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7v\OneDrive\문서\건물관리\"/>
    </mc:Choice>
  </mc:AlternateContent>
  <bookViews>
    <workbookView xWindow="480" yWindow="120" windowWidth="18195" windowHeight="7275" tabRatio="849" activeTab="10"/>
  </bookViews>
  <sheets>
    <sheet name="입력항목" sheetId="71" r:id="rId1"/>
    <sheet name="프린24" sheetId="204" r:id="rId2"/>
    <sheet name="계산24" sheetId="252" r:id="rId3"/>
    <sheet name="계산하계" sheetId="215" r:id="rId4"/>
    <sheet name="계산7" sheetId="292" r:id="rId5"/>
    <sheet name="계산9" sheetId="297" r:id="rId6"/>
    <sheet name="미납요금" sheetId="8" r:id="rId7"/>
    <sheet name="수도" sheetId="92" r:id="rId8"/>
    <sheet name="25.01" sheetId="254" r:id="rId9"/>
    <sheet name="12" sheetId="302" r:id="rId10"/>
    <sheet name="12g" sheetId="303" r:id="rId11"/>
    <sheet name="11" sheetId="300" r:id="rId12"/>
    <sheet name="11g" sheetId="301" r:id="rId13"/>
    <sheet name="10" sheetId="298" r:id="rId14"/>
    <sheet name="10g" sheetId="299" r:id="rId15"/>
    <sheet name="9" sheetId="295" r:id="rId16"/>
    <sheet name="9g" sheetId="296" r:id="rId17"/>
    <sheet name="8" sheetId="293" r:id="rId18"/>
    <sheet name="8g" sheetId="294" r:id="rId19"/>
    <sheet name="7" sheetId="290" r:id="rId20"/>
    <sheet name="7g" sheetId="291" r:id="rId21"/>
    <sheet name="6" sheetId="288" r:id="rId22"/>
    <sheet name="6g" sheetId="289" r:id="rId23"/>
    <sheet name="5" sheetId="286" r:id="rId24"/>
    <sheet name="5g" sheetId="287" r:id="rId25"/>
    <sheet name="4" sheetId="284" r:id="rId26"/>
    <sheet name="4g" sheetId="285" r:id="rId27"/>
    <sheet name="3" sheetId="282" r:id="rId28"/>
    <sheet name="3g" sheetId="283" r:id="rId29"/>
    <sheet name="2" sheetId="280" r:id="rId30"/>
    <sheet name="2g" sheetId="281" r:id="rId31"/>
    <sheet name="1" sheetId="278" r:id="rId32"/>
    <sheet name="1g" sheetId="279" r:id="rId33"/>
    <sheet name="23.12" sheetId="276" r:id="rId34"/>
  </sheets>
  <definedNames>
    <definedName name="_xlnm.Print_Area" localSheetId="31">'1'!$A$1:$H$84</definedName>
    <definedName name="_xlnm.Print_Area" localSheetId="13">'10'!$A$1:$H$85</definedName>
    <definedName name="_xlnm.Print_Area" localSheetId="11">'11'!$A$1:$H$84</definedName>
    <definedName name="_xlnm.Print_Area" localSheetId="9">'12'!$A$1:$H$84</definedName>
    <definedName name="_xlnm.Print_Area" localSheetId="29">'2'!$A$1:$H$84</definedName>
    <definedName name="_xlnm.Print_Area" localSheetId="33">'23.12'!$A$1:$H$85</definedName>
    <definedName name="_xlnm.Print_Area" localSheetId="27">'3'!$A$1:$H$85</definedName>
    <definedName name="_xlnm.Print_Area" localSheetId="25">'4'!$A$1:$H$85</definedName>
    <definedName name="_xlnm.Print_Area" localSheetId="23">'5'!$A$1:$H$84</definedName>
    <definedName name="_xlnm.Print_Area" localSheetId="21">'6'!$A$1:$H$84</definedName>
    <definedName name="_xlnm.Print_Area" localSheetId="19">'7'!$A$1:$H$84</definedName>
    <definedName name="_xlnm.Print_Area" localSheetId="17">'8'!$A$1:$H$84</definedName>
    <definedName name="_xlnm.Print_Area" localSheetId="15">'9'!$A$1:$H$84</definedName>
    <definedName name="_xlnm.Print_Area" localSheetId="0">입력항목!$A$50:$H$84</definedName>
    <definedName name="_xlnm.Print_Area" localSheetId="1">프린24!$A$1:$BB$208</definedName>
  </definedNames>
  <calcPr calcId="162913"/>
</workbook>
</file>

<file path=xl/calcChain.xml><?xml version="1.0" encoding="utf-8"?>
<calcChain xmlns="http://schemas.openxmlformats.org/spreadsheetml/2006/main">
  <c r="F156" i="252" l="1"/>
  <c r="AR206" i="204" l="1"/>
  <c r="AK206" i="204"/>
  <c r="AD206" i="204"/>
  <c r="W206" i="204"/>
  <c r="P206" i="204"/>
  <c r="I206" i="204"/>
  <c r="B206" i="204"/>
  <c r="AR205" i="204"/>
  <c r="AK205" i="204"/>
  <c r="AD205" i="204"/>
  <c r="W205" i="204"/>
  <c r="P205" i="204"/>
  <c r="I205" i="204"/>
  <c r="B205" i="204"/>
  <c r="AR204" i="204"/>
  <c r="AK204" i="204"/>
  <c r="AD204" i="204"/>
  <c r="W204" i="204"/>
  <c r="P204" i="204"/>
  <c r="I204" i="204"/>
  <c r="B204" i="204"/>
  <c r="AS199" i="204"/>
  <c r="AL199" i="204"/>
  <c r="AE199" i="204"/>
  <c r="X199" i="204"/>
  <c r="Q199" i="204"/>
  <c r="J199" i="204"/>
  <c r="C199" i="204"/>
  <c r="AS198" i="204"/>
  <c r="AL198" i="204"/>
  <c r="AE198" i="204"/>
  <c r="X198" i="204"/>
  <c r="Q198" i="204"/>
  <c r="J198" i="204"/>
  <c r="C198" i="204"/>
  <c r="AS192" i="204"/>
  <c r="AL192" i="204"/>
  <c r="AE192" i="204"/>
  <c r="X192" i="204"/>
  <c r="Q192" i="204"/>
  <c r="J192" i="204"/>
  <c r="C192" i="204"/>
  <c r="AR179" i="204"/>
  <c r="AK179" i="204"/>
  <c r="AD179" i="204"/>
  <c r="W179" i="204"/>
  <c r="P179" i="204"/>
  <c r="I179" i="204"/>
  <c r="B179" i="204"/>
  <c r="AR178" i="204"/>
  <c r="AK178" i="204"/>
  <c r="AD178" i="204"/>
  <c r="W178" i="204"/>
  <c r="P178" i="204"/>
  <c r="I178" i="204"/>
  <c r="B178" i="204"/>
  <c r="AR177" i="204"/>
  <c r="AK177" i="204"/>
  <c r="AD177" i="204"/>
  <c r="W177" i="204"/>
  <c r="P177" i="204"/>
  <c r="I177" i="204"/>
  <c r="B177" i="204"/>
  <c r="AS172" i="204"/>
  <c r="AL172" i="204"/>
  <c r="AE172" i="204"/>
  <c r="X172" i="204"/>
  <c r="Q172" i="204"/>
  <c r="J172" i="204"/>
  <c r="C172" i="204"/>
  <c r="AS171" i="204"/>
  <c r="AL171" i="204"/>
  <c r="AE171" i="204"/>
  <c r="X171" i="204"/>
  <c r="Q171" i="204"/>
  <c r="J171" i="204"/>
  <c r="C171" i="204"/>
  <c r="AS165" i="204"/>
  <c r="AL165" i="204"/>
  <c r="AE165" i="204"/>
  <c r="X165" i="204"/>
  <c r="Q165" i="204"/>
  <c r="J165" i="204"/>
  <c r="C165" i="204"/>
  <c r="AR154" i="204"/>
  <c r="AK154" i="204"/>
  <c r="AD154" i="204"/>
  <c r="W154" i="204"/>
  <c r="P154" i="204"/>
  <c r="I154" i="204"/>
  <c r="B154" i="204"/>
  <c r="AR153" i="204"/>
  <c r="AK153" i="204"/>
  <c r="AD153" i="204"/>
  <c r="W153" i="204"/>
  <c r="P153" i="204"/>
  <c r="I153" i="204"/>
  <c r="B153" i="204"/>
  <c r="AR152" i="204"/>
  <c r="AK152" i="204"/>
  <c r="AD152" i="204"/>
  <c r="W152" i="204"/>
  <c r="P152" i="204"/>
  <c r="I152" i="204"/>
  <c r="B152" i="204"/>
  <c r="AS147" i="204"/>
  <c r="AL147" i="204"/>
  <c r="AE147" i="204"/>
  <c r="X147" i="204"/>
  <c r="Q147" i="204"/>
  <c r="J147" i="204"/>
  <c r="C147" i="204"/>
  <c r="AS146" i="204"/>
  <c r="AL146" i="204"/>
  <c r="AE146" i="204"/>
  <c r="X146" i="204"/>
  <c r="Q146" i="204"/>
  <c r="J146" i="204"/>
  <c r="C146" i="204"/>
  <c r="AS140" i="204"/>
  <c r="AL140" i="204"/>
  <c r="AE140" i="204"/>
  <c r="X140" i="204"/>
  <c r="Q140" i="204"/>
  <c r="J140" i="204"/>
  <c r="C140" i="204"/>
  <c r="AR127" i="204"/>
  <c r="AK127" i="204"/>
  <c r="AD127" i="204"/>
  <c r="W127" i="204"/>
  <c r="P127" i="204"/>
  <c r="I127" i="204"/>
  <c r="B127" i="204"/>
  <c r="AR126" i="204"/>
  <c r="AK126" i="204"/>
  <c r="AD126" i="204"/>
  <c r="W126" i="204"/>
  <c r="P126" i="204"/>
  <c r="I126" i="204"/>
  <c r="B126" i="204"/>
  <c r="AR125" i="204"/>
  <c r="AK125" i="204"/>
  <c r="AD125" i="204"/>
  <c r="W125" i="204"/>
  <c r="P125" i="204"/>
  <c r="I125" i="204"/>
  <c r="B125" i="204"/>
  <c r="AS120" i="204"/>
  <c r="AL120" i="204"/>
  <c r="AE120" i="204"/>
  <c r="X120" i="204"/>
  <c r="Q120" i="204"/>
  <c r="J120" i="204"/>
  <c r="C120" i="204"/>
  <c r="AS119" i="204"/>
  <c r="AL119" i="204"/>
  <c r="AE119" i="204"/>
  <c r="X119" i="204"/>
  <c r="Q119" i="204"/>
  <c r="J119" i="204"/>
  <c r="C119" i="204"/>
  <c r="AS113" i="204"/>
  <c r="AL113" i="204"/>
  <c r="AE113" i="204"/>
  <c r="X113" i="204"/>
  <c r="Q113" i="204"/>
  <c r="J113" i="204"/>
  <c r="C113" i="204"/>
  <c r="AR102" i="204"/>
  <c r="AK102" i="204"/>
  <c r="AD102" i="204"/>
  <c r="W102" i="204"/>
  <c r="P102" i="204"/>
  <c r="I102" i="204"/>
  <c r="B102" i="204"/>
  <c r="AR101" i="204"/>
  <c r="AK101" i="204"/>
  <c r="AD101" i="204"/>
  <c r="W101" i="204"/>
  <c r="P101" i="204"/>
  <c r="I101" i="204"/>
  <c r="B101" i="204"/>
  <c r="AR100" i="204"/>
  <c r="AK100" i="204"/>
  <c r="AD100" i="204"/>
  <c r="W100" i="204"/>
  <c r="P100" i="204"/>
  <c r="I100" i="204"/>
  <c r="B100" i="204"/>
  <c r="AS95" i="204"/>
  <c r="AL95" i="204"/>
  <c r="AE95" i="204"/>
  <c r="X95" i="204"/>
  <c r="Q95" i="204"/>
  <c r="J95" i="204"/>
  <c r="C95" i="204"/>
  <c r="AS94" i="204"/>
  <c r="AL94" i="204"/>
  <c r="AE94" i="204"/>
  <c r="X94" i="204"/>
  <c r="Q94" i="204"/>
  <c r="J94" i="204"/>
  <c r="C94" i="204"/>
  <c r="AS88" i="204"/>
  <c r="AL88" i="204"/>
  <c r="AE88" i="204"/>
  <c r="X88" i="204"/>
  <c r="Q88" i="204"/>
  <c r="J88" i="204"/>
  <c r="C88" i="204"/>
  <c r="AR75" i="204"/>
  <c r="AK75" i="204"/>
  <c r="AD75" i="204"/>
  <c r="W75" i="204"/>
  <c r="P75" i="204"/>
  <c r="I75" i="204"/>
  <c r="B75" i="204"/>
  <c r="AR74" i="204"/>
  <c r="AK74" i="204"/>
  <c r="AD74" i="204"/>
  <c r="W74" i="204"/>
  <c r="P74" i="204"/>
  <c r="I74" i="204"/>
  <c r="B74" i="204"/>
  <c r="AR73" i="204"/>
  <c r="AK73" i="204"/>
  <c r="AD73" i="204"/>
  <c r="W73" i="204"/>
  <c r="P73" i="204"/>
  <c r="I73" i="204"/>
  <c r="B73" i="204"/>
  <c r="AS68" i="204"/>
  <c r="AL68" i="204"/>
  <c r="AE68" i="204"/>
  <c r="X68" i="204"/>
  <c r="Q68" i="204"/>
  <c r="J68" i="204"/>
  <c r="C68" i="204"/>
  <c r="AS67" i="204"/>
  <c r="AL67" i="204"/>
  <c r="AE67" i="204"/>
  <c r="X67" i="204"/>
  <c r="Q67" i="204"/>
  <c r="J67" i="204"/>
  <c r="C67" i="204"/>
  <c r="AS61" i="204"/>
  <c r="AL61" i="204"/>
  <c r="AE61" i="204"/>
  <c r="X61" i="204"/>
  <c r="Q61" i="204"/>
  <c r="J61" i="204"/>
  <c r="C61" i="204"/>
  <c r="AR50" i="204"/>
  <c r="AK50" i="204"/>
  <c r="AD50" i="204"/>
  <c r="W50" i="204"/>
  <c r="P50" i="204"/>
  <c r="I50" i="204"/>
  <c r="B50" i="204"/>
  <c r="AR49" i="204"/>
  <c r="AK49" i="204"/>
  <c r="AD49" i="204"/>
  <c r="W49" i="204"/>
  <c r="P49" i="204"/>
  <c r="I49" i="204"/>
  <c r="B49" i="204"/>
  <c r="AR48" i="204"/>
  <c r="AK48" i="204"/>
  <c r="AD48" i="204"/>
  <c r="W48" i="204"/>
  <c r="P48" i="204"/>
  <c r="I48" i="204"/>
  <c r="B48" i="204"/>
  <c r="AS43" i="204"/>
  <c r="AL43" i="204"/>
  <c r="AE43" i="204"/>
  <c r="X43" i="204"/>
  <c r="Q43" i="204"/>
  <c r="J43" i="204"/>
  <c r="C43" i="204"/>
  <c r="AS42" i="204"/>
  <c r="AL42" i="204"/>
  <c r="AE42" i="204"/>
  <c r="X42" i="204"/>
  <c r="Q42" i="204"/>
  <c r="J42" i="204"/>
  <c r="C42" i="204"/>
  <c r="AS36" i="204"/>
  <c r="AL36" i="204"/>
  <c r="AE36" i="204"/>
  <c r="X36" i="204"/>
  <c r="Q36" i="204"/>
  <c r="J36" i="204"/>
  <c r="C36" i="204"/>
  <c r="AR23" i="204"/>
  <c r="AK23" i="204"/>
  <c r="AD23" i="204"/>
  <c r="W23" i="204"/>
  <c r="P23" i="204"/>
  <c r="I23" i="204"/>
  <c r="B23" i="204"/>
  <c r="AR22" i="204"/>
  <c r="AK22" i="204"/>
  <c r="AD22" i="204"/>
  <c r="W22" i="204"/>
  <c r="P22" i="204"/>
  <c r="I22" i="204"/>
  <c r="B22" i="204"/>
  <c r="AR21" i="204"/>
  <c r="AK21" i="204"/>
  <c r="AD21" i="204"/>
  <c r="W21" i="204"/>
  <c r="P21" i="204"/>
  <c r="I21" i="204"/>
  <c r="B21" i="204"/>
  <c r="AS16" i="204"/>
  <c r="AL16" i="204"/>
  <c r="AE16" i="204"/>
  <c r="X16" i="204"/>
  <c r="Q16" i="204"/>
  <c r="J16" i="204"/>
  <c r="C16" i="204"/>
  <c r="AS15" i="204"/>
  <c r="AL15" i="204"/>
  <c r="AE15" i="204"/>
  <c r="X15" i="204"/>
  <c r="Q15" i="204"/>
  <c r="J15" i="204"/>
  <c r="C15" i="204"/>
  <c r="AS9" i="204"/>
  <c r="AL9" i="204"/>
  <c r="AE9" i="204"/>
  <c r="X9" i="204"/>
  <c r="Q9" i="204"/>
  <c r="J9" i="204"/>
  <c r="C9" i="204"/>
  <c r="E42" i="297" l="1"/>
  <c r="B42" i="297"/>
  <c r="E37" i="297"/>
  <c r="F35" i="297"/>
  <c r="F34" i="297"/>
  <c r="G35" i="297" s="1"/>
  <c r="G36" i="297" s="1"/>
  <c r="H30" i="297"/>
  <c r="G30" i="297"/>
  <c r="F30" i="297"/>
  <c r="E30" i="297"/>
  <c r="D30" i="297"/>
  <c r="C30" i="297"/>
  <c r="B30" i="297"/>
  <c r="H29" i="297"/>
  <c r="G29" i="297"/>
  <c r="F29" i="297"/>
  <c r="E29" i="297"/>
  <c r="D29" i="297"/>
  <c r="C29" i="297"/>
  <c r="B29" i="297"/>
  <c r="H28" i="297"/>
  <c r="G28" i="297"/>
  <c r="F28" i="297"/>
  <c r="E28" i="297"/>
  <c r="D28" i="297"/>
  <c r="C28" i="297"/>
  <c r="B28" i="297"/>
  <c r="H27" i="297"/>
  <c r="G27" i="297"/>
  <c r="F27" i="297"/>
  <c r="E27" i="297"/>
  <c r="D27" i="297"/>
  <c r="C27" i="297"/>
  <c r="B27" i="297"/>
  <c r="H26" i="297"/>
  <c r="G26" i="297"/>
  <c r="F26" i="297"/>
  <c r="E26" i="297"/>
  <c r="D26" i="297"/>
  <c r="C26" i="297"/>
  <c r="B26" i="297"/>
  <c r="H25" i="297"/>
  <c r="G25" i="297"/>
  <c r="F25" i="297"/>
  <c r="E25" i="297"/>
  <c r="D25" i="297"/>
  <c r="C25" i="297"/>
  <c r="B25" i="297"/>
  <c r="H24" i="297"/>
  <c r="G24" i="297"/>
  <c r="F24" i="297"/>
  <c r="E24" i="297"/>
  <c r="D24" i="297"/>
  <c r="C24" i="297"/>
  <c r="B24" i="297"/>
  <c r="H23" i="297"/>
  <c r="G23" i="297"/>
  <c r="F23" i="297"/>
  <c r="E23" i="297"/>
  <c r="D23" i="297"/>
  <c r="C23" i="297"/>
  <c r="B23" i="297"/>
  <c r="B21" i="297"/>
  <c r="H18" i="297"/>
  <c r="G18" i="297"/>
  <c r="F18" i="297"/>
  <c r="E18" i="297"/>
  <c r="D18" i="297"/>
  <c r="C18" i="297"/>
  <c r="B18" i="297"/>
  <c r="H17" i="297"/>
  <c r="G17" i="297"/>
  <c r="F17" i="297"/>
  <c r="E17" i="297"/>
  <c r="D17" i="297"/>
  <c r="C17" i="297"/>
  <c r="B17" i="297"/>
  <c r="H16" i="297"/>
  <c r="G16" i="297"/>
  <c r="F16" i="297"/>
  <c r="E16" i="297"/>
  <c r="D16" i="297"/>
  <c r="C16" i="297"/>
  <c r="B16" i="297"/>
  <c r="H15" i="297"/>
  <c r="G15" i="297"/>
  <c r="F15" i="297"/>
  <c r="E15" i="297"/>
  <c r="D15" i="297"/>
  <c r="C15" i="297"/>
  <c r="B15" i="297"/>
  <c r="H14" i="297"/>
  <c r="G14" i="297"/>
  <c r="F14" i="297"/>
  <c r="E14" i="297"/>
  <c r="D14" i="297"/>
  <c r="C14" i="297"/>
  <c r="B14" i="297"/>
  <c r="H13" i="297"/>
  <c r="G13" i="297"/>
  <c r="F13" i="297"/>
  <c r="E13" i="297"/>
  <c r="D13" i="297"/>
  <c r="C13" i="297"/>
  <c r="B13" i="297"/>
  <c r="H12" i="297"/>
  <c r="G12" i="297"/>
  <c r="F12" i="297"/>
  <c r="E12" i="297"/>
  <c r="D12" i="297"/>
  <c r="C12" i="297"/>
  <c r="B12" i="297"/>
  <c r="H11" i="297"/>
  <c r="G11" i="297"/>
  <c r="F11" i="297"/>
  <c r="E11" i="297"/>
  <c r="D11" i="297"/>
  <c r="C11" i="297"/>
  <c r="B11" i="297"/>
  <c r="B9" i="297"/>
  <c r="F46" i="297" l="1"/>
  <c r="F90" i="297" s="1"/>
  <c r="H46" i="297"/>
  <c r="H101" i="297" s="1"/>
  <c r="C47" i="297"/>
  <c r="C102" i="297" s="1"/>
  <c r="E47" i="297"/>
  <c r="E190" i="297" s="1"/>
  <c r="G47" i="297"/>
  <c r="G102" i="297" s="1"/>
  <c r="B48" i="297"/>
  <c r="B92" i="297" s="1"/>
  <c r="D48" i="297"/>
  <c r="D103" i="297" s="1"/>
  <c r="F48" i="297"/>
  <c r="F103" i="297" s="1"/>
  <c r="H48" i="297"/>
  <c r="H191" i="297" s="1"/>
  <c r="C49" i="297"/>
  <c r="C104" i="297" s="1"/>
  <c r="E49" i="297"/>
  <c r="E104" i="297" s="1"/>
  <c r="G49" i="297"/>
  <c r="B50" i="297"/>
  <c r="B105" i="297" s="1"/>
  <c r="D50" i="297"/>
  <c r="D105" i="297" s="1"/>
  <c r="F50" i="297"/>
  <c r="F94" i="297" s="1"/>
  <c r="H50" i="297"/>
  <c r="H94" i="297" s="1"/>
  <c r="C51" i="297"/>
  <c r="C106" i="297" s="1"/>
  <c r="E51" i="297"/>
  <c r="E95" i="297" s="1"/>
  <c r="G51" i="297"/>
  <c r="G194" i="297" s="1"/>
  <c r="C44" i="297"/>
  <c r="C99" i="297" s="1"/>
  <c r="E44" i="297"/>
  <c r="E99" i="297" s="1"/>
  <c r="G44" i="297"/>
  <c r="G99" i="297" s="1"/>
  <c r="B45" i="297"/>
  <c r="B188" i="297" s="1"/>
  <c r="D45" i="297"/>
  <c r="D188" i="297" s="1"/>
  <c r="F45" i="297"/>
  <c r="F100" i="297" s="1"/>
  <c r="H45" i="297"/>
  <c r="H100" i="297" s="1"/>
  <c r="C46" i="297"/>
  <c r="C189" i="297" s="1"/>
  <c r="E46" i="297"/>
  <c r="E189" i="297" s="1"/>
  <c r="G46" i="297"/>
  <c r="B47" i="297"/>
  <c r="B190" i="297" s="1"/>
  <c r="D47" i="297"/>
  <c r="D91" i="297" s="1"/>
  <c r="F47" i="297"/>
  <c r="F190" i="297" s="1"/>
  <c r="H47" i="297"/>
  <c r="H190" i="297" s="1"/>
  <c r="C48" i="297"/>
  <c r="C191" i="297" s="1"/>
  <c r="E48" i="297"/>
  <c r="E103" i="297" s="1"/>
  <c r="G48" i="297"/>
  <c r="G103" i="297" s="1"/>
  <c r="C50" i="297"/>
  <c r="C193" i="297" s="1"/>
  <c r="E50" i="297"/>
  <c r="E193" i="297" s="1"/>
  <c r="G50" i="297"/>
  <c r="G105" i="297" s="1"/>
  <c r="B44" i="297"/>
  <c r="B99" i="297" s="1"/>
  <c r="D44" i="297"/>
  <c r="F44" i="297"/>
  <c r="F187" i="297" s="1"/>
  <c r="H44" i="297"/>
  <c r="C45" i="297"/>
  <c r="C100" i="297" s="1"/>
  <c r="E45" i="297"/>
  <c r="E89" i="297" s="1"/>
  <c r="G45" i="297"/>
  <c r="B46" i="297"/>
  <c r="D46" i="297"/>
  <c r="D189" i="297" s="1"/>
  <c r="B49" i="297"/>
  <c r="B192" i="297" s="1"/>
  <c r="D49" i="297"/>
  <c r="D104" i="297" s="1"/>
  <c r="F49" i="297"/>
  <c r="H49" i="297"/>
  <c r="B51" i="297"/>
  <c r="B194" i="297" s="1"/>
  <c r="D51" i="297"/>
  <c r="F51" i="297"/>
  <c r="F95" i="297" s="1"/>
  <c r="H51" i="297"/>
  <c r="G100" i="297"/>
  <c r="B191" i="297"/>
  <c r="G104" i="297"/>
  <c r="D193" i="297"/>
  <c r="F193" i="297"/>
  <c r="C95" i="297"/>
  <c r="G95" i="297"/>
  <c r="D106" i="297"/>
  <c r="H99" i="297"/>
  <c r="C187" i="297"/>
  <c r="B100" i="297"/>
  <c r="G101" i="297"/>
  <c r="D190" i="297"/>
  <c r="F102" i="297"/>
  <c r="H92" i="297" l="1"/>
  <c r="H102" i="297"/>
  <c r="E194" i="297"/>
  <c r="C194" i="297"/>
  <c r="C91" i="297"/>
  <c r="C90" i="297"/>
  <c r="E94" i="297"/>
  <c r="E101" i="297"/>
  <c r="H188" i="297"/>
  <c r="C88" i="297"/>
  <c r="H193" i="297"/>
  <c r="D94" i="297"/>
  <c r="C192" i="297"/>
  <c r="C103" i="297"/>
  <c r="F91" i="297"/>
  <c r="B102" i="297"/>
  <c r="E90" i="297"/>
  <c r="H89" i="297"/>
  <c r="D100" i="297"/>
  <c r="C93" i="297"/>
  <c r="E102" i="297"/>
  <c r="D101" i="297"/>
  <c r="F189" i="297"/>
  <c r="E91" i="297"/>
  <c r="D90" i="297"/>
  <c r="D89" i="297"/>
  <c r="C105" i="297"/>
  <c r="C92" i="297"/>
  <c r="C190" i="297"/>
  <c r="B91" i="297"/>
  <c r="C94" i="297"/>
  <c r="H91" i="297"/>
  <c r="B89" i="297"/>
  <c r="F88" i="297"/>
  <c r="H105" i="297"/>
  <c r="H103" i="297"/>
  <c r="H90" i="297"/>
  <c r="H189" i="297"/>
  <c r="G106" i="297"/>
  <c r="G94" i="297"/>
  <c r="G193" i="297"/>
  <c r="G93" i="297"/>
  <c r="G192" i="297"/>
  <c r="G92" i="297"/>
  <c r="G191" i="297"/>
  <c r="G91" i="297"/>
  <c r="G190" i="297"/>
  <c r="G90" i="297"/>
  <c r="G189" i="297"/>
  <c r="G89" i="297"/>
  <c r="G188" i="297"/>
  <c r="G88" i="297"/>
  <c r="G187" i="297"/>
  <c r="F105" i="297"/>
  <c r="F93" i="297"/>
  <c r="F92" i="297"/>
  <c r="F191" i="297"/>
  <c r="F101" i="297"/>
  <c r="F89" i="297"/>
  <c r="F188" i="297"/>
  <c r="F99" i="297"/>
  <c r="E106" i="297"/>
  <c r="E105" i="297"/>
  <c r="E93" i="297"/>
  <c r="E192" i="297"/>
  <c r="E92" i="297"/>
  <c r="E191" i="297"/>
  <c r="E88" i="297"/>
  <c r="E187" i="297"/>
  <c r="D92" i="297"/>
  <c r="D191" i="297"/>
  <c r="D102" i="297"/>
  <c r="D187" i="297"/>
  <c r="C101" i="297"/>
  <c r="C89" i="297"/>
  <c r="C188" i="297"/>
  <c r="B94" i="297"/>
  <c r="B193" i="297"/>
  <c r="B103" i="297"/>
  <c r="J51" i="297"/>
  <c r="J52" i="297"/>
  <c r="B88" i="297"/>
  <c r="B187" i="297"/>
  <c r="B101" i="297"/>
  <c r="E188" i="297"/>
  <c r="D88" i="297"/>
  <c r="H106" i="297"/>
  <c r="F194" i="297"/>
  <c r="B95" i="297"/>
  <c r="H104" i="297"/>
  <c r="F192" i="297"/>
  <c r="B93" i="297"/>
  <c r="J49" i="297"/>
  <c r="B90" i="297"/>
  <c r="B189" i="297"/>
  <c r="E100" i="297"/>
  <c r="H88" i="297"/>
  <c r="H187" i="297"/>
  <c r="D99" i="297"/>
  <c r="H95" i="297"/>
  <c r="H194" i="297"/>
  <c r="F106" i="297"/>
  <c r="D95" i="297"/>
  <c r="D194" i="297"/>
  <c r="B106" i="297"/>
  <c r="H93" i="297"/>
  <c r="H192" i="297"/>
  <c r="F104" i="297"/>
  <c r="D93" i="297"/>
  <c r="D192" i="297"/>
  <c r="B104" i="297"/>
  <c r="J48" i="297"/>
  <c r="J50" i="297"/>
  <c r="E37" i="292"/>
  <c r="E42" i="292"/>
  <c r="B42" i="292"/>
  <c r="F35" i="292"/>
  <c r="F34" i="292"/>
  <c r="G35" i="292" s="1"/>
  <c r="G36" i="292" s="1"/>
  <c r="H30" i="292"/>
  <c r="G30" i="292"/>
  <c r="F30" i="292"/>
  <c r="E30" i="292"/>
  <c r="D30" i="292"/>
  <c r="C30" i="292"/>
  <c r="B30" i="292"/>
  <c r="H29" i="292"/>
  <c r="G29" i="292"/>
  <c r="F29" i="292"/>
  <c r="E29" i="292"/>
  <c r="D29" i="292"/>
  <c r="C29" i="292"/>
  <c r="B29" i="292"/>
  <c r="H28" i="292"/>
  <c r="G28" i="292"/>
  <c r="F28" i="292"/>
  <c r="E28" i="292"/>
  <c r="D28" i="292"/>
  <c r="C28" i="292"/>
  <c r="B28" i="292"/>
  <c r="H27" i="292"/>
  <c r="G27" i="292"/>
  <c r="F27" i="292"/>
  <c r="E27" i="292"/>
  <c r="D27" i="292"/>
  <c r="C27" i="292"/>
  <c r="B27" i="292"/>
  <c r="H26" i="292"/>
  <c r="G26" i="292"/>
  <c r="F26" i="292"/>
  <c r="E26" i="292"/>
  <c r="D26" i="292"/>
  <c r="C26" i="292"/>
  <c r="B26" i="292"/>
  <c r="H25" i="292"/>
  <c r="G25" i="292"/>
  <c r="F25" i="292"/>
  <c r="E25" i="292"/>
  <c r="D25" i="292"/>
  <c r="C25" i="292"/>
  <c r="B25" i="292"/>
  <c r="H24" i="292"/>
  <c r="G24" i="292"/>
  <c r="F24" i="292"/>
  <c r="E24" i="292"/>
  <c r="D24" i="292"/>
  <c r="C24" i="292"/>
  <c r="B24" i="292"/>
  <c r="H23" i="292"/>
  <c r="G23" i="292"/>
  <c r="F23" i="292"/>
  <c r="E23" i="292"/>
  <c r="D23" i="292"/>
  <c r="C23" i="292"/>
  <c r="B23" i="292"/>
  <c r="B21" i="292"/>
  <c r="H18" i="292"/>
  <c r="G18" i="292"/>
  <c r="F18" i="292"/>
  <c r="E18" i="292"/>
  <c r="D18" i="292"/>
  <c r="C18" i="292"/>
  <c r="B18" i="292"/>
  <c r="H17" i="292"/>
  <c r="G17" i="292"/>
  <c r="F17" i="292"/>
  <c r="E17" i="292"/>
  <c r="D17" i="292"/>
  <c r="C17" i="292"/>
  <c r="B17" i="292"/>
  <c r="H16" i="292"/>
  <c r="G16" i="292"/>
  <c r="F16" i="292"/>
  <c r="E16" i="292"/>
  <c r="D16" i="292"/>
  <c r="C16" i="292"/>
  <c r="B16" i="292"/>
  <c r="H15" i="292"/>
  <c r="G15" i="292"/>
  <c r="F15" i="292"/>
  <c r="E15" i="292"/>
  <c r="D15" i="292"/>
  <c r="C15" i="292"/>
  <c r="B15" i="292"/>
  <c r="H14" i="292"/>
  <c r="G14" i="292"/>
  <c r="F14" i="292"/>
  <c r="E14" i="292"/>
  <c r="D14" i="292"/>
  <c r="C14" i="292"/>
  <c r="B14" i="292"/>
  <c r="H13" i="292"/>
  <c r="G13" i="292"/>
  <c r="F13" i="292"/>
  <c r="E13" i="292"/>
  <c r="D13" i="292"/>
  <c r="C13" i="292"/>
  <c r="B13" i="292"/>
  <c r="H12" i="292"/>
  <c r="G12" i="292"/>
  <c r="F12" i="292"/>
  <c r="E12" i="292"/>
  <c r="D12" i="292"/>
  <c r="C12" i="292"/>
  <c r="B12" i="292"/>
  <c r="H11" i="292"/>
  <c r="G11" i="292"/>
  <c r="F11" i="292"/>
  <c r="E11" i="292"/>
  <c r="D11" i="292"/>
  <c r="C11" i="292"/>
  <c r="B11" i="292"/>
  <c r="B9" i="292"/>
  <c r="C44" i="292" l="1"/>
  <c r="C88" i="292" s="1"/>
  <c r="E44" i="292"/>
  <c r="E99" i="292" s="1"/>
  <c r="G44" i="292"/>
  <c r="G99" i="292" s="1"/>
  <c r="B45" i="292"/>
  <c r="D45" i="292"/>
  <c r="D100" i="292" s="1"/>
  <c r="F45" i="292"/>
  <c r="F188" i="292" s="1"/>
  <c r="H45" i="292"/>
  <c r="H188" i="292" s="1"/>
  <c r="C46" i="292"/>
  <c r="E46" i="292"/>
  <c r="E101" i="292" s="1"/>
  <c r="G46" i="292"/>
  <c r="G101" i="292" s="1"/>
  <c r="B47" i="292"/>
  <c r="B190" i="292" s="1"/>
  <c r="D47" i="292"/>
  <c r="F47" i="292"/>
  <c r="F102" i="292" s="1"/>
  <c r="H47" i="292"/>
  <c r="H102" i="292" s="1"/>
  <c r="C48" i="292"/>
  <c r="C103" i="292" s="1"/>
  <c r="E48" i="292"/>
  <c r="G48" i="292"/>
  <c r="G103" i="292" s="1"/>
  <c r="B49" i="292"/>
  <c r="B104" i="292" s="1"/>
  <c r="D49" i="292"/>
  <c r="D104" i="292" s="1"/>
  <c r="F49" i="292"/>
  <c r="H49" i="292"/>
  <c r="H104" i="292" s="1"/>
  <c r="C50" i="292"/>
  <c r="C105" i="292" s="1"/>
  <c r="E50" i="292"/>
  <c r="E105" i="292" s="1"/>
  <c r="G50" i="292"/>
  <c r="B51" i="292"/>
  <c r="B194" i="292" s="1"/>
  <c r="D51" i="292"/>
  <c r="D106" i="292" s="1"/>
  <c r="F51" i="292"/>
  <c r="F194" i="292" s="1"/>
  <c r="H51" i="292"/>
  <c r="F106" i="292"/>
  <c r="B44" i="292"/>
  <c r="H44" i="292"/>
  <c r="E45" i="292"/>
  <c r="E188" i="292" s="1"/>
  <c r="H46" i="292"/>
  <c r="E47" i="292"/>
  <c r="E190" i="292" s="1"/>
  <c r="G47" i="292"/>
  <c r="H48" i="292"/>
  <c r="F50" i="292"/>
  <c r="F193" i="292" s="1"/>
  <c r="H50" i="292"/>
  <c r="G45" i="292"/>
  <c r="F48" i="292"/>
  <c r="F46" i="292"/>
  <c r="F44" i="292"/>
  <c r="D50" i="292"/>
  <c r="D48" i="292"/>
  <c r="D46" i="292"/>
  <c r="D189" i="292" s="1"/>
  <c r="D44" i="292"/>
  <c r="C47" i="292"/>
  <c r="C45" i="292"/>
  <c r="B50" i="292"/>
  <c r="B48" i="292"/>
  <c r="B46" i="292"/>
  <c r="C49" i="292"/>
  <c r="E49" i="292"/>
  <c r="G49" i="292"/>
  <c r="G192" i="292" s="1"/>
  <c r="C51" i="292"/>
  <c r="E51" i="292"/>
  <c r="G51" i="292"/>
  <c r="C188" i="292"/>
  <c r="GN59" i="92"/>
  <c r="GO59" i="92"/>
  <c r="GP59" i="92"/>
  <c r="GQ59" i="92"/>
  <c r="GR59" i="92"/>
  <c r="GS59" i="92"/>
  <c r="GT59" i="92"/>
  <c r="GM59" i="92"/>
  <c r="GM58" i="92"/>
  <c r="GN58" i="92"/>
  <c r="GO58" i="92"/>
  <c r="GP58" i="92"/>
  <c r="GQ58" i="92"/>
  <c r="GR58" i="92"/>
  <c r="GS58" i="92"/>
  <c r="GT58" i="92"/>
  <c r="GU58" i="92"/>
  <c r="GO3" i="92"/>
  <c r="GP3" i="92"/>
  <c r="GQ3" i="92"/>
  <c r="GR3" i="92"/>
  <c r="GS3" i="92"/>
  <c r="GT3" i="92"/>
  <c r="GO4" i="92"/>
  <c r="GP4" i="92"/>
  <c r="GQ4" i="92"/>
  <c r="GR4" i="92"/>
  <c r="GS4" i="92"/>
  <c r="GT4" i="92"/>
  <c r="GO5" i="92"/>
  <c r="GP5" i="92"/>
  <c r="GQ5" i="92"/>
  <c r="GR5" i="92"/>
  <c r="GS5" i="92"/>
  <c r="GT5" i="92"/>
  <c r="GO6" i="92"/>
  <c r="GP6" i="92"/>
  <c r="GQ6" i="92"/>
  <c r="GR6" i="92"/>
  <c r="GS6" i="92"/>
  <c r="GT6" i="92"/>
  <c r="GO7" i="92"/>
  <c r="GP7" i="92"/>
  <c r="GQ7" i="92"/>
  <c r="GR7" i="92"/>
  <c r="GS7" i="92"/>
  <c r="GT7" i="92"/>
  <c r="GO8" i="92"/>
  <c r="GP8" i="92"/>
  <c r="GQ8" i="92"/>
  <c r="GR8" i="92"/>
  <c r="GS8" i="92"/>
  <c r="GT8" i="92"/>
  <c r="GO9" i="92"/>
  <c r="GP9" i="92"/>
  <c r="GQ9" i="92"/>
  <c r="GR9" i="92"/>
  <c r="GS9" i="92"/>
  <c r="GT9" i="92"/>
  <c r="GO10" i="92"/>
  <c r="GP10" i="92"/>
  <c r="GQ10" i="92"/>
  <c r="GR10" i="92"/>
  <c r="GS10" i="92"/>
  <c r="GT10" i="92"/>
  <c r="GO11" i="92"/>
  <c r="GP11" i="92"/>
  <c r="GQ11" i="92"/>
  <c r="GR11" i="92"/>
  <c r="GS11" i="92"/>
  <c r="GT11" i="92"/>
  <c r="GO12" i="92"/>
  <c r="GP12" i="92"/>
  <c r="GQ12" i="92"/>
  <c r="GR12" i="92"/>
  <c r="GS12" i="92"/>
  <c r="GT12" i="92"/>
  <c r="GO13" i="92"/>
  <c r="GP13" i="92"/>
  <c r="GQ13" i="92"/>
  <c r="GR13" i="92"/>
  <c r="GS13" i="92"/>
  <c r="GT13" i="92"/>
  <c r="GO14" i="92"/>
  <c r="GP14" i="92"/>
  <c r="GQ14" i="92"/>
  <c r="GR14" i="92"/>
  <c r="GS14" i="92"/>
  <c r="GT14" i="92"/>
  <c r="GO15" i="92"/>
  <c r="GP15" i="92"/>
  <c r="GQ15" i="92"/>
  <c r="GR15" i="92"/>
  <c r="GS15" i="92"/>
  <c r="GT15" i="92"/>
  <c r="GO16" i="92"/>
  <c r="GP16" i="92"/>
  <c r="GQ16" i="92"/>
  <c r="GR16" i="92"/>
  <c r="GS16" i="92"/>
  <c r="GT16" i="92"/>
  <c r="GO17" i="92"/>
  <c r="GP17" i="92"/>
  <c r="GQ17" i="92"/>
  <c r="GR17" i="92"/>
  <c r="GS17" i="92"/>
  <c r="GT17" i="92"/>
  <c r="GO18" i="92"/>
  <c r="GP18" i="92"/>
  <c r="GQ18" i="92"/>
  <c r="GR18" i="92"/>
  <c r="GS18" i="92"/>
  <c r="GT18" i="92"/>
  <c r="GO19" i="92"/>
  <c r="GP19" i="92"/>
  <c r="GQ19" i="92"/>
  <c r="GR19" i="92"/>
  <c r="GS19" i="92"/>
  <c r="GT19" i="92"/>
  <c r="GO20" i="92"/>
  <c r="GP20" i="92"/>
  <c r="GQ20" i="92"/>
  <c r="GR20" i="92"/>
  <c r="GS20" i="92"/>
  <c r="GT20" i="92"/>
  <c r="GO21" i="92"/>
  <c r="GP21" i="92"/>
  <c r="GQ21" i="92"/>
  <c r="GR21" i="92"/>
  <c r="GS21" i="92"/>
  <c r="GT21" i="92"/>
  <c r="GO22" i="92"/>
  <c r="GP22" i="92"/>
  <c r="GQ22" i="92"/>
  <c r="GR22" i="92"/>
  <c r="GS22" i="92"/>
  <c r="GT22" i="92"/>
  <c r="GO23" i="92"/>
  <c r="GP23" i="92"/>
  <c r="GQ23" i="92"/>
  <c r="GR23" i="92"/>
  <c r="GS23" i="92"/>
  <c r="GT23" i="92"/>
  <c r="GO24" i="92"/>
  <c r="GP24" i="92"/>
  <c r="GQ24" i="92"/>
  <c r="GR24" i="92"/>
  <c r="GS24" i="92"/>
  <c r="GT24" i="92"/>
  <c r="GO25" i="92"/>
  <c r="GP25" i="92"/>
  <c r="GQ25" i="92"/>
  <c r="GR25" i="92"/>
  <c r="GS25" i="92"/>
  <c r="GT25" i="92"/>
  <c r="GO26" i="92"/>
  <c r="GP26" i="92"/>
  <c r="GQ26" i="92"/>
  <c r="GR26" i="92"/>
  <c r="GS26" i="92"/>
  <c r="GT26" i="92"/>
  <c r="GO27" i="92"/>
  <c r="GP27" i="92"/>
  <c r="GQ27" i="92"/>
  <c r="GR27" i="92"/>
  <c r="GS27" i="92"/>
  <c r="GT27" i="92"/>
  <c r="GO28" i="92"/>
  <c r="GP28" i="92"/>
  <c r="GQ28" i="92"/>
  <c r="GR28" i="92"/>
  <c r="GS28" i="92"/>
  <c r="GT28" i="92"/>
  <c r="GO29" i="92"/>
  <c r="GP29" i="92"/>
  <c r="GQ29" i="92"/>
  <c r="GR29" i="92"/>
  <c r="GS29" i="92"/>
  <c r="GT29" i="92"/>
  <c r="GO30" i="92"/>
  <c r="GP30" i="92"/>
  <c r="GQ30" i="92"/>
  <c r="GR30" i="92"/>
  <c r="GS30" i="92"/>
  <c r="GT30" i="92"/>
  <c r="GO31" i="92"/>
  <c r="GP31" i="92"/>
  <c r="GQ31" i="92"/>
  <c r="GR31" i="92"/>
  <c r="GS31" i="92"/>
  <c r="GT31" i="92"/>
  <c r="GO32" i="92"/>
  <c r="GP32" i="92"/>
  <c r="GQ32" i="92"/>
  <c r="GR32" i="92"/>
  <c r="GS32" i="92"/>
  <c r="GT32" i="92"/>
  <c r="GO33" i="92"/>
  <c r="GP33" i="92"/>
  <c r="GQ33" i="92"/>
  <c r="GR33" i="92"/>
  <c r="GS33" i="92"/>
  <c r="GT33" i="92"/>
  <c r="GO34" i="92"/>
  <c r="GP34" i="92"/>
  <c r="GQ34" i="92"/>
  <c r="GR34" i="92"/>
  <c r="GS34" i="92"/>
  <c r="GT34" i="92"/>
  <c r="GO35" i="92"/>
  <c r="GP35" i="92"/>
  <c r="GQ35" i="92"/>
  <c r="GR35" i="92"/>
  <c r="GS35" i="92"/>
  <c r="GT35" i="92"/>
  <c r="GO36" i="92"/>
  <c r="GP36" i="92"/>
  <c r="GQ36" i="92"/>
  <c r="GR36" i="92"/>
  <c r="GS36" i="92"/>
  <c r="GT36" i="92"/>
  <c r="GO37" i="92"/>
  <c r="GP37" i="92"/>
  <c r="GQ37" i="92"/>
  <c r="GR37" i="92"/>
  <c r="GS37" i="92"/>
  <c r="GT37" i="92"/>
  <c r="GO38" i="92"/>
  <c r="GP38" i="92"/>
  <c r="GQ38" i="92"/>
  <c r="GR38" i="92"/>
  <c r="GS38" i="92"/>
  <c r="GT38" i="92"/>
  <c r="GO39" i="92"/>
  <c r="GP39" i="92"/>
  <c r="GQ39" i="92"/>
  <c r="GR39" i="92"/>
  <c r="GS39" i="92"/>
  <c r="GT39" i="92"/>
  <c r="GO40" i="92"/>
  <c r="GP40" i="92"/>
  <c r="GQ40" i="92"/>
  <c r="GR40" i="92"/>
  <c r="GS40" i="92"/>
  <c r="GT40" i="92"/>
  <c r="GO41" i="92"/>
  <c r="GP41" i="92"/>
  <c r="GQ41" i="92"/>
  <c r="GR41" i="92"/>
  <c r="GS41" i="92"/>
  <c r="GT41" i="92"/>
  <c r="GO42" i="92"/>
  <c r="GP42" i="92"/>
  <c r="GQ42" i="92"/>
  <c r="GR42" i="92"/>
  <c r="GS42" i="92"/>
  <c r="GT42" i="92"/>
  <c r="GO43" i="92"/>
  <c r="GP43" i="92"/>
  <c r="GQ43" i="92"/>
  <c r="GR43" i="92"/>
  <c r="GS43" i="92"/>
  <c r="GT43" i="92"/>
  <c r="GO44" i="92"/>
  <c r="GP44" i="92"/>
  <c r="GQ44" i="92"/>
  <c r="GR44" i="92"/>
  <c r="GS44" i="92"/>
  <c r="GT44" i="92"/>
  <c r="GO45" i="92"/>
  <c r="GP45" i="92"/>
  <c r="GQ45" i="92"/>
  <c r="GR45" i="92"/>
  <c r="GS45" i="92"/>
  <c r="GT45" i="92"/>
  <c r="GO46" i="92"/>
  <c r="GP46" i="92"/>
  <c r="GQ46" i="92"/>
  <c r="GR46" i="92"/>
  <c r="GS46" i="92"/>
  <c r="GT46" i="92"/>
  <c r="GO47" i="92"/>
  <c r="GP47" i="92"/>
  <c r="GQ47" i="92"/>
  <c r="GR47" i="92"/>
  <c r="GS47" i="92"/>
  <c r="GT47" i="92"/>
  <c r="GO48" i="92"/>
  <c r="GP48" i="92"/>
  <c r="GQ48" i="92"/>
  <c r="GR48" i="92"/>
  <c r="GS48" i="92"/>
  <c r="GT48" i="92"/>
  <c r="GO49" i="92"/>
  <c r="GP49" i="92"/>
  <c r="GQ49" i="92"/>
  <c r="GR49" i="92"/>
  <c r="GS49" i="92"/>
  <c r="GT49" i="92"/>
  <c r="GO50" i="92"/>
  <c r="GP50" i="92"/>
  <c r="GQ50" i="92"/>
  <c r="GR50" i="92"/>
  <c r="GS50" i="92"/>
  <c r="GT50" i="92"/>
  <c r="GO51" i="92"/>
  <c r="GP51" i="92"/>
  <c r="GQ51" i="92"/>
  <c r="GR51" i="92"/>
  <c r="GS51" i="92"/>
  <c r="GT51" i="92"/>
  <c r="GO52" i="92"/>
  <c r="GP52" i="92"/>
  <c r="GQ52" i="92"/>
  <c r="GR52" i="92"/>
  <c r="GS52" i="92"/>
  <c r="GT52" i="92"/>
  <c r="GO53" i="92"/>
  <c r="GP53" i="92"/>
  <c r="GQ53" i="92"/>
  <c r="GR53" i="92"/>
  <c r="GS53" i="92"/>
  <c r="GT53" i="92"/>
  <c r="GO54" i="92"/>
  <c r="GP54" i="92"/>
  <c r="GQ54" i="92"/>
  <c r="GR54" i="92"/>
  <c r="GS54" i="92"/>
  <c r="GT54" i="92"/>
  <c r="GO55" i="92"/>
  <c r="GP55" i="92"/>
  <c r="GQ55" i="92"/>
  <c r="GR55" i="92"/>
  <c r="GS55" i="92"/>
  <c r="GT55" i="92"/>
  <c r="GO56" i="92"/>
  <c r="GP56" i="92"/>
  <c r="GQ56" i="92"/>
  <c r="GR56" i="92"/>
  <c r="GS56" i="92"/>
  <c r="GT56" i="92"/>
  <c r="GO57" i="92"/>
  <c r="GP57" i="92"/>
  <c r="GQ57" i="92"/>
  <c r="GR57" i="92"/>
  <c r="GS57" i="92"/>
  <c r="GT57" i="92"/>
  <c r="CH3" i="92"/>
  <c r="CI3" i="92"/>
  <c r="CJ3" i="92" s="1"/>
  <c r="CK3" i="92" s="1"/>
  <c r="CL3" i="92" s="1"/>
  <c r="CH4" i="92"/>
  <c r="CI4" i="92" s="1"/>
  <c r="CJ4" i="92" s="1"/>
  <c r="CK4" i="92" s="1"/>
  <c r="CL4" i="92" s="1"/>
  <c r="CH5" i="92"/>
  <c r="CI5" i="92"/>
  <c r="CJ5" i="92" s="1"/>
  <c r="CK5" i="92" s="1"/>
  <c r="CL5" i="92" s="1"/>
  <c r="CH6" i="92"/>
  <c r="CI6" i="92" s="1"/>
  <c r="CJ6" i="92" s="1"/>
  <c r="CK6" i="92" s="1"/>
  <c r="CL6" i="92" s="1"/>
  <c r="CH7" i="92"/>
  <c r="CI7" i="92"/>
  <c r="CJ7" i="92" s="1"/>
  <c r="CK7" i="92" s="1"/>
  <c r="CL7" i="92" s="1"/>
  <c r="CH8" i="92"/>
  <c r="CI8" i="92" s="1"/>
  <c r="CJ8" i="92" s="1"/>
  <c r="CK8" i="92" s="1"/>
  <c r="CL8" i="92" s="1"/>
  <c r="CH9" i="92"/>
  <c r="CI9" i="92"/>
  <c r="CJ9" i="92" s="1"/>
  <c r="CK9" i="92" s="1"/>
  <c r="CL9" i="92" s="1"/>
  <c r="CH10" i="92"/>
  <c r="CI10" i="92" s="1"/>
  <c r="CJ10" i="92" s="1"/>
  <c r="CK10" i="92" s="1"/>
  <c r="CL10" i="92" s="1"/>
  <c r="CH11" i="92"/>
  <c r="CI11" i="92"/>
  <c r="CJ11" i="92" s="1"/>
  <c r="CK11" i="92" s="1"/>
  <c r="CL11" i="92" s="1"/>
  <c r="CH12" i="92"/>
  <c r="CI12" i="92" s="1"/>
  <c r="CJ12" i="92" s="1"/>
  <c r="CK12" i="92" s="1"/>
  <c r="CL12" i="92" s="1"/>
  <c r="CH13" i="92"/>
  <c r="CI13" i="92"/>
  <c r="CJ13" i="92" s="1"/>
  <c r="CK13" i="92" s="1"/>
  <c r="CL13" i="92" s="1"/>
  <c r="CH14" i="92"/>
  <c r="CI14" i="92" s="1"/>
  <c r="CJ14" i="92" s="1"/>
  <c r="CK14" i="92" s="1"/>
  <c r="CL14" i="92" s="1"/>
  <c r="CH15" i="92"/>
  <c r="CI15" i="92"/>
  <c r="CJ15" i="92" s="1"/>
  <c r="CK15" i="92" s="1"/>
  <c r="CL15" i="92" s="1"/>
  <c r="CH16" i="92"/>
  <c r="CI16" i="92" s="1"/>
  <c r="CJ16" i="92" s="1"/>
  <c r="CK16" i="92" s="1"/>
  <c r="CL16" i="92" s="1"/>
  <c r="CH17" i="92"/>
  <c r="CI17" i="92"/>
  <c r="CJ17" i="92" s="1"/>
  <c r="CK17" i="92" s="1"/>
  <c r="CL17" i="92" s="1"/>
  <c r="CH18" i="92"/>
  <c r="CI18" i="92" s="1"/>
  <c r="CJ18" i="92" s="1"/>
  <c r="CK18" i="92" s="1"/>
  <c r="CL18" i="92" s="1"/>
  <c r="CH19" i="92"/>
  <c r="CI19" i="92"/>
  <c r="CJ19" i="92" s="1"/>
  <c r="CK19" i="92" s="1"/>
  <c r="CL19" i="92" s="1"/>
  <c r="CH20" i="92"/>
  <c r="CI20" i="92" s="1"/>
  <c r="CJ20" i="92" s="1"/>
  <c r="CK20" i="92" s="1"/>
  <c r="CL20" i="92" s="1"/>
  <c r="CH21" i="92"/>
  <c r="CI21" i="92"/>
  <c r="CJ21" i="92" s="1"/>
  <c r="CK21" i="92" s="1"/>
  <c r="CL21" i="92" s="1"/>
  <c r="CH22" i="92"/>
  <c r="CI22" i="92" s="1"/>
  <c r="CJ22" i="92" s="1"/>
  <c r="CK22" i="92" s="1"/>
  <c r="CL22" i="92" s="1"/>
  <c r="CH23" i="92"/>
  <c r="CI23" i="92"/>
  <c r="CJ23" i="92" s="1"/>
  <c r="CK23" i="92" s="1"/>
  <c r="CL23" i="92" s="1"/>
  <c r="CH24" i="92"/>
  <c r="CI24" i="92" s="1"/>
  <c r="CJ24" i="92" s="1"/>
  <c r="CK24" i="92" s="1"/>
  <c r="CL24" i="92" s="1"/>
  <c r="CH25" i="92"/>
  <c r="CI25" i="92"/>
  <c r="CJ25" i="92" s="1"/>
  <c r="CK25" i="92" s="1"/>
  <c r="CL25" i="92" s="1"/>
  <c r="CH26" i="92"/>
  <c r="CI26" i="92" s="1"/>
  <c r="CJ26" i="92" s="1"/>
  <c r="CK26" i="92" s="1"/>
  <c r="CL26" i="92" s="1"/>
  <c r="CH27" i="92"/>
  <c r="CI27" i="92"/>
  <c r="CJ27" i="92" s="1"/>
  <c r="CK27" i="92" s="1"/>
  <c r="CL27" i="92" s="1"/>
  <c r="CH28" i="92"/>
  <c r="CI28" i="92" s="1"/>
  <c r="CJ28" i="92" s="1"/>
  <c r="CK28" i="92" s="1"/>
  <c r="CL28" i="92" s="1"/>
  <c r="CH29" i="92"/>
  <c r="CI29" i="92"/>
  <c r="CJ29" i="92" s="1"/>
  <c r="CK29" i="92" s="1"/>
  <c r="CL29" i="92" s="1"/>
  <c r="CH30" i="92"/>
  <c r="CI30" i="92" s="1"/>
  <c r="CJ30" i="92" s="1"/>
  <c r="CK30" i="92" s="1"/>
  <c r="CL30" i="92" s="1"/>
  <c r="CH31" i="92"/>
  <c r="CI31" i="92"/>
  <c r="CJ31" i="92" s="1"/>
  <c r="CK31" i="92" s="1"/>
  <c r="CL31" i="92" s="1"/>
  <c r="CH32" i="92"/>
  <c r="CI32" i="92" s="1"/>
  <c r="CJ32" i="92" s="1"/>
  <c r="CK32" i="92" s="1"/>
  <c r="CL32" i="92" s="1"/>
  <c r="CH33" i="92"/>
  <c r="CI33" i="92"/>
  <c r="CJ33" i="92" s="1"/>
  <c r="CK33" i="92" s="1"/>
  <c r="CL33" i="92" s="1"/>
  <c r="CH34" i="92"/>
  <c r="CI34" i="92" s="1"/>
  <c r="CJ34" i="92" s="1"/>
  <c r="CK34" i="92" s="1"/>
  <c r="CL34" i="92" s="1"/>
  <c r="CH35" i="92"/>
  <c r="CI35" i="92"/>
  <c r="CJ35" i="92" s="1"/>
  <c r="CK35" i="92" s="1"/>
  <c r="CL35" i="92" s="1"/>
  <c r="CH36" i="92"/>
  <c r="CI36" i="92" s="1"/>
  <c r="CJ36" i="92" s="1"/>
  <c r="CK36" i="92" s="1"/>
  <c r="CL36" i="92" s="1"/>
  <c r="CH37" i="92"/>
  <c r="CI37" i="92"/>
  <c r="CJ37" i="92" s="1"/>
  <c r="CK37" i="92" s="1"/>
  <c r="CL37" i="92" s="1"/>
  <c r="CH38" i="92"/>
  <c r="CI38" i="92" s="1"/>
  <c r="CJ38" i="92" s="1"/>
  <c r="CK38" i="92" s="1"/>
  <c r="CL38" i="92" s="1"/>
  <c r="CH39" i="92"/>
  <c r="CI39" i="92"/>
  <c r="CJ39" i="92" s="1"/>
  <c r="CK39" i="92" s="1"/>
  <c r="CL39" i="92" s="1"/>
  <c r="CH40" i="92"/>
  <c r="CI40" i="92" s="1"/>
  <c r="CJ40" i="92" s="1"/>
  <c r="CK40" i="92" s="1"/>
  <c r="CL40" i="92" s="1"/>
  <c r="CH41" i="92"/>
  <c r="CI41" i="92"/>
  <c r="CJ41" i="92" s="1"/>
  <c r="CK41" i="92" s="1"/>
  <c r="CL41" i="92" s="1"/>
  <c r="CH42" i="92"/>
  <c r="CI42" i="92" s="1"/>
  <c r="CJ42" i="92" s="1"/>
  <c r="CK42" i="92" s="1"/>
  <c r="CL42" i="92" s="1"/>
  <c r="CH43" i="92"/>
  <c r="CI43" i="92"/>
  <c r="CJ43" i="92" s="1"/>
  <c r="CK43" i="92" s="1"/>
  <c r="CL43" i="92" s="1"/>
  <c r="CH44" i="92"/>
  <c r="CI44" i="92" s="1"/>
  <c r="CJ44" i="92" s="1"/>
  <c r="CK44" i="92" s="1"/>
  <c r="CL44" i="92" s="1"/>
  <c r="CH45" i="92"/>
  <c r="CI45" i="92"/>
  <c r="CJ45" i="92" s="1"/>
  <c r="CK45" i="92" s="1"/>
  <c r="CL45" i="92" s="1"/>
  <c r="CH46" i="92"/>
  <c r="CI46" i="92"/>
  <c r="CJ46" i="92" s="1"/>
  <c r="CK46" i="92" s="1"/>
  <c r="CL46" i="92" s="1"/>
  <c r="CH47" i="92"/>
  <c r="CI47" i="92" s="1"/>
  <c r="CJ47" i="92" s="1"/>
  <c r="CK47" i="92" s="1"/>
  <c r="CL47" i="92" s="1"/>
  <c r="CH48" i="92"/>
  <c r="CI48" i="92"/>
  <c r="CJ48" i="92" s="1"/>
  <c r="CK48" i="92" s="1"/>
  <c r="CL48" i="92" s="1"/>
  <c r="CH49" i="92"/>
  <c r="CI49" i="92" s="1"/>
  <c r="CJ49" i="92" s="1"/>
  <c r="CK49" i="92" s="1"/>
  <c r="CL49" i="92" s="1"/>
  <c r="CH50" i="92"/>
  <c r="CI50" i="92"/>
  <c r="CJ50" i="92" s="1"/>
  <c r="CK50" i="92" s="1"/>
  <c r="CL50" i="92" s="1"/>
  <c r="CH51" i="92"/>
  <c r="CI51" i="92" s="1"/>
  <c r="CJ51" i="92" s="1"/>
  <c r="CK51" i="92" s="1"/>
  <c r="CL51" i="92" s="1"/>
  <c r="CH52" i="92"/>
  <c r="CI52" i="92"/>
  <c r="CJ52" i="92" s="1"/>
  <c r="CK52" i="92" s="1"/>
  <c r="CL52" i="92" s="1"/>
  <c r="CH53" i="92"/>
  <c r="CI53" i="92" s="1"/>
  <c r="CJ53" i="92" s="1"/>
  <c r="CK53" i="92" s="1"/>
  <c r="CL53" i="92" s="1"/>
  <c r="CH54" i="92"/>
  <c r="CI54" i="92"/>
  <c r="CJ54" i="92" s="1"/>
  <c r="CK54" i="92" s="1"/>
  <c r="CL54" i="92" s="1"/>
  <c r="CH55" i="92"/>
  <c r="CI55" i="92" s="1"/>
  <c r="CJ55" i="92" s="1"/>
  <c r="CK55" i="92" s="1"/>
  <c r="CL55" i="92" s="1"/>
  <c r="CH56" i="92"/>
  <c r="CI56" i="92"/>
  <c r="CJ56" i="92" s="1"/>
  <c r="CK56" i="92" s="1"/>
  <c r="CL56" i="92" s="1"/>
  <c r="CH57" i="92"/>
  <c r="CI57" i="92" s="1"/>
  <c r="CJ57" i="92" s="1"/>
  <c r="CK57" i="92" s="1"/>
  <c r="CL57" i="92" s="1"/>
  <c r="GO2" i="92"/>
  <c r="GP2" i="92"/>
  <c r="GQ2" i="92"/>
  <c r="GR2" i="92"/>
  <c r="GS2" i="92"/>
  <c r="GT2" i="92"/>
  <c r="CI2" i="92"/>
  <c r="CJ2" i="92"/>
  <c r="CK2" i="92" s="1"/>
  <c r="CL2" i="92" s="1"/>
  <c r="CH2" i="92"/>
  <c r="G191" i="292" l="1"/>
  <c r="C191" i="292"/>
  <c r="B102" i="292"/>
  <c r="G187" i="292"/>
  <c r="D192" i="292"/>
  <c r="H190" i="292"/>
  <c r="H100" i="292"/>
  <c r="E193" i="292"/>
  <c r="B106" i="292"/>
  <c r="F100" i="292"/>
  <c r="C193" i="292"/>
  <c r="H192" i="292"/>
  <c r="G190" i="292"/>
  <c r="F190" i="292"/>
  <c r="E189" i="292"/>
  <c r="D188" i="292"/>
  <c r="D187" i="292"/>
  <c r="C187" i="292"/>
  <c r="C99" i="292"/>
  <c r="B193" i="292"/>
  <c r="B189" i="292"/>
  <c r="H187" i="292"/>
  <c r="D194" i="292"/>
  <c r="B192" i="292"/>
  <c r="G189" i="292"/>
  <c r="E187" i="292"/>
  <c r="H95" i="292"/>
  <c r="D95" i="292"/>
  <c r="G94" i="292"/>
  <c r="C94" i="292"/>
  <c r="F93" i="292"/>
  <c r="B93" i="292"/>
  <c r="E92" i="292"/>
  <c r="H91" i="292"/>
  <c r="D91" i="292"/>
  <c r="G90" i="292"/>
  <c r="C90" i="292"/>
  <c r="F89" i="292"/>
  <c r="B89" i="292"/>
  <c r="E88" i="292"/>
  <c r="E194" i="292"/>
  <c r="C192" i="292"/>
  <c r="B191" i="292"/>
  <c r="F191" i="292"/>
  <c r="H193" i="292"/>
  <c r="H191" i="292"/>
  <c r="B187" i="292"/>
  <c r="F95" i="292"/>
  <c r="B95" i="292"/>
  <c r="E94" i="292"/>
  <c r="H93" i="292"/>
  <c r="D93" i="292"/>
  <c r="G92" i="292"/>
  <c r="C92" i="292"/>
  <c r="F91" i="292"/>
  <c r="B91" i="292"/>
  <c r="E90" i="292"/>
  <c r="H89" i="292"/>
  <c r="D89" i="292"/>
  <c r="G88" i="292"/>
  <c r="H194" i="292"/>
  <c r="G193" i="292"/>
  <c r="F192" i="292"/>
  <c r="E191" i="292"/>
  <c r="D190" i="292"/>
  <c r="C189" i="292"/>
  <c r="B188" i="292"/>
  <c r="B100" i="292"/>
  <c r="C101" i="292"/>
  <c r="D102" i="292"/>
  <c r="E103" i="292"/>
  <c r="F104" i="292"/>
  <c r="G105" i="292"/>
  <c r="H106" i="292"/>
  <c r="G194" i="292"/>
  <c r="G95" i="292"/>
  <c r="G106" i="292"/>
  <c r="C194" i="292"/>
  <c r="C95" i="292"/>
  <c r="C106" i="292"/>
  <c r="E93" i="292"/>
  <c r="E104" i="292"/>
  <c r="B90" i="292"/>
  <c r="B101" i="292"/>
  <c r="B94" i="292"/>
  <c r="B105" i="292"/>
  <c r="C91" i="292"/>
  <c r="C102" i="292"/>
  <c r="D101" i="292"/>
  <c r="D90" i="292"/>
  <c r="D105" i="292"/>
  <c r="D94" i="292"/>
  <c r="F189" i="292"/>
  <c r="F90" i="292"/>
  <c r="F101" i="292"/>
  <c r="G100" i="292"/>
  <c r="G89" i="292"/>
  <c r="F94" i="292"/>
  <c r="F105" i="292"/>
  <c r="G91" i="292"/>
  <c r="G102" i="292"/>
  <c r="H101" i="292"/>
  <c r="H90" i="292"/>
  <c r="H88" i="292"/>
  <c r="H99" i="292"/>
  <c r="H189" i="292"/>
  <c r="G188" i="292"/>
  <c r="D193" i="292"/>
  <c r="C190" i="292"/>
  <c r="E106" i="292"/>
  <c r="E95" i="292"/>
  <c r="G104" i="292"/>
  <c r="G93" i="292"/>
  <c r="C104" i="292"/>
  <c r="C93" i="292"/>
  <c r="B103" i="292"/>
  <c r="B92" i="292"/>
  <c r="C100" i="292"/>
  <c r="C89" i="292"/>
  <c r="D88" i="292"/>
  <c r="D99" i="292"/>
  <c r="D191" i="292"/>
  <c r="D92" i="292"/>
  <c r="D103" i="292"/>
  <c r="F187" i="292"/>
  <c r="F99" i="292"/>
  <c r="F88" i="292"/>
  <c r="F103" i="292"/>
  <c r="F92" i="292"/>
  <c r="H105" i="292"/>
  <c r="H94" i="292"/>
  <c r="H92" i="292"/>
  <c r="H103" i="292"/>
  <c r="E102" i="292"/>
  <c r="E91" i="292"/>
  <c r="E89" i="292"/>
  <c r="E100" i="292"/>
  <c r="B88" i="292"/>
  <c r="B99" i="292"/>
  <c r="J51" i="292"/>
  <c r="J52" i="292"/>
  <c r="J50" i="292"/>
  <c r="J49" i="292"/>
  <c r="E192" i="292"/>
  <c r="J48" i="292"/>
  <c r="I11" i="71"/>
  <c r="I12" i="71"/>
  <c r="I13" i="71"/>
  <c r="I10" i="71"/>
  <c r="GG3" i="92" l="1"/>
  <c r="GH3" i="92"/>
  <c r="GI3" i="92"/>
  <c r="GJ3" i="92"/>
  <c r="GK3" i="92"/>
  <c r="GL3" i="92"/>
  <c r="GM3" i="92"/>
  <c r="GN3" i="92"/>
  <c r="GG4" i="92"/>
  <c r="GH4" i="92"/>
  <c r="GI4" i="92"/>
  <c r="GJ4" i="92"/>
  <c r="GK4" i="92"/>
  <c r="GL4" i="92"/>
  <c r="GM4" i="92"/>
  <c r="GN4" i="92"/>
  <c r="GG5" i="92"/>
  <c r="GH5" i="92"/>
  <c r="GI5" i="92"/>
  <c r="GJ5" i="92"/>
  <c r="GK5" i="92"/>
  <c r="GL5" i="92"/>
  <c r="GM5" i="92"/>
  <c r="GN5" i="92"/>
  <c r="GG6" i="92"/>
  <c r="GH6" i="92"/>
  <c r="GI6" i="92"/>
  <c r="GJ6" i="92"/>
  <c r="GK6" i="92"/>
  <c r="GL6" i="92"/>
  <c r="GM6" i="92"/>
  <c r="GN6" i="92"/>
  <c r="GG7" i="92"/>
  <c r="GH7" i="92"/>
  <c r="GI7" i="92"/>
  <c r="GJ7" i="92"/>
  <c r="GK7" i="92"/>
  <c r="GL7" i="92"/>
  <c r="GM7" i="92"/>
  <c r="GN7" i="92"/>
  <c r="GG8" i="92"/>
  <c r="GH8" i="92"/>
  <c r="GI8" i="92"/>
  <c r="GJ8" i="92"/>
  <c r="GK8" i="92"/>
  <c r="GL8" i="92"/>
  <c r="GM8" i="92"/>
  <c r="GN8" i="92"/>
  <c r="GG9" i="92"/>
  <c r="GH9" i="92"/>
  <c r="GI9" i="92"/>
  <c r="GJ9" i="92"/>
  <c r="GK9" i="92"/>
  <c r="GL9" i="92"/>
  <c r="GM9" i="92"/>
  <c r="GN9" i="92"/>
  <c r="GG10" i="92"/>
  <c r="GH10" i="92"/>
  <c r="GI10" i="92"/>
  <c r="GJ10" i="92"/>
  <c r="GK10" i="92"/>
  <c r="GL10" i="92"/>
  <c r="GM10" i="92"/>
  <c r="GN10" i="92"/>
  <c r="GG11" i="92"/>
  <c r="GH11" i="92"/>
  <c r="GI11" i="92"/>
  <c r="GJ11" i="92"/>
  <c r="GK11" i="92"/>
  <c r="GL11" i="92"/>
  <c r="GM11" i="92"/>
  <c r="GN11" i="92"/>
  <c r="GG12" i="92"/>
  <c r="GH12" i="92"/>
  <c r="GI12" i="92"/>
  <c r="GJ12" i="92"/>
  <c r="GK12" i="92"/>
  <c r="GL12" i="92"/>
  <c r="GM12" i="92"/>
  <c r="GN12" i="92"/>
  <c r="GG13" i="92"/>
  <c r="GH13" i="92"/>
  <c r="GI13" i="92"/>
  <c r="GJ13" i="92"/>
  <c r="GK13" i="92"/>
  <c r="GL13" i="92"/>
  <c r="GM13" i="92"/>
  <c r="GN13" i="92"/>
  <c r="GG14" i="92"/>
  <c r="GH14" i="92"/>
  <c r="GI14" i="92"/>
  <c r="GJ14" i="92"/>
  <c r="GK14" i="92"/>
  <c r="GL14" i="92"/>
  <c r="GM14" i="92"/>
  <c r="GN14" i="92"/>
  <c r="GG15" i="92"/>
  <c r="GH15" i="92"/>
  <c r="GI15" i="92"/>
  <c r="GJ15" i="92"/>
  <c r="GK15" i="92"/>
  <c r="GL15" i="92"/>
  <c r="GM15" i="92"/>
  <c r="GN15" i="92"/>
  <c r="GG16" i="92"/>
  <c r="GH16" i="92"/>
  <c r="GI16" i="92"/>
  <c r="GJ16" i="92"/>
  <c r="GK16" i="92"/>
  <c r="GL16" i="92"/>
  <c r="GM16" i="92"/>
  <c r="GN16" i="92"/>
  <c r="GG17" i="92"/>
  <c r="GH17" i="92"/>
  <c r="GI17" i="92"/>
  <c r="GJ17" i="92"/>
  <c r="GK17" i="92"/>
  <c r="GL17" i="92"/>
  <c r="GM17" i="92"/>
  <c r="GN17" i="92"/>
  <c r="GG18" i="92"/>
  <c r="GH18" i="92"/>
  <c r="GI18" i="92"/>
  <c r="GJ18" i="92"/>
  <c r="GK18" i="92"/>
  <c r="GL18" i="92"/>
  <c r="GM18" i="92"/>
  <c r="GN18" i="92"/>
  <c r="GG19" i="92"/>
  <c r="GH19" i="92"/>
  <c r="GI19" i="92"/>
  <c r="GJ19" i="92"/>
  <c r="GK19" i="92"/>
  <c r="GL19" i="92"/>
  <c r="GM19" i="92"/>
  <c r="GN19" i="92"/>
  <c r="GG20" i="92"/>
  <c r="GH20" i="92"/>
  <c r="GI20" i="92"/>
  <c r="GJ20" i="92"/>
  <c r="GK20" i="92"/>
  <c r="GL20" i="92"/>
  <c r="GM20" i="92"/>
  <c r="GN20" i="92"/>
  <c r="GG21" i="92"/>
  <c r="GH21" i="92"/>
  <c r="GI21" i="92"/>
  <c r="GJ21" i="92"/>
  <c r="GK21" i="92"/>
  <c r="GL21" i="92"/>
  <c r="GM21" i="92"/>
  <c r="GN21" i="92"/>
  <c r="GG22" i="92"/>
  <c r="GH22" i="92"/>
  <c r="GI22" i="92"/>
  <c r="GJ22" i="92"/>
  <c r="GK22" i="92"/>
  <c r="GL22" i="92"/>
  <c r="GM22" i="92"/>
  <c r="GN22" i="92"/>
  <c r="GG23" i="92"/>
  <c r="GH23" i="92"/>
  <c r="GI23" i="92"/>
  <c r="GJ23" i="92"/>
  <c r="GK23" i="92"/>
  <c r="GL23" i="92"/>
  <c r="GM23" i="92"/>
  <c r="GN23" i="92"/>
  <c r="GG24" i="92"/>
  <c r="GH24" i="92"/>
  <c r="GI24" i="92"/>
  <c r="GJ24" i="92"/>
  <c r="GK24" i="92"/>
  <c r="GL24" i="92"/>
  <c r="GM24" i="92"/>
  <c r="GN24" i="92"/>
  <c r="GG25" i="92"/>
  <c r="GH25" i="92"/>
  <c r="GI25" i="92"/>
  <c r="GJ25" i="92"/>
  <c r="GK25" i="92"/>
  <c r="GL25" i="92"/>
  <c r="GM25" i="92"/>
  <c r="GN25" i="92"/>
  <c r="GG26" i="92"/>
  <c r="GH26" i="92"/>
  <c r="GI26" i="92"/>
  <c r="GJ26" i="92"/>
  <c r="GK26" i="92"/>
  <c r="GL26" i="92"/>
  <c r="GM26" i="92"/>
  <c r="GN26" i="92"/>
  <c r="GG27" i="92"/>
  <c r="GH27" i="92"/>
  <c r="GI27" i="92"/>
  <c r="GJ27" i="92"/>
  <c r="GK27" i="92"/>
  <c r="GL27" i="92"/>
  <c r="GM27" i="92"/>
  <c r="GN27" i="92"/>
  <c r="GG28" i="92"/>
  <c r="GH28" i="92"/>
  <c r="GI28" i="92"/>
  <c r="GJ28" i="92"/>
  <c r="GK28" i="92"/>
  <c r="GL28" i="92"/>
  <c r="GM28" i="92"/>
  <c r="GN28" i="92"/>
  <c r="GG29" i="92"/>
  <c r="GH29" i="92"/>
  <c r="GI29" i="92"/>
  <c r="GJ29" i="92"/>
  <c r="GK29" i="92"/>
  <c r="GL29" i="92"/>
  <c r="GM29" i="92"/>
  <c r="GN29" i="92"/>
  <c r="GG30" i="92"/>
  <c r="GH30" i="92"/>
  <c r="GI30" i="92"/>
  <c r="GJ30" i="92"/>
  <c r="GK30" i="92"/>
  <c r="GL30" i="92"/>
  <c r="GM30" i="92"/>
  <c r="GN30" i="92"/>
  <c r="GG31" i="92"/>
  <c r="GH31" i="92"/>
  <c r="GI31" i="92"/>
  <c r="GJ31" i="92"/>
  <c r="GG32" i="92"/>
  <c r="GH32" i="92"/>
  <c r="GI32" i="92"/>
  <c r="GJ32" i="92"/>
  <c r="GK32" i="92"/>
  <c r="GL32" i="92"/>
  <c r="GM32" i="92"/>
  <c r="GN32" i="92"/>
  <c r="GG33" i="92"/>
  <c r="GH33" i="92"/>
  <c r="GI33" i="92"/>
  <c r="GJ33" i="92"/>
  <c r="GK33" i="92"/>
  <c r="GL33" i="92"/>
  <c r="GM33" i="92"/>
  <c r="GN33" i="92"/>
  <c r="GG34" i="92"/>
  <c r="GH34" i="92"/>
  <c r="GI34" i="92"/>
  <c r="GJ34" i="92"/>
  <c r="GK34" i="92"/>
  <c r="GL34" i="92"/>
  <c r="GM34" i="92"/>
  <c r="GN34" i="92"/>
  <c r="GG35" i="92"/>
  <c r="GH35" i="92"/>
  <c r="GI35" i="92"/>
  <c r="GJ35" i="92"/>
  <c r="GK35" i="92"/>
  <c r="GL35" i="92"/>
  <c r="GM35" i="92"/>
  <c r="GN35" i="92"/>
  <c r="GG36" i="92"/>
  <c r="GH36" i="92"/>
  <c r="GI36" i="92"/>
  <c r="GJ36" i="92"/>
  <c r="GK36" i="92"/>
  <c r="GL36" i="92"/>
  <c r="GM36" i="92"/>
  <c r="GN36" i="92"/>
  <c r="GG37" i="92"/>
  <c r="GH37" i="92"/>
  <c r="GI37" i="92"/>
  <c r="GJ37" i="92"/>
  <c r="GK37" i="92"/>
  <c r="GL37" i="92"/>
  <c r="GM37" i="92"/>
  <c r="GN37" i="92"/>
  <c r="GG38" i="92"/>
  <c r="GH38" i="92"/>
  <c r="GI38" i="92"/>
  <c r="GJ38" i="92"/>
  <c r="GK38" i="92"/>
  <c r="GL38" i="92"/>
  <c r="GM38" i="92"/>
  <c r="GN38" i="92"/>
  <c r="GG39" i="92"/>
  <c r="GH39" i="92"/>
  <c r="GI39" i="92"/>
  <c r="GJ39" i="92"/>
  <c r="GK39" i="92"/>
  <c r="GL39" i="92"/>
  <c r="GM39" i="92"/>
  <c r="GN39" i="92"/>
  <c r="GG40" i="92"/>
  <c r="GH40" i="92"/>
  <c r="GI40" i="92"/>
  <c r="GJ40" i="92"/>
  <c r="GK40" i="92"/>
  <c r="GL40" i="92"/>
  <c r="GM40" i="92"/>
  <c r="GN40" i="92"/>
  <c r="GG41" i="92"/>
  <c r="GH41" i="92"/>
  <c r="GI41" i="92"/>
  <c r="GJ41" i="92"/>
  <c r="GK41" i="92"/>
  <c r="GL41" i="92"/>
  <c r="GM41" i="92"/>
  <c r="GN41" i="92"/>
  <c r="GG42" i="92"/>
  <c r="GH42" i="92"/>
  <c r="GI42" i="92"/>
  <c r="GJ42" i="92"/>
  <c r="GK42" i="92"/>
  <c r="GL42" i="92"/>
  <c r="GM42" i="92"/>
  <c r="GN42" i="92"/>
  <c r="GG43" i="92"/>
  <c r="GH43" i="92"/>
  <c r="GI43" i="92"/>
  <c r="GJ43" i="92"/>
  <c r="GK43" i="92"/>
  <c r="GL43" i="92"/>
  <c r="GM43" i="92"/>
  <c r="GN43" i="92"/>
  <c r="GG44" i="92"/>
  <c r="GH44" i="92"/>
  <c r="GI44" i="92"/>
  <c r="GJ44" i="92"/>
  <c r="GK44" i="92"/>
  <c r="GL44" i="92"/>
  <c r="GM44" i="92"/>
  <c r="GN44" i="92"/>
  <c r="GG45" i="92"/>
  <c r="GH45" i="92"/>
  <c r="GI45" i="92"/>
  <c r="GJ45" i="92"/>
  <c r="GK45" i="92"/>
  <c r="GL45" i="92"/>
  <c r="GM45" i="92"/>
  <c r="GN45" i="92"/>
  <c r="GG46" i="92"/>
  <c r="GH46" i="92"/>
  <c r="GI46" i="92"/>
  <c r="GJ46" i="92"/>
  <c r="GK46" i="92"/>
  <c r="GL46" i="92"/>
  <c r="GM46" i="92"/>
  <c r="GN46" i="92"/>
  <c r="GG47" i="92"/>
  <c r="GH47" i="92"/>
  <c r="GI47" i="92"/>
  <c r="GJ47" i="92"/>
  <c r="GK47" i="92"/>
  <c r="GL47" i="92"/>
  <c r="GM47" i="92"/>
  <c r="GN47" i="92"/>
  <c r="GG48" i="92"/>
  <c r="GH48" i="92"/>
  <c r="GI48" i="92"/>
  <c r="GJ48" i="92"/>
  <c r="GK48" i="92"/>
  <c r="GL48" i="92"/>
  <c r="GM48" i="92"/>
  <c r="GN48" i="92"/>
  <c r="GG49" i="92"/>
  <c r="GH49" i="92"/>
  <c r="GI49" i="92"/>
  <c r="GJ49" i="92"/>
  <c r="GK49" i="92"/>
  <c r="GL49" i="92"/>
  <c r="GM49" i="92"/>
  <c r="GN49" i="92"/>
  <c r="GG50" i="92"/>
  <c r="GH50" i="92"/>
  <c r="GI50" i="92"/>
  <c r="GJ50" i="92"/>
  <c r="GK50" i="92"/>
  <c r="GL50" i="92"/>
  <c r="GM50" i="92"/>
  <c r="GN50" i="92"/>
  <c r="GG51" i="92"/>
  <c r="GH51" i="92"/>
  <c r="GI51" i="92"/>
  <c r="GJ51" i="92"/>
  <c r="GK51" i="92"/>
  <c r="GL51" i="92"/>
  <c r="GM51" i="92"/>
  <c r="GN51" i="92"/>
  <c r="GG52" i="92"/>
  <c r="GH52" i="92"/>
  <c r="GI52" i="92"/>
  <c r="GJ52" i="92"/>
  <c r="GK52" i="92"/>
  <c r="GL52" i="92"/>
  <c r="GM52" i="92"/>
  <c r="GN52" i="92"/>
  <c r="GG53" i="92"/>
  <c r="GH53" i="92"/>
  <c r="GI53" i="92"/>
  <c r="GJ53" i="92"/>
  <c r="GK53" i="92"/>
  <c r="GL53" i="92"/>
  <c r="GM53" i="92"/>
  <c r="GN53" i="92"/>
  <c r="GG54" i="92"/>
  <c r="GH54" i="92"/>
  <c r="GI54" i="92"/>
  <c r="GJ54" i="92"/>
  <c r="GK54" i="92"/>
  <c r="GL54" i="92"/>
  <c r="GM54" i="92"/>
  <c r="GN54" i="92"/>
  <c r="GG55" i="92"/>
  <c r="GH55" i="92"/>
  <c r="GI55" i="92"/>
  <c r="GJ55" i="92"/>
  <c r="GK55" i="92"/>
  <c r="GL55" i="92"/>
  <c r="GM55" i="92"/>
  <c r="GN55" i="92"/>
  <c r="GG56" i="92"/>
  <c r="GH56" i="92"/>
  <c r="GI56" i="92"/>
  <c r="GJ56" i="92"/>
  <c r="GK56" i="92"/>
  <c r="GL56" i="92"/>
  <c r="GM56" i="92"/>
  <c r="GN56" i="92"/>
  <c r="GG57" i="92"/>
  <c r="GH57" i="92"/>
  <c r="GI57" i="92"/>
  <c r="GJ57" i="92"/>
  <c r="GK57" i="92"/>
  <c r="GL57" i="92"/>
  <c r="GM57" i="92"/>
  <c r="GN57" i="92"/>
  <c r="GG58" i="92"/>
  <c r="GH58" i="92"/>
  <c r="GI58" i="92"/>
  <c r="GJ58" i="92"/>
  <c r="GK58" i="92"/>
  <c r="GL58" i="92"/>
  <c r="GG59" i="92"/>
  <c r="GH59" i="92"/>
  <c r="GI59" i="92"/>
  <c r="GJ59" i="92"/>
  <c r="GK59" i="92"/>
  <c r="GL59" i="92"/>
  <c r="GG2" i="92"/>
  <c r="GH2" i="92"/>
  <c r="GI2" i="92"/>
  <c r="GJ2" i="92"/>
  <c r="GK2" i="92"/>
  <c r="GL2" i="92"/>
  <c r="GM2" i="92"/>
  <c r="GN2" i="92"/>
  <c r="GL31" i="92" l="1"/>
  <c r="GK31" i="92"/>
  <c r="GN31" i="92" l="1"/>
  <c r="GM31" i="92"/>
  <c r="GM60" i="92" l="1"/>
  <c r="FX3" i="92"/>
  <c r="FY3" i="92"/>
  <c r="FZ3" i="92"/>
  <c r="GA3" i="92"/>
  <c r="GB3" i="92"/>
  <c r="GC3" i="92"/>
  <c r="GD3" i="92"/>
  <c r="GE3" i="92"/>
  <c r="GF3" i="92"/>
  <c r="FX4" i="92"/>
  <c r="FY4" i="92"/>
  <c r="FZ4" i="92"/>
  <c r="GA4" i="92"/>
  <c r="GB4" i="92"/>
  <c r="GC4" i="92"/>
  <c r="GD4" i="92"/>
  <c r="GE4" i="92"/>
  <c r="GF4" i="92"/>
  <c r="FX5" i="92"/>
  <c r="FY5" i="92"/>
  <c r="FZ5" i="92"/>
  <c r="GA5" i="92"/>
  <c r="GB5" i="92"/>
  <c r="GC5" i="92"/>
  <c r="GD5" i="92"/>
  <c r="GE5" i="92"/>
  <c r="GF5" i="92"/>
  <c r="FX6" i="92"/>
  <c r="FY6" i="92"/>
  <c r="FZ6" i="92"/>
  <c r="GA6" i="92"/>
  <c r="GB6" i="92"/>
  <c r="GC6" i="92"/>
  <c r="GD6" i="92"/>
  <c r="GE6" i="92"/>
  <c r="GF6" i="92"/>
  <c r="FX7" i="92"/>
  <c r="FY7" i="92"/>
  <c r="FZ7" i="92"/>
  <c r="GA7" i="92"/>
  <c r="GB7" i="92"/>
  <c r="GC7" i="92"/>
  <c r="GD7" i="92"/>
  <c r="GE7" i="92"/>
  <c r="GF7" i="92"/>
  <c r="FX8" i="92"/>
  <c r="FY8" i="92"/>
  <c r="FZ8" i="92"/>
  <c r="GA8" i="92"/>
  <c r="GB8" i="92"/>
  <c r="GC8" i="92"/>
  <c r="GD8" i="92"/>
  <c r="GE8" i="92"/>
  <c r="GF8" i="92"/>
  <c r="FX9" i="92"/>
  <c r="FY9" i="92"/>
  <c r="FZ9" i="92"/>
  <c r="GA9" i="92"/>
  <c r="GB9" i="92"/>
  <c r="GC9" i="92"/>
  <c r="GD9" i="92"/>
  <c r="GE9" i="92"/>
  <c r="GF9" i="92"/>
  <c r="FX10" i="92"/>
  <c r="FY10" i="92"/>
  <c r="FZ10" i="92"/>
  <c r="GA10" i="92"/>
  <c r="GB10" i="92"/>
  <c r="GC10" i="92"/>
  <c r="GD10" i="92"/>
  <c r="GE10" i="92"/>
  <c r="GF10" i="92"/>
  <c r="FX11" i="92"/>
  <c r="FY11" i="92"/>
  <c r="FZ11" i="92"/>
  <c r="GA11" i="92"/>
  <c r="GB11" i="92"/>
  <c r="GC11" i="92"/>
  <c r="GD11" i="92"/>
  <c r="GE11" i="92"/>
  <c r="GF11" i="92"/>
  <c r="FX12" i="92"/>
  <c r="FY12" i="92"/>
  <c r="FZ12" i="92"/>
  <c r="GA12" i="92"/>
  <c r="GB12" i="92"/>
  <c r="GC12" i="92"/>
  <c r="GD12" i="92"/>
  <c r="GE12" i="92"/>
  <c r="GF12" i="92"/>
  <c r="FX13" i="92"/>
  <c r="FY13" i="92"/>
  <c r="FZ13" i="92"/>
  <c r="GA13" i="92"/>
  <c r="GB13" i="92"/>
  <c r="GC13" i="92"/>
  <c r="GD13" i="92"/>
  <c r="GE13" i="92"/>
  <c r="GF13" i="92"/>
  <c r="FX14" i="92"/>
  <c r="FY14" i="92"/>
  <c r="FZ14" i="92"/>
  <c r="GA14" i="92"/>
  <c r="GB14" i="92"/>
  <c r="GC14" i="92"/>
  <c r="GD14" i="92"/>
  <c r="GE14" i="92"/>
  <c r="GF14" i="92"/>
  <c r="FX15" i="92"/>
  <c r="FY15" i="92"/>
  <c r="FZ15" i="92"/>
  <c r="GA15" i="92"/>
  <c r="GB15" i="92"/>
  <c r="GC15" i="92"/>
  <c r="GD15" i="92"/>
  <c r="GE15" i="92"/>
  <c r="GF15" i="92"/>
  <c r="FX16" i="92"/>
  <c r="FY16" i="92"/>
  <c r="FZ16" i="92"/>
  <c r="GA16" i="92"/>
  <c r="GB16" i="92"/>
  <c r="GC16" i="92"/>
  <c r="GD16" i="92"/>
  <c r="GE16" i="92"/>
  <c r="GF16" i="92"/>
  <c r="FX17" i="92"/>
  <c r="FY17" i="92"/>
  <c r="FZ17" i="92"/>
  <c r="GA17" i="92"/>
  <c r="GB17" i="92"/>
  <c r="GC17" i="92"/>
  <c r="GD17" i="92"/>
  <c r="GE17" i="92"/>
  <c r="GF17" i="92"/>
  <c r="FX18" i="92"/>
  <c r="FY18" i="92"/>
  <c r="FZ18" i="92"/>
  <c r="GA18" i="92"/>
  <c r="GB18" i="92"/>
  <c r="GC18" i="92"/>
  <c r="GD18" i="92"/>
  <c r="GE18" i="92"/>
  <c r="GF18" i="92"/>
  <c r="FX19" i="92"/>
  <c r="FY19" i="92"/>
  <c r="FZ19" i="92"/>
  <c r="GA19" i="92"/>
  <c r="GB19" i="92"/>
  <c r="GC19" i="92"/>
  <c r="GD19" i="92"/>
  <c r="GE19" i="92"/>
  <c r="GF19" i="92"/>
  <c r="FX20" i="92"/>
  <c r="FY20" i="92"/>
  <c r="FZ20" i="92"/>
  <c r="GA20" i="92"/>
  <c r="GB20" i="92"/>
  <c r="GC20" i="92"/>
  <c r="GD20" i="92"/>
  <c r="GE20" i="92"/>
  <c r="GF20" i="92"/>
  <c r="FX21" i="92"/>
  <c r="FY21" i="92"/>
  <c r="FZ21" i="92"/>
  <c r="GA21" i="92"/>
  <c r="GB21" i="92"/>
  <c r="GC21" i="92"/>
  <c r="GD21" i="92"/>
  <c r="GE21" i="92"/>
  <c r="GF21" i="92"/>
  <c r="FX22" i="92"/>
  <c r="FY22" i="92"/>
  <c r="FZ22" i="92"/>
  <c r="GA22" i="92"/>
  <c r="GB22" i="92"/>
  <c r="GC22" i="92"/>
  <c r="GD22" i="92"/>
  <c r="GE22" i="92"/>
  <c r="GF22" i="92"/>
  <c r="FX23" i="92"/>
  <c r="FY23" i="92"/>
  <c r="FZ23" i="92"/>
  <c r="GA23" i="92"/>
  <c r="GB23" i="92"/>
  <c r="GC23" i="92"/>
  <c r="GD23" i="92"/>
  <c r="GE23" i="92"/>
  <c r="GF23" i="92"/>
  <c r="FX24" i="92"/>
  <c r="FY24" i="92"/>
  <c r="FZ24" i="92"/>
  <c r="GA24" i="92"/>
  <c r="GB24" i="92"/>
  <c r="GC24" i="92"/>
  <c r="GD24" i="92"/>
  <c r="GE24" i="92"/>
  <c r="GF24" i="92"/>
  <c r="FX25" i="92"/>
  <c r="FY25" i="92"/>
  <c r="FZ25" i="92"/>
  <c r="GA25" i="92"/>
  <c r="GB25" i="92"/>
  <c r="GC25" i="92"/>
  <c r="GD25" i="92"/>
  <c r="GE25" i="92"/>
  <c r="GF25" i="92"/>
  <c r="FX26" i="92"/>
  <c r="FY26" i="92"/>
  <c r="FZ26" i="92"/>
  <c r="GA26" i="92"/>
  <c r="GB26" i="92"/>
  <c r="GC26" i="92"/>
  <c r="GD26" i="92"/>
  <c r="GE26" i="92"/>
  <c r="GF26" i="92"/>
  <c r="FX27" i="92"/>
  <c r="FY27" i="92"/>
  <c r="FZ27" i="92"/>
  <c r="GA27" i="92"/>
  <c r="GB27" i="92"/>
  <c r="GC27" i="92"/>
  <c r="GD27" i="92"/>
  <c r="GE27" i="92"/>
  <c r="GF27" i="92"/>
  <c r="FX28" i="92"/>
  <c r="FY28" i="92"/>
  <c r="FZ28" i="92"/>
  <c r="GA28" i="92"/>
  <c r="GB28" i="92"/>
  <c r="GC28" i="92"/>
  <c r="GD28" i="92"/>
  <c r="GE28" i="92"/>
  <c r="GF28" i="92"/>
  <c r="FX29" i="92"/>
  <c r="FY29" i="92"/>
  <c r="FZ29" i="92"/>
  <c r="GA29" i="92"/>
  <c r="GB29" i="92"/>
  <c r="GC29" i="92"/>
  <c r="GD29" i="92"/>
  <c r="GE29" i="92"/>
  <c r="GF29" i="92"/>
  <c r="FX30" i="92"/>
  <c r="FY30" i="92"/>
  <c r="FZ30" i="92"/>
  <c r="GA30" i="92"/>
  <c r="GB30" i="92"/>
  <c r="GC30" i="92"/>
  <c r="GD30" i="92"/>
  <c r="GE30" i="92"/>
  <c r="GF30" i="92"/>
  <c r="FX31" i="92"/>
  <c r="FY31" i="92"/>
  <c r="FZ31" i="92"/>
  <c r="GA31" i="92"/>
  <c r="GB31" i="92"/>
  <c r="GC31" i="92"/>
  <c r="GD31" i="92"/>
  <c r="GE31" i="92"/>
  <c r="GF31" i="92"/>
  <c r="FX32" i="92"/>
  <c r="FY32" i="92"/>
  <c r="FZ32" i="92"/>
  <c r="GA32" i="92"/>
  <c r="GB32" i="92"/>
  <c r="GC32" i="92"/>
  <c r="GD32" i="92"/>
  <c r="GE32" i="92"/>
  <c r="GF32" i="92"/>
  <c r="FX33" i="92"/>
  <c r="FY33" i="92"/>
  <c r="FZ33" i="92"/>
  <c r="GA33" i="92"/>
  <c r="GB33" i="92"/>
  <c r="GC33" i="92"/>
  <c r="GD33" i="92"/>
  <c r="GE33" i="92"/>
  <c r="GF33" i="92"/>
  <c r="FX34" i="92"/>
  <c r="FY34" i="92"/>
  <c r="FZ34" i="92"/>
  <c r="GA34" i="92"/>
  <c r="GB34" i="92"/>
  <c r="GC34" i="92"/>
  <c r="GD34" i="92"/>
  <c r="GE34" i="92"/>
  <c r="GF34" i="92"/>
  <c r="FX35" i="92"/>
  <c r="FY35" i="92"/>
  <c r="FZ35" i="92"/>
  <c r="GA35" i="92"/>
  <c r="GB35" i="92"/>
  <c r="GC35" i="92"/>
  <c r="GD35" i="92"/>
  <c r="GE35" i="92"/>
  <c r="GF35" i="92"/>
  <c r="FX36" i="92"/>
  <c r="FY36" i="92"/>
  <c r="FZ36" i="92"/>
  <c r="GA36" i="92"/>
  <c r="GB36" i="92"/>
  <c r="GC36" i="92"/>
  <c r="GD36" i="92"/>
  <c r="GE36" i="92"/>
  <c r="GF36" i="92"/>
  <c r="FX37" i="92"/>
  <c r="FY37" i="92"/>
  <c r="FZ37" i="92"/>
  <c r="GA37" i="92"/>
  <c r="GB37" i="92"/>
  <c r="GC37" i="92"/>
  <c r="GD37" i="92"/>
  <c r="GE37" i="92"/>
  <c r="GF37" i="92"/>
  <c r="FX38" i="92"/>
  <c r="FY38" i="92"/>
  <c r="FZ38" i="92"/>
  <c r="GA38" i="92"/>
  <c r="GB38" i="92"/>
  <c r="GC38" i="92"/>
  <c r="GD38" i="92"/>
  <c r="GE38" i="92"/>
  <c r="GF38" i="92"/>
  <c r="FX39" i="92"/>
  <c r="FY39" i="92"/>
  <c r="FZ39" i="92"/>
  <c r="GA39" i="92"/>
  <c r="GB39" i="92"/>
  <c r="GC39" i="92"/>
  <c r="GD39" i="92"/>
  <c r="GE39" i="92"/>
  <c r="GF39" i="92"/>
  <c r="FX40" i="92"/>
  <c r="FY40" i="92"/>
  <c r="FZ40" i="92"/>
  <c r="GA40" i="92"/>
  <c r="GB40" i="92"/>
  <c r="GC40" i="92"/>
  <c r="GD40" i="92"/>
  <c r="GE40" i="92"/>
  <c r="GF40" i="92"/>
  <c r="FX41" i="92"/>
  <c r="FY41" i="92"/>
  <c r="FZ41" i="92"/>
  <c r="GA41" i="92"/>
  <c r="GB41" i="92"/>
  <c r="GC41" i="92"/>
  <c r="GD41" i="92"/>
  <c r="GE41" i="92"/>
  <c r="GF41" i="92"/>
  <c r="FX42" i="92"/>
  <c r="FY42" i="92"/>
  <c r="FZ42" i="92"/>
  <c r="GA42" i="92"/>
  <c r="GB42" i="92"/>
  <c r="GC42" i="92"/>
  <c r="GD42" i="92"/>
  <c r="GE42" i="92"/>
  <c r="GF42" i="92"/>
  <c r="FX43" i="92"/>
  <c r="FY43" i="92"/>
  <c r="FZ43" i="92"/>
  <c r="GA43" i="92"/>
  <c r="GB43" i="92"/>
  <c r="GC43" i="92"/>
  <c r="GD43" i="92"/>
  <c r="GE43" i="92"/>
  <c r="GF43" i="92"/>
  <c r="FX44" i="92"/>
  <c r="FY44" i="92"/>
  <c r="FZ44" i="92"/>
  <c r="GA44" i="92"/>
  <c r="GB44" i="92"/>
  <c r="GC44" i="92"/>
  <c r="GD44" i="92"/>
  <c r="GE44" i="92"/>
  <c r="GF44" i="92"/>
  <c r="FX45" i="92"/>
  <c r="FY45" i="92"/>
  <c r="FZ45" i="92"/>
  <c r="GA45" i="92"/>
  <c r="GB45" i="92"/>
  <c r="GC45" i="92"/>
  <c r="GD45" i="92"/>
  <c r="GE45" i="92"/>
  <c r="GF45" i="92"/>
  <c r="FX46" i="92"/>
  <c r="FY46" i="92"/>
  <c r="FZ46" i="92"/>
  <c r="GA46" i="92"/>
  <c r="GB46" i="92"/>
  <c r="GC46" i="92"/>
  <c r="GD46" i="92"/>
  <c r="GE46" i="92"/>
  <c r="GF46" i="92"/>
  <c r="FX47" i="92"/>
  <c r="FY47" i="92"/>
  <c r="FZ47" i="92"/>
  <c r="GA47" i="92"/>
  <c r="GB47" i="92"/>
  <c r="GC47" i="92"/>
  <c r="GD47" i="92"/>
  <c r="GE47" i="92"/>
  <c r="GF47" i="92"/>
  <c r="FX48" i="92"/>
  <c r="FY48" i="92"/>
  <c r="FZ48" i="92"/>
  <c r="GA48" i="92"/>
  <c r="GB48" i="92"/>
  <c r="GC48" i="92"/>
  <c r="GD48" i="92"/>
  <c r="GE48" i="92"/>
  <c r="GF48" i="92"/>
  <c r="FX49" i="92"/>
  <c r="FY49" i="92"/>
  <c r="FZ49" i="92"/>
  <c r="GA49" i="92"/>
  <c r="GB49" i="92"/>
  <c r="GC49" i="92"/>
  <c r="GD49" i="92"/>
  <c r="GE49" i="92"/>
  <c r="GF49" i="92"/>
  <c r="FX50" i="92"/>
  <c r="FY50" i="92"/>
  <c r="FZ50" i="92"/>
  <c r="GA50" i="92"/>
  <c r="GB50" i="92"/>
  <c r="GC50" i="92"/>
  <c r="GD50" i="92"/>
  <c r="GE50" i="92"/>
  <c r="GF50" i="92"/>
  <c r="FX51" i="92"/>
  <c r="FY51" i="92"/>
  <c r="FZ51" i="92"/>
  <c r="GA51" i="92"/>
  <c r="GB51" i="92"/>
  <c r="GC51" i="92"/>
  <c r="GD51" i="92"/>
  <c r="GE51" i="92"/>
  <c r="GF51" i="92"/>
  <c r="FX52" i="92"/>
  <c r="FY52" i="92"/>
  <c r="FZ52" i="92"/>
  <c r="GA52" i="92"/>
  <c r="GB52" i="92"/>
  <c r="GC52" i="92"/>
  <c r="GD52" i="92"/>
  <c r="GE52" i="92"/>
  <c r="GF52" i="92"/>
  <c r="FX53" i="92"/>
  <c r="FY53" i="92"/>
  <c r="FZ53" i="92"/>
  <c r="GA53" i="92"/>
  <c r="GB53" i="92"/>
  <c r="GC53" i="92"/>
  <c r="GD53" i="92"/>
  <c r="GE53" i="92"/>
  <c r="GF53" i="92"/>
  <c r="FX54" i="92"/>
  <c r="FY54" i="92"/>
  <c r="FZ54" i="92"/>
  <c r="GA54" i="92"/>
  <c r="GB54" i="92"/>
  <c r="GC54" i="92"/>
  <c r="GD54" i="92"/>
  <c r="GE54" i="92"/>
  <c r="GF54" i="92"/>
  <c r="FX55" i="92"/>
  <c r="FY55" i="92"/>
  <c r="FZ55" i="92"/>
  <c r="GA55" i="92"/>
  <c r="GB55" i="92"/>
  <c r="GC55" i="92"/>
  <c r="GD55" i="92"/>
  <c r="GE55" i="92"/>
  <c r="GF55" i="92"/>
  <c r="FX56" i="92"/>
  <c r="FY56" i="92"/>
  <c r="FZ56" i="92"/>
  <c r="GA56" i="92"/>
  <c r="GB56" i="92"/>
  <c r="GC56" i="92"/>
  <c r="GD56" i="92"/>
  <c r="GE56" i="92"/>
  <c r="GF56" i="92"/>
  <c r="FX57" i="92"/>
  <c r="FY57" i="92"/>
  <c r="FZ57" i="92"/>
  <c r="GA57" i="92"/>
  <c r="GB57" i="92"/>
  <c r="GC57" i="92"/>
  <c r="GD57" i="92"/>
  <c r="GE57" i="92"/>
  <c r="GF57" i="92"/>
  <c r="FY2" i="92"/>
  <c r="FZ2" i="92"/>
  <c r="GA2" i="92"/>
  <c r="GA58" i="92" s="1"/>
  <c r="GB2" i="92"/>
  <c r="GC2" i="92"/>
  <c r="GD2" i="92"/>
  <c r="GE2" i="92"/>
  <c r="GE58" i="92" s="1"/>
  <c r="GF2" i="92"/>
  <c r="GF58" i="92" l="1"/>
  <c r="GD58" i="92"/>
  <c r="GB58" i="92"/>
  <c r="FZ58" i="92"/>
  <c r="GC58" i="92"/>
  <c r="FY58" i="92"/>
  <c r="FY59" i="92" s="1"/>
  <c r="GF59" i="92"/>
  <c r="GB59" i="92"/>
  <c r="GE59" i="92"/>
  <c r="GA59" i="92"/>
  <c r="GD59" i="92"/>
  <c r="FZ59" i="92"/>
  <c r="GC59" i="92"/>
  <c r="E42" i="252" l="1"/>
  <c r="B42" i="252"/>
  <c r="F35" i="252"/>
  <c r="F34" i="252"/>
  <c r="G35" i="252" s="1"/>
  <c r="H30" i="252"/>
  <c r="AV191" i="204" s="1"/>
  <c r="G30" i="252"/>
  <c r="AO191" i="204" s="1"/>
  <c r="F30" i="252"/>
  <c r="AH191" i="204" s="1"/>
  <c r="E30" i="252"/>
  <c r="AA191" i="204" s="1"/>
  <c r="D30" i="252"/>
  <c r="T191" i="204" s="1"/>
  <c r="C30" i="252"/>
  <c r="M191" i="204" s="1"/>
  <c r="B30" i="252"/>
  <c r="F191" i="204" s="1"/>
  <c r="H29" i="252"/>
  <c r="AV164" i="204" s="1"/>
  <c r="G29" i="252"/>
  <c r="AO164" i="204" s="1"/>
  <c r="F29" i="252"/>
  <c r="AH164" i="204" s="1"/>
  <c r="E29" i="252"/>
  <c r="AA164" i="204" s="1"/>
  <c r="D29" i="252"/>
  <c r="T164" i="204" s="1"/>
  <c r="C29" i="252"/>
  <c r="M164" i="204" s="1"/>
  <c r="B29" i="252"/>
  <c r="F164" i="204" s="1"/>
  <c r="H28" i="252"/>
  <c r="AV139" i="204" s="1"/>
  <c r="G28" i="252"/>
  <c r="AO139" i="204" s="1"/>
  <c r="F28" i="252"/>
  <c r="AH139" i="204" s="1"/>
  <c r="E28" i="252"/>
  <c r="AA139" i="204" s="1"/>
  <c r="D28" i="252"/>
  <c r="T139" i="204" s="1"/>
  <c r="C28" i="252"/>
  <c r="M139" i="204" s="1"/>
  <c r="B28" i="252"/>
  <c r="F139" i="204" s="1"/>
  <c r="H27" i="252"/>
  <c r="AV112" i="204" s="1"/>
  <c r="G27" i="252"/>
  <c r="AO112" i="204" s="1"/>
  <c r="F27" i="252"/>
  <c r="AH112" i="204" s="1"/>
  <c r="E27" i="252"/>
  <c r="AA112" i="204" s="1"/>
  <c r="D27" i="252"/>
  <c r="T112" i="204" s="1"/>
  <c r="C27" i="252"/>
  <c r="M112" i="204" s="1"/>
  <c r="B27" i="252"/>
  <c r="F112" i="204" s="1"/>
  <c r="H26" i="252"/>
  <c r="AV87" i="204" s="1"/>
  <c r="G26" i="252"/>
  <c r="AO87" i="204" s="1"/>
  <c r="F26" i="252"/>
  <c r="AH87" i="204" s="1"/>
  <c r="E26" i="252"/>
  <c r="AA87" i="204" s="1"/>
  <c r="D26" i="252"/>
  <c r="T87" i="204" s="1"/>
  <c r="C26" i="252"/>
  <c r="M87" i="204" s="1"/>
  <c r="B26" i="252"/>
  <c r="F87" i="204" s="1"/>
  <c r="H25" i="252"/>
  <c r="AV60" i="204" s="1"/>
  <c r="G25" i="252"/>
  <c r="AO60" i="204" s="1"/>
  <c r="F25" i="252"/>
  <c r="AH60" i="204" s="1"/>
  <c r="E25" i="252"/>
  <c r="AA60" i="204" s="1"/>
  <c r="D25" i="252"/>
  <c r="T60" i="204" s="1"/>
  <c r="C25" i="252"/>
  <c r="M60" i="204" s="1"/>
  <c r="B25" i="252"/>
  <c r="F60" i="204" s="1"/>
  <c r="H24" i="252"/>
  <c r="AV35" i="204" s="1"/>
  <c r="G24" i="252"/>
  <c r="AO35" i="204" s="1"/>
  <c r="F24" i="252"/>
  <c r="AH35" i="204" s="1"/>
  <c r="E24" i="252"/>
  <c r="AA35" i="204" s="1"/>
  <c r="D24" i="252"/>
  <c r="T35" i="204" s="1"/>
  <c r="C24" i="252"/>
  <c r="M35" i="204" s="1"/>
  <c r="B24" i="252"/>
  <c r="F35" i="204" s="1"/>
  <c r="H23" i="252"/>
  <c r="AV8" i="204" s="1"/>
  <c r="G23" i="252"/>
  <c r="AO8" i="204" s="1"/>
  <c r="F23" i="252"/>
  <c r="AH8" i="204" s="1"/>
  <c r="E23" i="252"/>
  <c r="AA8" i="204" s="1"/>
  <c r="D23" i="252"/>
  <c r="T8" i="204" s="1"/>
  <c r="C23" i="252"/>
  <c r="M8" i="204" s="1"/>
  <c r="B23" i="252"/>
  <c r="F8" i="204" s="1"/>
  <c r="B21" i="252"/>
  <c r="H18" i="252"/>
  <c r="AV190" i="204" s="1"/>
  <c r="G18" i="252"/>
  <c r="AO190" i="204" s="1"/>
  <c r="F18" i="252"/>
  <c r="AH190" i="204" s="1"/>
  <c r="E18" i="252"/>
  <c r="AA190" i="204" s="1"/>
  <c r="D18" i="252"/>
  <c r="T190" i="204" s="1"/>
  <c r="C18" i="252"/>
  <c r="M190" i="204" s="1"/>
  <c r="B18" i="252"/>
  <c r="F190" i="204" s="1"/>
  <c r="H17" i="252"/>
  <c r="AV163" i="204" s="1"/>
  <c r="G17" i="252"/>
  <c r="AO163" i="204" s="1"/>
  <c r="F17" i="252"/>
  <c r="AH163" i="204" s="1"/>
  <c r="E17" i="252"/>
  <c r="AA163" i="204" s="1"/>
  <c r="D17" i="252"/>
  <c r="T163" i="204" s="1"/>
  <c r="C17" i="252"/>
  <c r="M163" i="204" s="1"/>
  <c r="B17" i="252"/>
  <c r="F163" i="204" s="1"/>
  <c r="H16" i="252"/>
  <c r="AV138" i="204" s="1"/>
  <c r="G16" i="252"/>
  <c r="AO138" i="204" s="1"/>
  <c r="F16" i="252"/>
  <c r="AH138" i="204" s="1"/>
  <c r="E16" i="252"/>
  <c r="AA138" i="204" s="1"/>
  <c r="D16" i="252"/>
  <c r="T138" i="204" s="1"/>
  <c r="C16" i="252"/>
  <c r="M138" i="204" s="1"/>
  <c r="B16" i="252"/>
  <c r="F138" i="204" s="1"/>
  <c r="H15" i="252"/>
  <c r="AV111" i="204" s="1"/>
  <c r="G15" i="252"/>
  <c r="AO111" i="204" s="1"/>
  <c r="F15" i="252"/>
  <c r="AH111" i="204" s="1"/>
  <c r="E15" i="252"/>
  <c r="AA111" i="204" s="1"/>
  <c r="D15" i="252"/>
  <c r="T111" i="204" s="1"/>
  <c r="C15" i="252"/>
  <c r="M111" i="204" s="1"/>
  <c r="B15" i="252"/>
  <c r="F111" i="204" s="1"/>
  <c r="H14" i="252"/>
  <c r="AV86" i="204" s="1"/>
  <c r="G14" i="252"/>
  <c r="AO86" i="204" s="1"/>
  <c r="F14" i="252"/>
  <c r="AH86" i="204" s="1"/>
  <c r="E14" i="252"/>
  <c r="AA86" i="204" s="1"/>
  <c r="D14" i="252"/>
  <c r="T86" i="204" s="1"/>
  <c r="C14" i="252"/>
  <c r="M86" i="204" s="1"/>
  <c r="B14" i="252"/>
  <c r="F86" i="204" s="1"/>
  <c r="H13" i="252"/>
  <c r="AV59" i="204" s="1"/>
  <c r="G13" i="252"/>
  <c r="AO59" i="204" s="1"/>
  <c r="F13" i="252"/>
  <c r="AH59" i="204" s="1"/>
  <c r="E13" i="252"/>
  <c r="AA59" i="204" s="1"/>
  <c r="D13" i="252"/>
  <c r="T59" i="204" s="1"/>
  <c r="C13" i="252"/>
  <c r="M59" i="204" s="1"/>
  <c r="B13" i="252"/>
  <c r="F59" i="204" s="1"/>
  <c r="H12" i="252"/>
  <c r="AV34" i="204" s="1"/>
  <c r="G12" i="252"/>
  <c r="AO34" i="204" s="1"/>
  <c r="F12" i="252"/>
  <c r="AH34" i="204" s="1"/>
  <c r="E12" i="252"/>
  <c r="AA34" i="204" s="1"/>
  <c r="D12" i="252"/>
  <c r="T34" i="204" s="1"/>
  <c r="C12" i="252"/>
  <c r="M34" i="204" s="1"/>
  <c r="B12" i="252"/>
  <c r="F34" i="204" s="1"/>
  <c r="H11" i="252"/>
  <c r="AV7" i="204" s="1"/>
  <c r="G11" i="252"/>
  <c r="AO7" i="204" s="1"/>
  <c r="F11" i="252"/>
  <c r="AH7" i="204" s="1"/>
  <c r="E11" i="252"/>
  <c r="AA7" i="204" s="1"/>
  <c r="D11" i="252"/>
  <c r="T7" i="204" s="1"/>
  <c r="C11" i="252"/>
  <c r="M7" i="204" s="1"/>
  <c r="B11" i="252"/>
  <c r="F7" i="204" s="1"/>
  <c r="B9" i="252"/>
  <c r="AO187" i="204" l="1"/>
  <c r="AA187" i="204"/>
  <c r="M187" i="204"/>
  <c r="AO160" i="204"/>
  <c r="AA160" i="204"/>
  <c r="M160" i="204"/>
  <c r="AO135" i="204"/>
  <c r="AA135" i="204"/>
  <c r="M135" i="204"/>
  <c r="AO108" i="204"/>
  <c r="AA108" i="204"/>
  <c r="M108" i="204"/>
  <c r="AO83" i="204"/>
  <c r="AA83" i="204"/>
  <c r="M83" i="204"/>
  <c r="AO56" i="204"/>
  <c r="AA56" i="204"/>
  <c r="M56" i="204"/>
  <c r="AO31" i="204"/>
  <c r="AA31" i="204"/>
  <c r="M31" i="204"/>
  <c r="AO4" i="204"/>
  <c r="AA4" i="204"/>
  <c r="M4" i="204"/>
  <c r="AV187" i="204"/>
  <c r="AH187" i="204"/>
  <c r="T187" i="204"/>
  <c r="F187" i="204"/>
  <c r="AV160" i="204"/>
  <c r="AH160" i="204"/>
  <c r="T160" i="204"/>
  <c r="F160" i="204"/>
  <c r="AV135" i="204"/>
  <c r="AH135" i="204"/>
  <c r="T135" i="204"/>
  <c r="F135" i="204"/>
  <c r="AV108" i="204"/>
  <c r="AH108" i="204"/>
  <c r="T108" i="204"/>
  <c r="F108" i="204"/>
  <c r="AV83" i="204"/>
  <c r="AH83" i="204"/>
  <c r="T83" i="204"/>
  <c r="F83" i="204"/>
  <c r="AV56" i="204"/>
  <c r="AH56" i="204"/>
  <c r="T56" i="204"/>
  <c r="F56" i="204"/>
  <c r="AV31" i="204"/>
  <c r="AH31" i="204"/>
  <c r="T31" i="204"/>
  <c r="F31" i="204"/>
  <c r="AV4" i="204"/>
  <c r="AH4" i="204"/>
  <c r="T4" i="204"/>
  <c r="F4" i="204"/>
  <c r="AS187" i="204"/>
  <c r="AL187" i="204"/>
  <c r="AE187" i="204"/>
  <c r="X187" i="204"/>
  <c r="Q187" i="204"/>
  <c r="J187" i="204"/>
  <c r="C187" i="204"/>
  <c r="AS135" i="204"/>
  <c r="AL135" i="204"/>
  <c r="AE135" i="204"/>
  <c r="X135" i="204"/>
  <c r="Q135" i="204"/>
  <c r="J135" i="204"/>
  <c r="C135" i="204"/>
  <c r="AS83" i="204"/>
  <c r="AL83" i="204"/>
  <c r="AE83" i="204"/>
  <c r="X83" i="204"/>
  <c r="Q83" i="204"/>
  <c r="J83" i="204"/>
  <c r="C83" i="204"/>
  <c r="AS31" i="204"/>
  <c r="AL31" i="204"/>
  <c r="AE31" i="204"/>
  <c r="X31" i="204"/>
  <c r="Q31" i="204"/>
  <c r="J31" i="204"/>
  <c r="C31" i="204"/>
  <c r="AS160" i="204"/>
  <c r="AL160" i="204"/>
  <c r="AE160" i="204"/>
  <c r="X160" i="204"/>
  <c r="Q160" i="204"/>
  <c r="J160" i="204"/>
  <c r="C160" i="204"/>
  <c r="AS108" i="204"/>
  <c r="AL108" i="204"/>
  <c r="AE108" i="204"/>
  <c r="X108" i="204"/>
  <c r="Q108" i="204"/>
  <c r="J108" i="204"/>
  <c r="C108" i="204"/>
  <c r="AS56" i="204"/>
  <c r="AL56" i="204"/>
  <c r="AE56" i="204"/>
  <c r="X56" i="204"/>
  <c r="Q56" i="204"/>
  <c r="J56" i="204"/>
  <c r="C56" i="204"/>
  <c r="AS4" i="204"/>
  <c r="AL4" i="204"/>
  <c r="AE4" i="204"/>
  <c r="X4" i="204"/>
  <c r="Q4" i="204"/>
  <c r="J4" i="204"/>
  <c r="C4" i="204"/>
  <c r="C44" i="252"/>
  <c r="M13" i="204" s="1"/>
  <c r="D45" i="252"/>
  <c r="T40" i="204" s="1"/>
  <c r="F45" i="252"/>
  <c r="AH40" i="204" s="1"/>
  <c r="H45" i="252"/>
  <c r="AV40" i="204" s="1"/>
  <c r="C46" i="252"/>
  <c r="M65" i="204" s="1"/>
  <c r="B47" i="252"/>
  <c r="F92" i="204" s="1"/>
  <c r="C48" i="252"/>
  <c r="M117" i="204" s="1"/>
  <c r="C50" i="252"/>
  <c r="M169" i="204" s="1"/>
  <c r="E50" i="252"/>
  <c r="AA169" i="204" s="1"/>
  <c r="G50" i="252"/>
  <c r="AO169" i="204" s="1"/>
  <c r="B49" i="252"/>
  <c r="F144" i="204" s="1"/>
  <c r="D49" i="252"/>
  <c r="T144" i="204" s="1"/>
  <c r="F49" i="252"/>
  <c r="AH144" i="204" s="1"/>
  <c r="H49" i="252"/>
  <c r="AV144" i="204" s="1"/>
  <c r="B51" i="252"/>
  <c r="F196" i="204" s="1"/>
  <c r="D51" i="252"/>
  <c r="T196" i="204" s="1"/>
  <c r="F51" i="252"/>
  <c r="AH196" i="204" s="1"/>
  <c r="H51" i="252"/>
  <c r="AV196" i="204" s="1"/>
  <c r="H47" i="252"/>
  <c r="AV92" i="204" s="1"/>
  <c r="G48" i="252"/>
  <c r="AO117" i="204" s="1"/>
  <c r="G46" i="252"/>
  <c r="AO65" i="204" s="1"/>
  <c r="G44" i="252"/>
  <c r="AO13" i="204" s="1"/>
  <c r="F47" i="252"/>
  <c r="AH92" i="204" s="1"/>
  <c r="E48" i="252"/>
  <c r="AA117" i="204" s="1"/>
  <c r="E46" i="252"/>
  <c r="AA65" i="204" s="1"/>
  <c r="E44" i="252"/>
  <c r="AA13" i="204" s="1"/>
  <c r="D47" i="252"/>
  <c r="T92" i="204" s="1"/>
  <c r="B45" i="252"/>
  <c r="F40" i="204" s="1"/>
  <c r="B44" i="252"/>
  <c r="F13" i="204" s="1"/>
  <c r="D44" i="252"/>
  <c r="T13" i="204" s="1"/>
  <c r="F44" i="252"/>
  <c r="AH13" i="204" s="1"/>
  <c r="H44" i="252"/>
  <c r="AV13" i="204" s="1"/>
  <c r="C45" i="252"/>
  <c r="M40" i="204" s="1"/>
  <c r="E45" i="252"/>
  <c r="AA40" i="204" s="1"/>
  <c r="G45" i="252"/>
  <c r="AO40" i="204" s="1"/>
  <c r="B46" i="252"/>
  <c r="F65" i="204" s="1"/>
  <c r="D46" i="252"/>
  <c r="T65" i="204" s="1"/>
  <c r="F46" i="252"/>
  <c r="AH65" i="204" s="1"/>
  <c r="H46" i="252"/>
  <c r="AV65" i="204" s="1"/>
  <c r="C47" i="252"/>
  <c r="M92" i="204" s="1"/>
  <c r="E47" i="252"/>
  <c r="AA92" i="204" s="1"/>
  <c r="G47" i="252"/>
  <c r="AO92" i="204" s="1"/>
  <c r="B48" i="252"/>
  <c r="F117" i="204" s="1"/>
  <c r="D48" i="252"/>
  <c r="T117" i="204" s="1"/>
  <c r="F48" i="252"/>
  <c r="AH117" i="204" s="1"/>
  <c r="H48" i="252"/>
  <c r="AV117" i="204" s="1"/>
  <c r="C49" i="252"/>
  <c r="M144" i="204" s="1"/>
  <c r="E49" i="252"/>
  <c r="AA144" i="204" s="1"/>
  <c r="G49" i="252"/>
  <c r="AO144" i="204" s="1"/>
  <c r="B50" i="252"/>
  <c r="F169" i="204" s="1"/>
  <c r="D50" i="252"/>
  <c r="T169" i="204" s="1"/>
  <c r="F50" i="252"/>
  <c r="AH169" i="204" s="1"/>
  <c r="H50" i="252"/>
  <c r="AV169" i="204" s="1"/>
  <c r="C51" i="252"/>
  <c r="M196" i="204" s="1"/>
  <c r="E51" i="252"/>
  <c r="AA196" i="204" s="1"/>
  <c r="G51" i="252"/>
  <c r="AO196" i="204" s="1"/>
  <c r="G36" i="252"/>
  <c r="E194" i="252" l="1"/>
  <c r="D105" i="252"/>
  <c r="Q167" i="204" s="1"/>
  <c r="G104" i="252"/>
  <c r="AL142" i="204" s="1"/>
  <c r="C192" i="252"/>
  <c r="H189" i="252"/>
  <c r="D90" i="252"/>
  <c r="Q62" i="204" s="1"/>
  <c r="G188" i="252"/>
  <c r="C100" i="252"/>
  <c r="J38" i="204" s="1"/>
  <c r="B187" i="252"/>
  <c r="G106" i="252"/>
  <c r="AL194" i="204" s="1"/>
  <c r="C73" i="252"/>
  <c r="J191" i="204" s="1"/>
  <c r="E104" i="252"/>
  <c r="X142" i="204" s="1"/>
  <c r="H99" i="252"/>
  <c r="AS11" i="204" s="1"/>
  <c r="E191" i="252"/>
  <c r="H105" i="252"/>
  <c r="AS167" i="204" s="1"/>
  <c r="F91" i="252"/>
  <c r="AE89" i="204" s="1"/>
  <c r="D189" i="252"/>
  <c r="H194" i="252"/>
  <c r="G105" i="252"/>
  <c r="AL167" i="204" s="1"/>
  <c r="D67" i="252"/>
  <c r="Q35" i="204" s="1"/>
  <c r="H91" i="252"/>
  <c r="AS89" i="204" s="1"/>
  <c r="G189" i="252"/>
  <c r="G71" i="252"/>
  <c r="AL139" i="204" s="1"/>
  <c r="F88" i="252"/>
  <c r="AE10" i="204" s="1"/>
  <c r="F194" i="252"/>
  <c r="G72" i="252"/>
  <c r="AL164" i="204" s="1"/>
  <c r="H58" i="252"/>
  <c r="AS86" i="204" s="1"/>
  <c r="H190" i="252"/>
  <c r="G57" i="252"/>
  <c r="AL59" i="204" s="1"/>
  <c r="H67" i="252"/>
  <c r="AS35" i="204" s="1"/>
  <c r="D72" i="252"/>
  <c r="Q164" i="204" s="1"/>
  <c r="E69" i="252"/>
  <c r="X87" i="204" s="1"/>
  <c r="G89" i="252"/>
  <c r="AL37" i="204" s="1"/>
  <c r="F60" i="252"/>
  <c r="AE138" i="204" s="1"/>
  <c r="B89" i="252"/>
  <c r="C37" i="204" s="1"/>
  <c r="D60" i="252"/>
  <c r="Q138" i="204" s="1"/>
  <c r="C67" i="252"/>
  <c r="J35" i="204" s="1"/>
  <c r="H72" i="252"/>
  <c r="AS164" i="204" s="1"/>
  <c r="H90" i="252"/>
  <c r="AS62" i="204" s="1"/>
  <c r="G90" i="252"/>
  <c r="AL62" i="204" s="1"/>
  <c r="F62" i="252"/>
  <c r="AE190" i="204" s="1"/>
  <c r="F59" i="252"/>
  <c r="AE111" i="204" s="1"/>
  <c r="E61" i="252"/>
  <c r="X163" i="204" s="1"/>
  <c r="D91" i="252"/>
  <c r="Q89" i="204" s="1"/>
  <c r="D188" i="252"/>
  <c r="D100" i="252"/>
  <c r="Q38" i="204" s="1"/>
  <c r="C105" i="252"/>
  <c r="J167" i="204" s="1"/>
  <c r="C70" i="252"/>
  <c r="J112" i="204" s="1"/>
  <c r="C101" i="252"/>
  <c r="J63" i="204" s="1"/>
  <c r="B106" i="252"/>
  <c r="C194" i="204" s="1"/>
  <c r="B103" i="252"/>
  <c r="C115" i="204" s="1"/>
  <c r="G191" i="252"/>
  <c r="E187" i="252"/>
  <c r="D62" i="252"/>
  <c r="Q190" i="204" s="1"/>
  <c r="H104" i="252"/>
  <c r="AS142" i="204" s="1"/>
  <c r="F192" i="252"/>
  <c r="F191" i="252"/>
  <c r="F67" i="252"/>
  <c r="AE35" i="204" s="1"/>
  <c r="E193" i="252"/>
  <c r="E90" i="252"/>
  <c r="X62" i="204" s="1"/>
  <c r="C68" i="252"/>
  <c r="J60" i="204" s="1"/>
  <c r="C66" i="252"/>
  <c r="J8" i="204" s="1"/>
  <c r="B62" i="252"/>
  <c r="C190" i="204" s="1"/>
  <c r="B71" i="252"/>
  <c r="C139" i="204" s="1"/>
  <c r="B70" i="252"/>
  <c r="C112" i="204" s="1"/>
  <c r="B69" i="252"/>
  <c r="C87" i="204" s="1"/>
  <c r="B88" i="252"/>
  <c r="C10" i="204" s="1"/>
  <c r="G61" i="252"/>
  <c r="AL163" i="204" s="1"/>
  <c r="G94" i="252"/>
  <c r="AL166" i="204" s="1"/>
  <c r="G193" i="252"/>
  <c r="E94" i="252"/>
  <c r="X166" i="204" s="1"/>
  <c r="C72" i="252"/>
  <c r="J164" i="204" s="1"/>
  <c r="C103" i="252"/>
  <c r="J115" i="204" s="1"/>
  <c r="H69" i="252"/>
  <c r="AS87" i="204" s="1"/>
  <c r="H102" i="252"/>
  <c r="AS90" i="204" s="1"/>
  <c r="F58" i="252"/>
  <c r="AE86" i="204" s="1"/>
  <c r="D58" i="252"/>
  <c r="Q86" i="204" s="1"/>
  <c r="D190" i="252"/>
  <c r="B102" i="252"/>
  <c r="C90" i="204" s="1"/>
  <c r="G68" i="252"/>
  <c r="AL60" i="204" s="1"/>
  <c r="G101" i="252"/>
  <c r="AL63" i="204" s="1"/>
  <c r="E189" i="252"/>
  <c r="C57" i="252"/>
  <c r="J59" i="204" s="1"/>
  <c r="C90" i="252"/>
  <c r="J62" i="204" s="1"/>
  <c r="C189" i="252"/>
  <c r="H100" i="252"/>
  <c r="AS38" i="204" s="1"/>
  <c r="F100" i="252"/>
  <c r="AE38" i="204" s="1"/>
  <c r="D56" i="252"/>
  <c r="Q34" i="204" s="1"/>
  <c r="D89" i="252"/>
  <c r="Q37" i="204" s="1"/>
  <c r="C55" i="252"/>
  <c r="J7" i="204" s="1"/>
  <c r="C99" i="252"/>
  <c r="J11" i="204" s="1"/>
  <c r="E95" i="252"/>
  <c r="X193" i="204" s="1"/>
  <c r="H61" i="252"/>
  <c r="AS163" i="204" s="1"/>
  <c r="H94" i="252"/>
  <c r="AS166" i="204" s="1"/>
  <c r="H193" i="252"/>
  <c r="C93" i="252"/>
  <c r="J141" i="204" s="1"/>
  <c r="F92" i="252"/>
  <c r="AE114" i="204" s="1"/>
  <c r="B59" i="252"/>
  <c r="C111" i="204" s="1"/>
  <c r="B92" i="252"/>
  <c r="C114" i="204" s="1"/>
  <c r="B191" i="252"/>
  <c r="E102" i="252"/>
  <c r="X90" i="204" s="1"/>
  <c r="D57" i="252"/>
  <c r="Q59" i="204" s="1"/>
  <c r="G56" i="252"/>
  <c r="AL34" i="204" s="1"/>
  <c r="F55" i="252"/>
  <c r="AE7" i="204" s="1"/>
  <c r="F187" i="252"/>
  <c r="F95" i="252"/>
  <c r="AE193" i="204" s="1"/>
  <c r="B73" i="252"/>
  <c r="C191" i="204" s="1"/>
  <c r="F93" i="252"/>
  <c r="AE141" i="204" s="1"/>
  <c r="B104" i="252"/>
  <c r="C142" i="204" s="1"/>
  <c r="E55" i="252"/>
  <c r="X7" i="204" s="1"/>
  <c r="D194" i="252"/>
  <c r="H192" i="252"/>
  <c r="D192" i="252"/>
  <c r="H62" i="252"/>
  <c r="AS190" i="204" s="1"/>
  <c r="H57" i="252"/>
  <c r="AS59" i="204" s="1"/>
  <c r="H56" i="252"/>
  <c r="AS34" i="204" s="1"/>
  <c r="H89" i="252"/>
  <c r="AS37" i="204" s="1"/>
  <c r="H188" i="252"/>
  <c r="G66" i="252"/>
  <c r="AL8" i="204" s="1"/>
  <c r="F73" i="252"/>
  <c r="AE191" i="204" s="1"/>
  <c r="F106" i="252"/>
  <c r="AE194" i="204" s="1"/>
  <c r="F71" i="252"/>
  <c r="AE139" i="204" s="1"/>
  <c r="F104" i="252"/>
  <c r="AE142" i="204" s="1"/>
  <c r="F70" i="252"/>
  <c r="AE112" i="204" s="1"/>
  <c r="F103" i="252"/>
  <c r="AE115" i="204" s="1"/>
  <c r="F190" i="252"/>
  <c r="F69" i="252"/>
  <c r="AE87" i="204" s="1"/>
  <c r="F102" i="252"/>
  <c r="AE90" i="204" s="1"/>
  <c r="F56" i="252"/>
  <c r="AE34" i="204" s="1"/>
  <c r="F89" i="252"/>
  <c r="AE37" i="204" s="1"/>
  <c r="F188" i="252"/>
  <c r="F66" i="252"/>
  <c r="AE8" i="204" s="1"/>
  <c r="F99" i="252"/>
  <c r="AE11" i="204" s="1"/>
  <c r="E62" i="252"/>
  <c r="X190" i="204" s="1"/>
  <c r="E72" i="252"/>
  <c r="X164" i="204" s="1"/>
  <c r="E105" i="252"/>
  <c r="X167" i="204" s="1"/>
  <c r="E59" i="252"/>
  <c r="X111" i="204" s="1"/>
  <c r="E58" i="252"/>
  <c r="X86" i="204" s="1"/>
  <c r="E91" i="252"/>
  <c r="X89" i="204" s="1"/>
  <c r="E190" i="252"/>
  <c r="E57" i="252"/>
  <c r="X59" i="204" s="1"/>
  <c r="E68" i="252"/>
  <c r="X60" i="204" s="1"/>
  <c r="E101" i="252"/>
  <c r="X63" i="204" s="1"/>
  <c r="D69" i="252"/>
  <c r="Q87" i="204" s="1"/>
  <c r="D102" i="252"/>
  <c r="Q90" i="204" s="1"/>
  <c r="D66" i="252"/>
  <c r="Q8" i="204" s="1"/>
  <c r="C61" i="252"/>
  <c r="J163" i="204" s="1"/>
  <c r="C94" i="252"/>
  <c r="J166" i="204" s="1"/>
  <c r="C193" i="252"/>
  <c r="C60" i="252"/>
  <c r="J138" i="204" s="1"/>
  <c r="C59" i="252"/>
  <c r="J111" i="204" s="1"/>
  <c r="C92" i="252"/>
  <c r="J114" i="204" s="1"/>
  <c r="C191" i="252"/>
  <c r="C187" i="252"/>
  <c r="C88" i="252"/>
  <c r="J10" i="204" s="1"/>
  <c r="B194" i="252"/>
  <c r="B95" i="252"/>
  <c r="C193" i="204" s="1"/>
  <c r="B60" i="252"/>
  <c r="C138" i="204" s="1"/>
  <c r="B93" i="252"/>
  <c r="C141" i="204" s="1"/>
  <c r="B192" i="252"/>
  <c r="B58" i="252"/>
  <c r="C86" i="204" s="1"/>
  <c r="B91" i="252"/>
  <c r="C89" i="204" s="1"/>
  <c r="B190" i="252"/>
  <c r="B55" i="252"/>
  <c r="C7" i="204" s="1"/>
  <c r="G92" i="252"/>
  <c r="AL114" i="204" s="1"/>
  <c r="B56" i="252"/>
  <c r="C34" i="204" s="1"/>
  <c r="B188" i="252"/>
  <c r="G99" i="252"/>
  <c r="AL11" i="204" s="1"/>
  <c r="E88" i="252"/>
  <c r="X10" i="204" s="1"/>
  <c r="H95" i="252"/>
  <c r="AS193" i="204" s="1"/>
  <c r="D95" i="252"/>
  <c r="Q193" i="204" s="1"/>
  <c r="H71" i="252"/>
  <c r="AS139" i="204" s="1"/>
  <c r="D93" i="252"/>
  <c r="Q141" i="204" s="1"/>
  <c r="G194" i="252"/>
  <c r="C194" i="252"/>
  <c r="F193" i="252"/>
  <c r="B193" i="252"/>
  <c r="E192" i="252"/>
  <c r="H191" i="252"/>
  <c r="D191" i="252"/>
  <c r="G190" i="252"/>
  <c r="C190" i="252"/>
  <c r="F189" i="252"/>
  <c r="B189" i="252"/>
  <c r="E188" i="252"/>
  <c r="H187" i="252"/>
  <c r="E103" i="252"/>
  <c r="X115" i="204" s="1"/>
  <c r="G59" i="252"/>
  <c r="AL111" i="204" s="1"/>
  <c r="G70" i="252"/>
  <c r="AL112" i="204" s="1"/>
  <c r="G103" i="252"/>
  <c r="AL115" i="204" s="1"/>
  <c r="E92" i="252"/>
  <c r="X114" i="204" s="1"/>
  <c r="B67" i="252"/>
  <c r="C35" i="204" s="1"/>
  <c r="B100" i="252"/>
  <c r="C38" i="204" s="1"/>
  <c r="G55" i="252"/>
  <c r="AL7" i="204" s="1"/>
  <c r="G88" i="252"/>
  <c r="AL10" i="204" s="1"/>
  <c r="G187" i="252"/>
  <c r="E66" i="252"/>
  <c r="X8" i="204" s="1"/>
  <c r="E99" i="252"/>
  <c r="X11" i="204" s="1"/>
  <c r="C102" i="252"/>
  <c r="J90" i="204" s="1"/>
  <c r="F68" i="252"/>
  <c r="AE60" i="204" s="1"/>
  <c r="B101" i="252"/>
  <c r="C63" i="204" s="1"/>
  <c r="E67" i="252"/>
  <c r="X35" i="204" s="1"/>
  <c r="H73" i="252"/>
  <c r="AS191" i="204" s="1"/>
  <c r="H106" i="252"/>
  <c r="AS194" i="204" s="1"/>
  <c r="D73" i="252"/>
  <c r="Q191" i="204" s="1"/>
  <c r="D106" i="252"/>
  <c r="Q194" i="204" s="1"/>
  <c r="H60" i="252"/>
  <c r="AS138" i="204" s="1"/>
  <c r="H93" i="252"/>
  <c r="AS141" i="204" s="1"/>
  <c r="D71" i="252"/>
  <c r="Q139" i="204" s="1"/>
  <c r="D104" i="252"/>
  <c r="Q142" i="204" s="1"/>
  <c r="E106" i="252"/>
  <c r="X194" i="204" s="1"/>
  <c r="D193" i="252"/>
  <c r="G192" i="252"/>
  <c r="C104" i="252"/>
  <c r="J142" i="204" s="1"/>
  <c r="H101" i="252"/>
  <c r="AS63" i="204" s="1"/>
  <c r="D101" i="252"/>
  <c r="Q63" i="204" s="1"/>
  <c r="G100" i="252"/>
  <c r="AL38" i="204" s="1"/>
  <c r="C188" i="252"/>
  <c r="B99" i="252"/>
  <c r="C11" i="204" s="1"/>
  <c r="H70" i="252"/>
  <c r="AS112" i="204" s="1"/>
  <c r="H68" i="252"/>
  <c r="AS60" i="204" s="1"/>
  <c r="G60" i="252"/>
  <c r="AL138" i="204" s="1"/>
  <c r="G93" i="252"/>
  <c r="AL141" i="204" s="1"/>
  <c r="G69" i="252"/>
  <c r="AL87" i="204" s="1"/>
  <c r="G67" i="252"/>
  <c r="AL35" i="204" s="1"/>
  <c r="F105" i="252"/>
  <c r="AE167" i="204" s="1"/>
  <c r="E73" i="252"/>
  <c r="X191" i="204" s="1"/>
  <c r="E70" i="252"/>
  <c r="X112" i="204" s="1"/>
  <c r="D61" i="252"/>
  <c r="Q163" i="204" s="1"/>
  <c r="D94" i="252"/>
  <c r="Q166" i="204" s="1"/>
  <c r="D103" i="252"/>
  <c r="Q115" i="204" s="1"/>
  <c r="D68" i="252"/>
  <c r="Q60" i="204" s="1"/>
  <c r="C71" i="252"/>
  <c r="J139" i="204" s="1"/>
  <c r="C56" i="252"/>
  <c r="J34" i="204" s="1"/>
  <c r="C89" i="252"/>
  <c r="J37" i="204" s="1"/>
  <c r="B72" i="252"/>
  <c r="C164" i="204" s="1"/>
  <c r="J48" i="252"/>
  <c r="J10" i="71" s="1"/>
  <c r="B66" i="252"/>
  <c r="C8" i="204" s="1"/>
  <c r="J52" i="252"/>
  <c r="G73" i="252"/>
  <c r="AL191" i="204" s="1"/>
  <c r="C106" i="252"/>
  <c r="J194" i="204" s="1"/>
  <c r="F72" i="252"/>
  <c r="AE164" i="204" s="1"/>
  <c r="B105" i="252"/>
  <c r="C167" i="204" s="1"/>
  <c r="E71" i="252"/>
  <c r="X139" i="204" s="1"/>
  <c r="H103" i="252"/>
  <c r="AS115" i="204" s="1"/>
  <c r="D70" i="252"/>
  <c r="Q112" i="204" s="1"/>
  <c r="G102" i="252"/>
  <c r="AL90" i="204" s="1"/>
  <c r="C69" i="252"/>
  <c r="J87" i="204" s="1"/>
  <c r="F101" i="252"/>
  <c r="AE63" i="204" s="1"/>
  <c r="B68" i="252"/>
  <c r="C60" i="204" s="1"/>
  <c r="E100" i="252"/>
  <c r="X38" i="204" s="1"/>
  <c r="H66" i="252"/>
  <c r="AS8" i="204" s="1"/>
  <c r="D99" i="252"/>
  <c r="Q11" i="204" s="1"/>
  <c r="J50" i="252"/>
  <c r="J12" i="71" s="1"/>
  <c r="G62" i="252"/>
  <c r="AL190" i="204" s="1"/>
  <c r="G95" i="252"/>
  <c r="AL193" i="204" s="1"/>
  <c r="C62" i="252"/>
  <c r="J190" i="204" s="1"/>
  <c r="C95" i="252"/>
  <c r="J193" i="204" s="1"/>
  <c r="F61" i="252"/>
  <c r="AE163" i="204" s="1"/>
  <c r="F94" i="252"/>
  <c r="AE166" i="204" s="1"/>
  <c r="B61" i="252"/>
  <c r="C163" i="204" s="1"/>
  <c r="B94" i="252"/>
  <c r="C166" i="204" s="1"/>
  <c r="E60" i="252"/>
  <c r="X138" i="204" s="1"/>
  <c r="E93" i="252"/>
  <c r="X141" i="204" s="1"/>
  <c r="H59" i="252"/>
  <c r="AS111" i="204" s="1"/>
  <c r="H92" i="252"/>
  <c r="AS114" i="204" s="1"/>
  <c r="D59" i="252"/>
  <c r="Q111" i="204" s="1"/>
  <c r="D92" i="252"/>
  <c r="Q114" i="204" s="1"/>
  <c r="G58" i="252"/>
  <c r="AL86" i="204" s="1"/>
  <c r="G91" i="252"/>
  <c r="AL89" i="204" s="1"/>
  <c r="C58" i="252"/>
  <c r="J86" i="204" s="1"/>
  <c r="C91" i="252"/>
  <c r="J89" i="204" s="1"/>
  <c r="F57" i="252"/>
  <c r="AE59" i="204" s="1"/>
  <c r="F90" i="252"/>
  <c r="AE62" i="204" s="1"/>
  <c r="B57" i="252"/>
  <c r="C59" i="204" s="1"/>
  <c r="B90" i="252"/>
  <c r="C62" i="204" s="1"/>
  <c r="E56" i="252"/>
  <c r="X34" i="204" s="1"/>
  <c r="E89" i="252"/>
  <c r="X37" i="204" s="1"/>
  <c r="H55" i="252"/>
  <c r="AS7" i="204" s="1"/>
  <c r="H88" i="252"/>
  <c r="AS10" i="204" s="1"/>
  <c r="D55" i="252"/>
  <c r="Q7" i="204" s="1"/>
  <c r="D88" i="252"/>
  <c r="Q10" i="204" s="1"/>
  <c r="D187" i="252"/>
  <c r="J49" i="252"/>
  <c r="J11" i="71" s="1"/>
  <c r="J51" i="252"/>
  <c r="J13" i="71" s="1"/>
  <c r="C110" i="252" l="1"/>
  <c r="J12" i="204" s="1"/>
  <c r="H135" i="252"/>
  <c r="AS93" i="204" s="1"/>
  <c r="C112" i="252"/>
  <c r="J64" i="204" s="1"/>
  <c r="B115" i="252"/>
  <c r="C143" i="204" s="1"/>
  <c r="G112" i="252"/>
  <c r="AL64" i="204" s="1"/>
  <c r="E113" i="252"/>
  <c r="X91" i="204" s="1"/>
  <c r="H116" i="252"/>
  <c r="AS168" i="204" s="1"/>
  <c r="H111" i="252"/>
  <c r="AS39" i="204" s="1"/>
  <c r="G116" i="252"/>
  <c r="AL168" i="204" s="1"/>
  <c r="G114" i="252"/>
  <c r="AL116" i="204" s="1"/>
  <c r="F111" i="252"/>
  <c r="AE39" i="204" s="1"/>
  <c r="D111" i="252"/>
  <c r="Q39" i="204" s="1"/>
  <c r="B136" i="252"/>
  <c r="C118" i="204" s="1"/>
  <c r="B139" i="252"/>
  <c r="C197" i="204" s="1"/>
  <c r="D133" i="252"/>
  <c r="Q41" i="204" s="1"/>
  <c r="C134" i="252"/>
  <c r="J66" i="204" s="1"/>
  <c r="G134" i="252"/>
  <c r="AL66" i="204" s="1"/>
  <c r="F113" i="252"/>
  <c r="AE91" i="204" s="1"/>
  <c r="H113" i="252"/>
  <c r="AS91" i="204" s="1"/>
  <c r="G138" i="252"/>
  <c r="AL170" i="204" s="1"/>
  <c r="F132" i="252"/>
  <c r="AE14" i="204" s="1"/>
  <c r="B114" i="252"/>
  <c r="C116" i="204" s="1"/>
  <c r="C115" i="252"/>
  <c r="J143" i="204" s="1"/>
  <c r="H138" i="252"/>
  <c r="AS170" i="204" s="1"/>
  <c r="C132" i="252"/>
  <c r="J14" i="204" s="1"/>
  <c r="B135" i="252"/>
  <c r="C93" i="204" s="1"/>
  <c r="F137" i="252"/>
  <c r="AE145" i="204" s="1"/>
  <c r="F117" i="252"/>
  <c r="AE195" i="204" s="1"/>
  <c r="D135" i="252"/>
  <c r="Q93" i="204" s="1"/>
  <c r="C138" i="252"/>
  <c r="J170" i="204" s="1"/>
  <c r="D137" i="252"/>
  <c r="Q145" i="204" s="1"/>
  <c r="D112" i="252"/>
  <c r="Q64" i="204" s="1"/>
  <c r="F114" i="252"/>
  <c r="AE116" i="204" s="1"/>
  <c r="E117" i="252"/>
  <c r="X195" i="204" s="1"/>
  <c r="E134" i="252"/>
  <c r="X66" i="204" s="1"/>
  <c r="C136" i="252"/>
  <c r="J118" i="204" s="1"/>
  <c r="E138" i="252"/>
  <c r="X170" i="204" s="1"/>
  <c r="E136" i="252"/>
  <c r="X118" i="204" s="1"/>
  <c r="H112" i="252"/>
  <c r="AS64" i="204" s="1"/>
  <c r="H133" i="252"/>
  <c r="AS41" i="204" s="1"/>
  <c r="G113" i="252"/>
  <c r="AL91" i="204" s="1"/>
  <c r="F139" i="252"/>
  <c r="AE197" i="204" s="1"/>
  <c r="F115" i="252"/>
  <c r="AE143" i="204" s="1"/>
  <c r="F136" i="252"/>
  <c r="AE118" i="204" s="1"/>
  <c r="F135" i="252"/>
  <c r="AE93" i="204" s="1"/>
  <c r="F133" i="252"/>
  <c r="AE41" i="204" s="1"/>
  <c r="F110" i="252"/>
  <c r="AE12" i="204" s="1"/>
  <c r="E116" i="252"/>
  <c r="X168" i="204" s="1"/>
  <c r="E135" i="252"/>
  <c r="X93" i="204" s="1"/>
  <c r="E112" i="252"/>
  <c r="X64" i="204" s="1"/>
  <c r="D113" i="252"/>
  <c r="Q91" i="204" s="1"/>
  <c r="C116" i="252"/>
  <c r="J168" i="204" s="1"/>
  <c r="C114" i="252"/>
  <c r="J116" i="204" s="1"/>
  <c r="B117" i="252"/>
  <c r="C195" i="204" s="1"/>
  <c r="B137" i="252"/>
  <c r="C145" i="204" s="1"/>
  <c r="B113" i="252"/>
  <c r="C91" i="204" s="1"/>
  <c r="B111" i="252"/>
  <c r="C39" i="204" s="1"/>
  <c r="B132" i="252"/>
  <c r="C14" i="204" s="1"/>
  <c r="H137" i="252"/>
  <c r="AS145" i="204" s="1"/>
  <c r="E110" i="252"/>
  <c r="X12" i="204" s="1"/>
  <c r="D139" i="252"/>
  <c r="Q197" i="204" s="1"/>
  <c r="H117" i="252"/>
  <c r="AS195" i="204" s="1"/>
  <c r="G111" i="252"/>
  <c r="AL39" i="204" s="1"/>
  <c r="G115" i="252"/>
  <c r="AL143" i="204" s="1"/>
  <c r="G110" i="252"/>
  <c r="AL12" i="204" s="1"/>
  <c r="B134" i="252"/>
  <c r="C66" i="204" s="1"/>
  <c r="C135" i="252"/>
  <c r="J93" i="204" s="1"/>
  <c r="E137" i="252"/>
  <c r="X145" i="204" s="1"/>
  <c r="C111" i="252"/>
  <c r="J39" i="204" s="1"/>
  <c r="D116" i="252"/>
  <c r="Q168" i="204" s="1"/>
  <c r="G137" i="252"/>
  <c r="AL145" i="204" s="1"/>
  <c r="H115" i="252"/>
  <c r="AS143" i="204" s="1"/>
  <c r="F112" i="252"/>
  <c r="AE64" i="204" s="1"/>
  <c r="E132" i="252"/>
  <c r="X14" i="204" s="1"/>
  <c r="B133" i="252"/>
  <c r="C41" i="204" s="1"/>
  <c r="D115" i="252"/>
  <c r="Q143" i="204" s="1"/>
  <c r="D117" i="252"/>
  <c r="Q195" i="204" s="1"/>
  <c r="H139" i="252"/>
  <c r="AS197" i="204" s="1"/>
  <c r="B110" i="252"/>
  <c r="C12" i="204" s="1"/>
  <c r="C133" i="252"/>
  <c r="J41" i="204" s="1"/>
  <c r="G133" i="252"/>
  <c r="AL41" i="204" s="1"/>
  <c r="D134" i="252"/>
  <c r="Q66" i="204" s="1"/>
  <c r="H134" i="252"/>
  <c r="AS66" i="204" s="1"/>
  <c r="C137" i="252"/>
  <c r="J145" i="204" s="1"/>
  <c r="D138" i="252"/>
  <c r="Q170" i="204" s="1"/>
  <c r="E139" i="252"/>
  <c r="X197" i="204" s="1"/>
  <c r="G132" i="252"/>
  <c r="AL14" i="204" s="1"/>
  <c r="G136" i="252"/>
  <c r="AL118" i="204" s="1"/>
  <c r="D110" i="252"/>
  <c r="Q12" i="204" s="1"/>
  <c r="E111" i="252"/>
  <c r="X39" i="204" s="1"/>
  <c r="H114" i="252"/>
  <c r="AS116" i="204" s="1"/>
  <c r="B116" i="252"/>
  <c r="C168" i="204" s="1"/>
  <c r="C117" i="252"/>
  <c r="J195" i="204" s="1"/>
  <c r="E114" i="252"/>
  <c r="X116" i="204" s="1"/>
  <c r="H110" i="252"/>
  <c r="AS12" i="204" s="1"/>
  <c r="H132" i="252"/>
  <c r="AS14" i="204" s="1"/>
  <c r="G117" i="252"/>
  <c r="AL195" i="204" s="1"/>
  <c r="G139" i="252"/>
  <c r="AL197" i="204" s="1"/>
  <c r="F116" i="252"/>
  <c r="AE168" i="204" s="1"/>
  <c r="F138" i="252"/>
  <c r="AE170" i="204" s="1"/>
  <c r="E115" i="252"/>
  <c r="X143" i="204" s="1"/>
  <c r="D114" i="252"/>
  <c r="Q116" i="204" s="1"/>
  <c r="D136" i="252"/>
  <c r="Q118" i="204" s="1"/>
  <c r="C113" i="252"/>
  <c r="J91" i="204" s="1"/>
  <c r="B112" i="252"/>
  <c r="C64" i="204" s="1"/>
  <c r="D132" i="252"/>
  <c r="Q14" i="204" s="1"/>
  <c r="E133" i="252"/>
  <c r="X41" i="204" s="1"/>
  <c r="F134" i="252"/>
  <c r="AE66" i="204" s="1"/>
  <c r="G135" i="252"/>
  <c r="AL93" i="204" s="1"/>
  <c r="H136" i="252"/>
  <c r="AS118" i="204" s="1"/>
  <c r="B138" i="252"/>
  <c r="C170" i="204" s="1"/>
  <c r="C139" i="252"/>
  <c r="J197" i="204" s="1"/>
  <c r="FX2" i="92"/>
  <c r="FX58" i="92" s="1"/>
  <c r="B125" i="252" l="1"/>
  <c r="C117" i="204" s="1"/>
  <c r="F122" i="252"/>
  <c r="AE40" i="204" s="1"/>
  <c r="H122" i="252"/>
  <c r="AS40" i="204" s="1"/>
  <c r="G121" i="252"/>
  <c r="AL13" i="204" s="1"/>
  <c r="C125" i="252"/>
  <c r="J117" i="204" s="1"/>
  <c r="C123" i="252"/>
  <c r="J65" i="204" s="1"/>
  <c r="H121" i="252"/>
  <c r="AS13" i="204" s="1"/>
  <c r="D125" i="252"/>
  <c r="Q117" i="204" s="1"/>
  <c r="C121" i="252"/>
  <c r="J13" i="204" s="1"/>
  <c r="C126" i="252"/>
  <c r="J144" i="204" s="1"/>
  <c r="F128" i="252"/>
  <c r="AE196" i="204" s="1"/>
  <c r="F127" i="252"/>
  <c r="AE169" i="204" s="1"/>
  <c r="F124" i="252"/>
  <c r="AE92" i="204" s="1"/>
  <c r="C128" i="252"/>
  <c r="J196" i="204" s="1"/>
  <c r="D127" i="252"/>
  <c r="Q169" i="204" s="1"/>
  <c r="E124" i="252"/>
  <c r="X92" i="204" s="1"/>
  <c r="F168" i="252"/>
  <c r="H171" i="252"/>
  <c r="B126" i="252"/>
  <c r="C144" i="204" s="1"/>
  <c r="H123" i="252"/>
  <c r="AS65" i="204" s="1"/>
  <c r="G125" i="252"/>
  <c r="AL117" i="204" s="1"/>
  <c r="F125" i="252"/>
  <c r="AE117" i="204" s="1"/>
  <c r="E170" i="252"/>
  <c r="D124" i="252"/>
  <c r="Q92" i="204" s="1"/>
  <c r="D122" i="252"/>
  <c r="Q40" i="204" s="1"/>
  <c r="G126" i="252"/>
  <c r="AL144" i="204" s="1"/>
  <c r="G123" i="252"/>
  <c r="AL65" i="204" s="1"/>
  <c r="D166" i="252"/>
  <c r="G167" i="252"/>
  <c r="H168" i="252"/>
  <c r="B124" i="252"/>
  <c r="C92" i="204" s="1"/>
  <c r="E125" i="252"/>
  <c r="X117" i="204" s="1"/>
  <c r="D165" i="252"/>
  <c r="FX59" i="92"/>
  <c r="B169" i="252"/>
  <c r="H127" i="252"/>
  <c r="AS169" i="204" s="1"/>
  <c r="G171" i="252"/>
  <c r="G127" i="252"/>
  <c r="AL169" i="204" s="1"/>
  <c r="G124" i="252"/>
  <c r="AL92" i="204" s="1"/>
  <c r="F170" i="252"/>
  <c r="E126" i="252"/>
  <c r="X144" i="204" s="1"/>
  <c r="E168" i="252"/>
  <c r="E167" i="252"/>
  <c r="C127" i="252"/>
  <c r="J169" i="204" s="1"/>
  <c r="C169" i="252"/>
  <c r="C124" i="252"/>
  <c r="J92" i="204" s="1"/>
  <c r="C168" i="252"/>
  <c r="C167" i="252"/>
  <c r="B172" i="252"/>
  <c r="B168" i="252"/>
  <c r="D123" i="252"/>
  <c r="Q65" i="204" s="1"/>
  <c r="H124" i="252"/>
  <c r="AS92" i="204" s="1"/>
  <c r="C165" i="252"/>
  <c r="D170" i="252"/>
  <c r="E127" i="252"/>
  <c r="X169" i="204" s="1"/>
  <c r="E123" i="252"/>
  <c r="X65" i="204" s="1"/>
  <c r="E128" i="252"/>
  <c r="X196" i="204" s="1"/>
  <c r="G122" i="252"/>
  <c r="AL40" i="204" s="1"/>
  <c r="F172" i="252"/>
  <c r="E171" i="252"/>
  <c r="H166" i="252"/>
  <c r="E172" i="252"/>
  <c r="F169" i="252"/>
  <c r="C171" i="252"/>
  <c r="G169" i="252"/>
  <c r="F126" i="252"/>
  <c r="AE144" i="204" s="1"/>
  <c r="F166" i="252"/>
  <c r="F121" i="252"/>
  <c r="AE13" i="204" s="1"/>
  <c r="F165" i="252"/>
  <c r="E121" i="252"/>
  <c r="X13" i="204" s="1"/>
  <c r="E165" i="252"/>
  <c r="D168" i="252"/>
  <c r="D167" i="252"/>
  <c r="C170" i="252"/>
  <c r="B128" i="252"/>
  <c r="C196" i="204" s="1"/>
  <c r="B170" i="252"/>
  <c r="B122" i="252"/>
  <c r="C40" i="204" s="1"/>
  <c r="H128" i="252"/>
  <c r="AS196" i="204" s="1"/>
  <c r="C122" i="252"/>
  <c r="J40" i="204" s="1"/>
  <c r="B121" i="252"/>
  <c r="C13" i="204" s="1"/>
  <c r="B123" i="252"/>
  <c r="C65" i="204" s="1"/>
  <c r="H126" i="252"/>
  <c r="AS144" i="204" s="1"/>
  <c r="H172" i="252"/>
  <c r="F171" i="252"/>
  <c r="H169" i="252"/>
  <c r="B167" i="252"/>
  <c r="H170" i="252"/>
  <c r="G170" i="252"/>
  <c r="C166" i="252"/>
  <c r="B165" i="252"/>
  <c r="B171" i="252"/>
  <c r="G168" i="252"/>
  <c r="E166" i="252"/>
  <c r="D126" i="252"/>
  <c r="Q144" i="204" s="1"/>
  <c r="B127" i="252"/>
  <c r="C169" i="204" s="1"/>
  <c r="H125" i="252"/>
  <c r="AS117" i="204" s="1"/>
  <c r="F123" i="252"/>
  <c r="AE65" i="204" s="1"/>
  <c r="E122" i="252"/>
  <c r="X40" i="204" s="1"/>
  <c r="D121" i="252"/>
  <c r="Q13" i="204" s="1"/>
  <c r="G128" i="252"/>
  <c r="AL196" i="204" s="1"/>
  <c r="B166" i="252"/>
  <c r="G172" i="252"/>
  <c r="D169" i="252"/>
  <c r="F167" i="252"/>
  <c r="H165" i="252"/>
  <c r="E169" i="252"/>
  <c r="G165" i="252"/>
  <c r="D171" i="252"/>
  <c r="H167" i="252"/>
  <c r="G166" i="252"/>
  <c r="D172" i="252"/>
  <c r="C172" i="252"/>
  <c r="D128" i="252"/>
  <c r="Q196" i="204" s="1"/>
  <c r="BO3" i="92"/>
  <c r="FV3" i="92" s="1"/>
  <c r="BO4" i="92"/>
  <c r="FW4" i="92" s="1"/>
  <c r="BO5" i="92"/>
  <c r="FV5" i="92" s="1"/>
  <c r="BO6" i="92"/>
  <c r="FV6" i="92" s="1"/>
  <c r="BO7" i="92"/>
  <c r="FV7" i="92" s="1"/>
  <c r="BO8" i="92"/>
  <c r="FW8" i="92" s="1"/>
  <c r="BO9" i="92"/>
  <c r="FV9" i="92" s="1"/>
  <c r="BO10" i="92"/>
  <c r="FV10" i="92" s="1"/>
  <c r="BO11" i="92"/>
  <c r="FV11" i="92" s="1"/>
  <c r="BO12" i="92"/>
  <c r="FW12" i="92" s="1"/>
  <c r="BO13" i="92"/>
  <c r="FV13" i="92" s="1"/>
  <c r="BO14" i="92"/>
  <c r="FV14" i="92" s="1"/>
  <c r="BO15" i="92"/>
  <c r="FV15" i="92" s="1"/>
  <c r="BO16" i="92"/>
  <c r="FW16" i="92" s="1"/>
  <c r="BO17" i="92"/>
  <c r="FV17" i="92" s="1"/>
  <c r="BO18" i="92"/>
  <c r="FV18" i="92" s="1"/>
  <c r="BO19" i="92"/>
  <c r="FV19" i="92" s="1"/>
  <c r="BO20" i="92"/>
  <c r="FV20" i="92" s="1"/>
  <c r="BO21" i="92"/>
  <c r="FV21" i="92" s="1"/>
  <c r="BO22" i="92"/>
  <c r="FV22" i="92" s="1"/>
  <c r="BO23" i="92"/>
  <c r="FV23" i="92" s="1"/>
  <c r="BO24" i="92"/>
  <c r="FW24" i="92" s="1"/>
  <c r="BO25" i="92"/>
  <c r="FV25" i="92" s="1"/>
  <c r="BO26" i="92"/>
  <c r="FV26" i="92" s="1"/>
  <c r="BO27" i="92"/>
  <c r="FV27" i="92" s="1"/>
  <c r="BO28" i="92"/>
  <c r="FV28" i="92" s="1"/>
  <c r="BO29" i="92"/>
  <c r="FV29" i="92" s="1"/>
  <c r="BO30" i="92"/>
  <c r="FV30" i="92" s="1"/>
  <c r="BO31" i="92"/>
  <c r="FV31" i="92" s="1"/>
  <c r="BO32" i="92"/>
  <c r="FW32" i="92" s="1"/>
  <c r="BO33" i="92"/>
  <c r="FV33" i="92" s="1"/>
  <c r="BO34" i="92"/>
  <c r="FV34" i="92" s="1"/>
  <c r="BO35" i="92"/>
  <c r="FV35" i="92" s="1"/>
  <c r="BO36" i="92"/>
  <c r="FV36" i="92" s="1"/>
  <c r="BO37" i="92"/>
  <c r="FV37" i="92" s="1"/>
  <c r="BO38" i="92"/>
  <c r="FV38" i="92" s="1"/>
  <c r="BO39" i="92"/>
  <c r="FV39" i="92" s="1"/>
  <c r="BO40" i="92"/>
  <c r="FW40" i="92" s="1"/>
  <c r="BO41" i="92"/>
  <c r="FV41" i="92" s="1"/>
  <c r="BO42" i="92"/>
  <c r="FV42" i="92" s="1"/>
  <c r="BO43" i="92"/>
  <c r="FV43" i="92" s="1"/>
  <c r="BO44" i="92"/>
  <c r="FV44" i="92" s="1"/>
  <c r="BO45" i="92"/>
  <c r="FV45" i="92" s="1"/>
  <c r="BO46" i="92"/>
  <c r="FV46" i="92" s="1"/>
  <c r="BO47" i="92"/>
  <c r="FV47" i="92" s="1"/>
  <c r="BO48" i="92"/>
  <c r="FW48" i="92" s="1"/>
  <c r="BO49" i="92"/>
  <c r="FV49" i="92" s="1"/>
  <c r="BO50" i="92"/>
  <c r="FV50" i="92" s="1"/>
  <c r="BO51" i="92"/>
  <c r="FV51" i="92" s="1"/>
  <c r="BO52" i="92"/>
  <c r="FV52" i="92" s="1"/>
  <c r="BO53" i="92"/>
  <c r="FV53" i="92" s="1"/>
  <c r="BO54" i="92"/>
  <c r="FV54" i="92" s="1"/>
  <c r="BO55" i="92"/>
  <c r="FV55" i="92" s="1"/>
  <c r="BO56" i="92"/>
  <c r="FW56" i="92" s="1"/>
  <c r="BO57" i="92"/>
  <c r="FV57" i="92" s="1"/>
  <c r="BO58" i="92"/>
  <c r="BO59" i="92"/>
  <c r="BO2" i="92"/>
  <c r="FV2" i="92" s="1"/>
  <c r="J200" i="204" l="1"/>
  <c r="C73" i="71"/>
  <c r="AL44" i="204"/>
  <c r="G67" i="71"/>
  <c r="Q173" i="204"/>
  <c r="D72" i="71"/>
  <c r="X121" i="204"/>
  <c r="E70" i="71"/>
  <c r="AL200" i="204"/>
  <c r="G73" i="71"/>
  <c r="AL96" i="204"/>
  <c r="G69" i="71"/>
  <c r="C17" i="204"/>
  <c r="B66" i="71"/>
  <c r="AL148" i="204"/>
  <c r="G71" i="71"/>
  <c r="C69" i="204"/>
  <c r="B68" i="71"/>
  <c r="AE173" i="204"/>
  <c r="F72" i="71"/>
  <c r="C148" i="204"/>
  <c r="B71" i="71"/>
  <c r="J148" i="204"/>
  <c r="C71" i="71"/>
  <c r="Q96" i="204"/>
  <c r="D69" i="71"/>
  <c r="J173" i="204"/>
  <c r="C72" i="71"/>
  <c r="X200" i="204"/>
  <c r="E73" i="71"/>
  <c r="X173" i="204"/>
  <c r="E72" i="71"/>
  <c r="Q148" i="204"/>
  <c r="D71" i="71"/>
  <c r="C96" i="204"/>
  <c r="B69" i="71"/>
  <c r="J69" i="204"/>
  <c r="C68" i="71"/>
  <c r="X96" i="204"/>
  <c r="E69" i="71"/>
  <c r="AE148" i="204"/>
  <c r="F71" i="71"/>
  <c r="AS96" i="204"/>
  <c r="H69" i="71"/>
  <c r="Q44" i="204"/>
  <c r="D67" i="71"/>
  <c r="AS173" i="204"/>
  <c r="H72" i="71"/>
  <c r="Q200" i="204"/>
  <c r="D73" i="71"/>
  <c r="AS69" i="204"/>
  <c r="H68" i="71"/>
  <c r="AL17" i="204"/>
  <c r="G66" i="71"/>
  <c r="AS17" i="204"/>
  <c r="H66" i="71"/>
  <c r="Q121" i="204"/>
  <c r="D70" i="71"/>
  <c r="C44" i="204"/>
  <c r="B67" i="71"/>
  <c r="X44" i="204"/>
  <c r="E67" i="71"/>
  <c r="C173" i="204"/>
  <c r="B72" i="71"/>
  <c r="J44" i="204"/>
  <c r="C67" i="71"/>
  <c r="AS148" i="204"/>
  <c r="H71" i="71"/>
  <c r="AS121" i="204"/>
  <c r="H70" i="71"/>
  <c r="AS200" i="204"/>
  <c r="H73" i="71"/>
  <c r="Q69" i="204"/>
  <c r="D68" i="71"/>
  <c r="X17" i="204"/>
  <c r="E66" i="71"/>
  <c r="AE17" i="204"/>
  <c r="F66" i="71"/>
  <c r="AE44" i="204"/>
  <c r="F67" i="71"/>
  <c r="AL121" i="204"/>
  <c r="G70" i="71"/>
  <c r="AE121" i="204"/>
  <c r="F70" i="71"/>
  <c r="AS44" i="204"/>
  <c r="H67" i="71"/>
  <c r="AE200" i="204"/>
  <c r="F73" i="71"/>
  <c r="J17" i="204"/>
  <c r="C66" i="71"/>
  <c r="C200" i="204"/>
  <c r="B73" i="71"/>
  <c r="J96" i="204"/>
  <c r="C69" i="71"/>
  <c r="J121" i="204"/>
  <c r="C70" i="71"/>
  <c r="X69" i="204"/>
  <c r="E68" i="71"/>
  <c r="AL173" i="204"/>
  <c r="G72" i="71"/>
  <c r="C121" i="204"/>
  <c r="B70" i="71"/>
  <c r="Q17" i="204"/>
  <c r="D66" i="71"/>
  <c r="AL69" i="204"/>
  <c r="G68" i="71"/>
  <c r="X148" i="204"/>
  <c r="E71" i="71"/>
  <c r="AE96" i="204"/>
  <c r="F69" i="71"/>
  <c r="F68" i="71"/>
  <c r="AE69" i="204"/>
  <c r="FW2" i="92"/>
  <c r="FV56" i="92"/>
  <c r="FW52" i="92"/>
  <c r="FW51" i="92"/>
  <c r="FV48" i="92"/>
  <c r="FW44" i="92"/>
  <c r="FW43" i="92"/>
  <c r="FV40" i="92"/>
  <c r="FW36" i="92"/>
  <c r="FW35" i="92"/>
  <c r="FV32" i="92"/>
  <c r="FW28" i="92"/>
  <c r="FW27" i="92"/>
  <c r="FV24" i="92"/>
  <c r="FW20" i="92"/>
  <c r="FW19" i="92"/>
  <c r="FV16" i="92"/>
  <c r="FV12" i="92"/>
  <c r="FV8" i="92"/>
  <c r="FV4" i="92"/>
  <c r="FW55" i="92"/>
  <c r="FW47" i="92"/>
  <c r="FW39" i="92"/>
  <c r="FW31" i="92"/>
  <c r="FW23" i="92"/>
  <c r="FW54" i="92"/>
  <c r="FW46" i="92"/>
  <c r="FW42" i="92"/>
  <c r="FW34" i="92"/>
  <c r="FW30" i="92"/>
  <c r="FW26" i="92"/>
  <c r="FW18" i="92"/>
  <c r="FW14" i="92"/>
  <c r="FW6" i="92"/>
  <c r="FW57" i="92"/>
  <c r="FW53" i="92"/>
  <c r="FW49" i="92"/>
  <c r="FW45" i="92"/>
  <c r="FW41" i="92"/>
  <c r="FW37" i="92"/>
  <c r="FW29" i="92"/>
  <c r="FW17" i="92"/>
  <c r="FW15" i="92"/>
  <c r="FW13" i="92"/>
  <c r="FW11" i="92"/>
  <c r="FW9" i="92"/>
  <c r="FW7" i="92"/>
  <c r="FW5" i="92"/>
  <c r="FW3" i="92"/>
  <c r="FV58" i="92"/>
  <c r="FV59" i="92" s="1"/>
  <c r="FW50" i="92"/>
  <c r="FW38" i="92"/>
  <c r="FW22" i="92"/>
  <c r="FW10" i="92"/>
  <c r="FW33" i="92"/>
  <c r="FW25" i="92"/>
  <c r="FW21" i="92"/>
  <c r="G181" i="252"/>
  <c r="F182" i="252"/>
  <c r="B181" i="252"/>
  <c r="D181" i="252"/>
  <c r="B179" i="252"/>
  <c r="H179" i="252"/>
  <c r="D177" i="252"/>
  <c r="H181" i="252"/>
  <c r="D178" i="252"/>
  <c r="E176" i="252"/>
  <c r="F176" i="252"/>
  <c r="F177" i="252"/>
  <c r="F180" i="252"/>
  <c r="H177" i="252"/>
  <c r="F183" i="252"/>
  <c r="C180" i="252"/>
  <c r="G182" i="252"/>
  <c r="B180" i="252"/>
  <c r="G178" i="252"/>
  <c r="F179" i="252"/>
  <c r="H182" i="252"/>
  <c r="E181" i="252"/>
  <c r="E179" i="252"/>
  <c r="C178" i="252"/>
  <c r="F181" i="252"/>
  <c r="H183" i="252"/>
  <c r="C179" i="252"/>
  <c r="G180" i="252"/>
  <c r="E178" i="252"/>
  <c r="D179" i="252"/>
  <c r="C182" i="252"/>
  <c r="E183" i="252"/>
  <c r="E182" i="252"/>
  <c r="B183" i="252"/>
  <c r="C177" i="252"/>
  <c r="C176" i="252"/>
  <c r="B176" i="252"/>
  <c r="D176" i="252"/>
  <c r="B178" i="252"/>
  <c r="C181" i="252"/>
  <c r="H180" i="252"/>
  <c r="J172" i="252"/>
  <c r="J169" i="252"/>
  <c r="C183" i="252"/>
  <c r="D183" i="252"/>
  <c r="G177" i="252"/>
  <c r="D182" i="252"/>
  <c r="G176" i="252"/>
  <c r="H176" i="252"/>
  <c r="D180" i="252"/>
  <c r="G183" i="252"/>
  <c r="E177" i="252"/>
  <c r="G179" i="252"/>
  <c r="B182" i="252"/>
  <c r="J170" i="252"/>
  <c r="J171" i="252"/>
  <c r="H178" i="252"/>
  <c r="E180" i="252"/>
  <c r="F178" i="252"/>
  <c r="B177" i="252"/>
  <c r="F35" i="215"/>
  <c r="F34" i="215"/>
  <c r="G35" i="215" s="1"/>
  <c r="FW58" i="92" l="1"/>
  <c r="FW59" i="92" s="1"/>
  <c r="FP3" i="92"/>
  <c r="FQ3" i="92"/>
  <c r="FR3" i="92"/>
  <c r="FS3" i="92"/>
  <c r="FT3" i="92"/>
  <c r="FU3" i="92"/>
  <c r="FP4" i="92"/>
  <c r="FQ4" i="92"/>
  <c r="FR4" i="92"/>
  <c r="FS4" i="92"/>
  <c r="FT4" i="92"/>
  <c r="FU4" i="92"/>
  <c r="FP5" i="92"/>
  <c r="FQ5" i="92"/>
  <c r="FR5" i="92"/>
  <c r="FS5" i="92"/>
  <c r="FT5" i="92"/>
  <c r="FU5" i="92"/>
  <c r="FP6" i="92"/>
  <c r="FQ6" i="92"/>
  <c r="FR6" i="92"/>
  <c r="FS6" i="92"/>
  <c r="FT6" i="92"/>
  <c r="FU6" i="92"/>
  <c r="FP7" i="92"/>
  <c r="FQ7" i="92"/>
  <c r="FR7" i="92"/>
  <c r="FS7" i="92"/>
  <c r="FT7" i="92"/>
  <c r="FU7" i="92"/>
  <c r="FP8" i="92"/>
  <c r="FQ8" i="92"/>
  <c r="FR8" i="92"/>
  <c r="FS8" i="92"/>
  <c r="FT8" i="92"/>
  <c r="FU8" i="92"/>
  <c r="FP9" i="92"/>
  <c r="FQ9" i="92"/>
  <c r="FR9" i="92"/>
  <c r="FS9" i="92"/>
  <c r="FT9" i="92"/>
  <c r="FU9" i="92"/>
  <c r="FP10" i="92"/>
  <c r="FQ10" i="92"/>
  <c r="FR10" i="92"/>
  <c r="FS10" i="92"/>
  <c r="FT10" i="92"/>
  <c r="FU10" i="92"/>
  <c r="FP11" i="92"/>
  <c r="FQ11" i="92"/>
  <c r="FR11" i="92"/>
  <c r="FS11" i="92"/>
  <c r="FT11" i="92"/>
  <c r="FU11" i="92"/>
  <c r="FP12" i="92"/>
  <c r="FQ12" i="92"/>
  <c r="FR12" i="92"/>
  <c r="FS12" i="92"/>
  <c r="FT12" i="92"/>
  <c r="FU12" i="92"/>
  <c r="FP13" i="92"/>
  <c r="FQ13" i="92"/>
  <c r="FR13" i="92"/>
  <c r="FS13" i="92"/>
  <c r="FT13" i="92"/>
  <c r="FU13" i="92"/>
  <c r="FP14" i="92"/>
  <c r="FQ14" i="92"/>
  <c r="FR14" i="92"/>
  <c r="FS14" i="92"/>
  <c r="FT14" i="92"/>
  <c r="FU14" i="92"/>
  <c r="FP15" i="92"/>
  <c r="FQ15" i="92"/>
  <c r="FR15" i="92"/>
  <c r="FS15" i="92"/>
  <c r="FT15" i="92"/>
  <c r="FU15" i="92"/>
  <c r="FP16" i="92"/>
  <c r="FQ16" i="92"/>
  <c r="FR16" i="92"/>
  <c r="FS16" i="92"/>
  <c r="FT16" i="92"/>
  <c r="FU16" i="92"/>
  <c r="FP17" i="92"/>
  <c r="FQ17" i="92"/>
  <c r="FR17" i="92"/>
  <c r="FS17" i="92"/>
  <c r="FT17" i="92"/>
  <c r="FU17" i="92"/>
  <c r="FP18" i="92"/>
  <c r="FQ18" i="92"/>
  <c r="FR18" i="92"/>
  <c r="FS18" i="92"/>
  <c r="FT18" i="92"/>
  <c r="FU18" i="92"/>
  <c r="FP19" i="92"/>
  <c r="FQ19" i="92"/>
  <c r="FR19" i="92"/>
  <c r="FS19" i="92"/>
  <c r="FT19" i="92"/>
  <c r="FU19" i="92"/>
  <c r="FP20" i="92"/>
  <c r="FQ20" i="92"/>
  <c r="FR20" i="92"/>
  <c r="FS20" i="92"/>
  <c r="FT20" i="92"/>
  <c r="FU20" i="92"/>
  <c r="FP21" i="92"/>
  <c r="FQ21" i="92"/>
  <c r="FR21" i="92"/>
  <c r="FS21" i="92"/>
  <c r="FT21" i="92"/>
  <c r="FU21" i="92"/>
  <c r="FP22" i="92"/>
  <c r="FQ22" i="92"/>
  <c r="FR22" i="92"/>
  <c r="FS22" i="92"/>
  <c r="FT22" i="92"/>
  <c r="FU22" i="92"/>
  <c r="FP23" i="92"/>
  <c r="FQ23" i="92"/>
  <c r="FR23" i="92"/>
  <c r="FS23" i="92"/>
  <c r="FT23" i="92"/>
  <c r="FU23" i="92"/>
  <c r="FP24" i="92"/>
  <c r="FQ24" i="92"/>
  <c r="FR24" i="92"/>
  <c r="FS24" i="92"/>
  <c r="FT24" i="92"/>
  <c r="FU24" i="92"/>
  <c r="FP25" i="92"/>
  <c r="FQ25" i="92"/>
  <c r="FR25" i="92"/>
  <c r="FS25" i="92"/>
  <c r="FT25" i="92"/>
  <c r="FU25" i="92"/>
  <c r="FP26" i="92"/>
  <c r="FQ26" i="92"/>
  <c r="FR26" i="92"/>
  <c r="FS26" i="92"/>
  <c r="FT26" i="92"/>
  <c r="FU26" i="92"/>
  <c r="FP27" i="92"/>
  <c r="FQ27" i="92"/>
  <c r="FR27" i="92"/>
  <c r="FS27" i="92"/>
  <c r="FT27" i="92"/>
  <c r="FU27" i="92"/>
  <c r="FP28" i="92"/>
  <c r="FQ28" i="92"/>
  <c r="FR28" i="92"/>
  <c r="FS28" i="92"/>
  <c r="FT28" i="92"/>
  <c r="FU28" i="92"/>
  <c r="FP29" i="92"/>
  <c r="FQ29" i="92"/>
  <c r="FR29" i="92"/>
  <c r="FS29" i="92"/>
  <c r="FT29" i="92"/>
  <c r="FU29" i="92"/>
  <c r="FP30" i="92"/>
  <c r="FQ30" i="92"/>
  <c r="FR30" i="92"/>
  <c r="FS30" i="92"/>
  <c r="FT30" i="92"/>
  <c r="FU30" i="92"/>
  <c r="FP31" i="92"/>
  <c r="FQ31" i="92"/>
  <c r="FR31" i="92"/>
  <c r="FS31" i="92"/>
  <c r="FT31" i="92"/>
  <c r="FU31" i="92"/>
  <c r="FP32" i="92"/>
  <c r="FQ32" i="92"/>
  <c r="FR32" i="92"/>
  <c r="FS32" i="92"/>
  <c r="FT32" i="92"/>
  <c r="FU32" i="92"/>
  <c r="FP33" i="92"/>
  <c r="FQ33" i="92"/>
  <c r="FR33" i="92"/>
  <c r="FS33" i="92"/>
  <c r="FT33" i="92"/>
  <c r="FU33" i="92"/>
  <c r="FP34" i="92"/>
  <c r="FQ34" i="92"/>
  <c r="FR34" i="92"/>
  <c r="FS34" i="92"/>
  <c r="FT34" i="92"/>
  <c r="FU34" i="92"/>
  <c r="FP35" i="92"/>
  <c r="FQ35" i="92"/>
  <c r="FR35" i="92"/>
  <c r="FS35" i="92"/>
  <c r="FT35" i="92"/>
  <c r="FU35" i="92"/>
  <c r="FP36" i="92"/>
  <c r="FQ36" i="92"/>
  <c r="FR36" i="92"/>
  <c r="FS36" i="92"/>
  <c r="FT36" i="92"/>
  <c r="FU36" i="92"/>
  <c r="FP37" i="92"/>
  <c r="FQ37" i="92"/>
  <c r="FR37" i="92"/>
  <c r="FS37" i="92"/>
  <c r="FT37" i="92"/>
  <c r="FU37" i="92"/>
  <c r="FP38" i="92"/>
  <c r="FQ38" i="92"/>
  <c r="FR38" i="92"/>
  <c r="FS38" i="92"/>
  <c r="FT38" i="92"/>
  <c r="FU38" i="92"/>
  <c r="FP39" i="92"/>
  <c r="FQ39" i="92"/>
  <c r="FR39" i="92"/>
  <c r="FS39" i="92"/>
  <c r="FT39" i="92"/>
  <c r="FU39" i="92"/>
  <c r="FP40" i="92"/>
  <c r="FQ40" i="92"/>
  <c r="FR40" i="92"/>
  <c r="FS40" i="92"/>
  <c r="FT40" i="92"/>
  <c r="FU40" i="92"/>
  <c r="FP41" i="92"/>
  <c r="FQ41" i="92"/>
  <c r="FR41" i="92"/>
  <c r="FS41" i="92"/>
  <c r="FT41" i="92"/>
  <c r="FU41" i="92"/>
  <c r="FP42" i="92"/>
  <c r="FQ42" i="92"/>
  <c r="FR42" i="92"/>
  <c r="FS42" i="92"/>
  <c r="FT42" i="92"/>
  <c r="FU42" i="92"/>
  <c r="FP43" i="92"/>
  <c r="FQ43" i="92"/>
  <c r="FR43" i="92"/>
  <c r="FS43" i="92"/>
  <c r="FT43" i="92"/>
  <c r="FU43" i="92"/>
  <c r="FP44" i="92"/>
  <c r="FQ44" i="92"/>
  <c r="FR44" i="92"/>
  <c r="FS44" i="92"/>
  <c r="FT44" i="92"/>
  <c r="FU44" i="92"/>
  <c r="FP45" i="92"/>
  <c r="FQ45" i="92"/>
  <c r="FR45" i="92"/>
  <c r="FS45" i="92"/>
  <c r="FT45" i="92"/>
  <c r="FU45" i="92"/>
  <c r="FP46" i="92"/>
  <c r="FQ46" i="92"/>
  <c r="FR46" i="92"/>
  <c r="FS46" i="92"/>
  <c r="FT46" i="92"/>
  <c r="FU46" i="92"/>
  <c r="FP47" i="92"/>
  <c r="FQ47" i="92"/>
  <c r="FR47" i="92"/>
  <c r="FS47" i="92"/>
  <c r="FT47" i="92"/>
  <c r="FU47" i="92"/>
  <c r="FP48" i="92"/>
  <c r="FQ48" i="92"/>
  <c r="FR48" i="92"/>
  <c r="FS48" i="92"/>
  <c r="FT48" i="92"/>
  <c r="FU48" i="92"/>
  <c r="FP49" i="92"/>
  <c r="FQ49" i="92"/>
  <c r="FR49" i="92"/>
  <c r="FS49" i="92"/>
  <c r="FT49" i="92"/>
  <c r="FU49" i="92"/>
  <c r="FP50" i="92"/>
  <c r="FQ50" i="92"/>
  <c r="FR50" i="92"/>
  <c r="FS50" i="92"/>
  <c r="FT50" i="92"/>
  <c r="FU50" i="92"/>
  <c r="FP51" i="92"/>
  <c r="FQ51" i="92"/>
  <c r="FR51" i="92"/>
  <c r="FS51" i="92"/>
  <c r="FT51" i="92"/>
  <c r="FU51" i="92"/>
  <c r="FP52" i="92"/>
  <c r="FQ52" i="92"/>
  <c r="FR52" i="92"/>
  <c r="FS52" i="92"/>
  <c r="FT52" i="92"/>
  <c r="FU52" i="92"/>
  <c r="FP53" i="92"/>
  <c r="FQ53" i="92"/>
  <c r="FR53" i="92"/>
  <c r="FS53" i="92"/>
  <c r="FT53" i="92"/>
  <c r="FU53" i="92"/>
  <c r="FP54" i="92"/>
  <c r="FQ54" i="92"/>
  <c r="FR54" i="92"/>
  <c r="FS54" i="92"/>
  <c r="FT54" i="92"/>
  <c r="FU54" i="92"/>
  <c r="FP55" i="92"/>
  <c r="FQ55" i="92"/>
  <c r="FR55" i="92"/>
  <c r="FS55" i="92"/>
  <c r="FT55" i="92"/>
  <c r="FU55" i="92"/>
  <c r="FP56" i="92"/>
  <c r="FQ56" i="92"/>
  <c r="FR56" i="92"/>
  <c r="FS56" i="92"/>
  <c r="FT56" i="92"/>
  <c r="FU56" i="92"/>
  <c r="FP57" i="92"/>
  <c r="FQ57" i="92"/>
  <c r="FR57" i="92"/>
  <c r="FS57" i="92"/>
  <c r="FT57" i="92"/>
  <c r="FU57" i="92"/>
  <c r="FQ2" i="92"/>
  <c r="FQ58" i="92" s="1"/>
  <c r="FQ59" i="92" s="1"/>
  <c r="FR2" i="92"/>
  <c r="FR58" i="92" s="1"/>
  <c r="FR59" i="92" s="1"/>
  <c r="FS2" i="92"/>
  <c r="FS58" i="92" s="1"/>
  <c r="FS59" i="92" s="1"/>
  <c r="FT2" i="92"/>
  <c r="FT58" i="92" s="1"/>
  <c r="FT59" i="92" s="1"/>
  <c r="FU2" i="92"/>
  <c r="FU58" i="92" s="1"/>
  <c r="FU59" i="92" s="1"/>
  <c r="FP2" i="92"/>
  <c r="FP58" i="92" s="1"/>
  <c r="FP59" i="92" s="1"/>
  <c r="FO3" i="92" l="1"/>
  <c r="FO4" i="92"/>
  <c r="FO5" i="92"/>
  <c r="FO6" i="92"/>
  <c r="FO7" i="92"/>
  <c r="FO8" i="92"/>
  <c r="FO9" i="92"/>
  <c r="FO10" i="92"/>
  <c r="FO11" i="92"/>
  <c r="FO12" i="92"/>
  <c r="FO13" i="92"/>
  <c r="FO14" i="92"/>
  <c r="FO15" i="92"/>
  <c r="FO16" i="92"/>
  <c r="FO17" i="92"/>
  <c r="FO18" i="92"/>
  <c r="FO19" i="92"/>
  <c r="FO20" i="92"/>
  <c r="FO21" i="92"/>
  <c r="FO22" i="92"/>
  <c r="FO23" i="92"/>
  <c r="FO24" i="92"/>
  <c r="FO25" i="92"/>
  <c r="FO26" i="92"/>
  <c r="FO27" i="92"/>
  <c r="FO28" i="92"/>
  <c r="FO29" i="92"/>
  <c r="FO30" i="92"/>
  <c r="FO31" i="92"/>
  <c r="FO32" i="92"/>
  <c r="FO33" i="92"/>
  <c r="FO34" i="92"/>
  <c r="FO35" i="92"/>
  <c r="FO36" i="92"/>
  <c r="FO37" i="92"/>
  <c r="FO38" i="92"/>
  <c r="FO39" i="92"/>
  <c r="FO40" i="92"/>
  <c r="FO41" i="92"/>
  <c r="FO42" i="92"/>
  <c r="FO43" i="92"/>
  <c r="FO44" i="92"/>
  <c r="FO45" i="92"/>
  <c r="FO46" i="92"/>
  <c r="FO47" i="92"/>
  <c r="FO48" i="92"/>
  <c r="FO49" i="92"/>
  <c r="FO50" i="92"/>
  <c r="FO51" i="92"/>
  <c r="FO52" i="92"/>
  <c r="FO53" i="92"/>
  <c r="FO54" i="92"/>
  <c r="FO55" i="92"/>
  <c r="FO56" i="92"/>
  <c r="FO57" i="92"/>
  <c r="FO2" i="92"/>
  <c r="FO58" i="92" s="1"/>
  <c r="FO59" i="92" l="1"/>
  <c r="FN3" i="92"/>
  <c r="FN4" i="92"/>
  <c r="FN5" i="92"/>
  <c r="FN6" i="92"/>
  <c r="FN7" i="92"/>
  <c r="FN8" i="92"/>
  <c r="FN9" i="92"/>
  <c r="FN10" i="92"/>
  <c r="FN11" i="92"/>
  <c r="FN12" i="92"/>
  <c r="FN13" i="92"/>
  <c r="FN14" i="92"/>
  <c r="FN15" i="92"/>
  <c r="FN16" i="92"/>
  <c r="FN17" i="92"/>
  <c r="FN18" i="92"/>
  <c r="FN19" i="92"/>
  <c r="FN20" i="92"/>
  <c r="FN21" i="92"/>
  <c r="FN22" i="92"/>
  <c r="FN23" i="92"/>
  <c r="FN24" i="92"/>
  <c r="FN25" i="92"/>
  <c r="FN26" i="92"/>
  <c r="FN27" i="92"/>
  <c r="FN28" i="92"/>
  <c r="FN29" i="92"/>
  <c r="FN30" i="92"/>
  <c r="FN31" i="92"/>
  <c r="FN32" i="92"/>
  <c r="FN33" i="92"/>
  <c r="FN34" i="92"/>
  <c r="FN35" i="92"/>
  <c r="FN36" i="92"/>
  <c r="FN37" i="92"/>
  <c r="FN38" i="92"/>
  <c r="FN39" i="92"/>
  <c r="FN40" i="92"/>
  <c r="FN41" i="92"/>
  <c r="FN42" i="92"/>
  <c r="FN43" i="92"/>
  <c r="FN44" i="92"/>
  <c r="FN45" i="92"/>
  <c r="FN46" i="92"/>
  <c r="FN47" i="92"/>
  <c r="FN48" i="92"/>
  <c r="FN49" i="92"/>
  <c r="FN50" i="92"/>
  <c r="FN51" i="92"/>
  <c r="FN52" i="92"/>
  <c r="FN53" i="92"/>
  <c r="FN54" i="92"/>
  <c r="FN55" i="92"/>
  <c r="FN56" i="92"/>
  <c r="FN57" i="92"/>
  <c r="FM4" i="92"/>
  <c r="FM6" i="92"/>
  <c r="FM8" i="92"/>
  <c r="FM10" i="92"/>
  <c r="FM12" i="92"/>
  <c r="FM14" i="92"/>
  <c r="FM16" i="92"/>
  <c r="FM18" i="92"/>
  <c r="FM20" i="92"/>
  <c r="FM22" i="92"/>
  <c r="FM24" i="92"/>
  <c r="FM26" i="92"/>
  <c r="FM28" i="92"/>
  <c r="FM30" i="92"/>
  <c r="FM32" i="92"/>
  <c r="FM34" i="92"/>
  <c r="FM36" i="92"/>
  <c r="FM38" i="92"/>
  <c r="FM40" i="92"/>
  <c r="FM42" i="92"/>
  <c r="FM44" i="92"/>
  <c r="FM46" i="92"/>
  <c r="FM48" i="92"/>
  <c r="FM50" i="92"/>
  <c r="FM52" i="92"/>
  <c r="FM54" i="92"/>
  <c r="FM56" i="92"/>
  <c r="FN2" i="92"/>
  <c r="FN58" i="92" s="1"/>
  <c r="FN59" i="92" s="1"/>
  <c r="FM3" i="92"/>
  <c r="FM5" i="92"/>
  <c r="FM7" i="92"/>
  <c r="FM9" i="92"/>
  <c r="FM11" i="92"/>
  <c r="FM13" i="92"/>
  <c r="FM15" i="92"/>
  <c r="FM17" i="92"/>
  <c r="FM19" i="92"/>
  <c r="FM21" i="92"/>
  <c r="FM23" i="92"/>
  <c r="FM25" i="92"/>
  <c r="FM27" i="92"/>
  <c r="FM29" i="92"/>
  <c r="FM31" i="92"/>
  <c r="FM33" i="92"/>
  <c r="FM35" i="92"/>
  <c r="FM37" i="92"/>
  <c r="FM39" i="92"/>
  <c r="FM41" i="92"/>
  <c r="FM43" i="92"/>
  <c r="FM45" i="92"/>
  <c r="FM47" i="92"/>
  <c r="FM49" i="92"/>
  <c r="FM51" i="92"/>
  <c r="FM53" i="92"/>
  <c r="FM55" i="92"/>
  <c r="FM57" i="92"/>
  <c r="FM2" i="92"/>
  <c r="FM58" i="92" l="1"/>
  <c r="FM59" i="92" s="1"/>
  <c r="FL3" i="92"/>
  <c r="FL4" i="92"/>
  <c r="FL5" i="92"/>
  <c r="FL6" i="92"/>
  <c r="FL7" i="92"/>
  <c r="FL8" i="92"/>
  <c r="FL9" i="92"/>
  <c r="FL10" i="92"/>
  <c r="FL11" i="92"/>
  <c r="FL12" i="92"/>
  <c r="FL13" i="92"/>
  <c r="FL14" i="92"/>
  <c r="FL15" i="92"/>
  <c r="FL16" i="92"/>
  <c r="FL17" i="92"/>
  <c r="FL18" i="92"/>
  <c r="FL19" i="92"/>
  <c r="FL20" i="92"/>
  <c r="FL21" i="92"/>
  <c r="FL22" i="92"/>
  <c r="FL23" i="92"/>
  <c r="FL24" i="92"/>
  <c r="FL25" i="92"/>
  <c r="FL26" i="92"/>
  <c r="FL27" i="92"/>
  <c r="FL28" i="92"/>
  <c r="FL29" i="92"/>
  <c r="FL30" i="92"/>
  <c r="FL31" i="92"/>
  <c r="FL32" i="92"/>
  <c r="FL33" i="92"/>
  <c r="FL34" i="92"/>
  <c r="FL35" i="92"/>
  <c r="FL36" i="92"/>
  <c r="FL37" i="92"/>
  <c r="FL38" i="92"/>
  <c r="FL39" i="92"/>
  <c r="FL40" i="92"/>
  <c r="FL41" i="92"/>
  <c r="FL42" i="92"/>
  <c r="FL43" i="92"/>
  <c r="FL44" i="92"/>
  <c r="FL45" i="92"/>
  <c r="FL46" i="92"/>
  <c r="FL47" i="92"/>
  <c r="FL48" i="92"/>
  <c r="FL49" i="92"/>
  <c r="FL50" i="92"/>
  <c r="FL51" i="92"/>
  <c r="FL52" i="92"/>
  <c r="FL53" i="92"/>
  <c r="FL54" i="92"/>
  <c r="FL55" i="92"/>
  <c r="FL56" i="92"/>
  <c r="FL57" i="92"/>
  <c r="FL2" i="92"/>
  <c r="FL58" i="92" l="1"/>
  <c r="FL59" i="92" s="1"/>
  <c r="J46" i="71"/>
  <c r="FK3" i="92" l="1"/>
  <c r="FK4" i="92"/>
  <c r="FK5" i="92"/>
  <c r="FK6" i="92"/>
  <c r="FK7" i="92"/>
  <c r="FK8" i="92"/>
  <c r="FK9" i="92"/>
  <c r="FK10" i="92"/>
  <c r="FK11" i="92"/>
  <c r="FK12" i="92"/>
  <c r="FK13" i="92"/>
  <c r="FK14" i="92"/>
  <c r="FK15" i="92"/>
  <c r="FK16" i="92"/>
  <c r="FK17" i="92"/>
  <c r="FK18" i="92"/>
  <c r="FK19" i="92"/>
  <c r="FK20" i="92"/>
  <c r="FK21" i="92"/>
  <c r="FK22" i="92"/>
  <c r="FK23" i="92"/>
  <c r="FK24" i="92"/>
  <c r="FK25" i="92"/>
  <c r="FK26" i="92"/>
  <c r="FK27" i="92"/>
  <c r="FK28" i="92"/>
  <c r="FK29" i="92"/>
  <c r="FK30" i="92"/>
  <c r="FK31" i="92"/>
  <c r="FK32" i="92"/>
  <c r="FK33" i="92"/>
  <c r="FK34" i="92"/>
  <c r="FK35" i="92"/>
  <c r="FK36" i="92"/>
  <c r="FK37" i="92"/>
  <c r="FK38" i="92"/>
  <c r="FK39" i="92"/>
  <c r="FK40" i="92"/>
  <c r="FK41" i="92"/>
  <c r="FK42" i="92"/>
  <c r="FK43" i="92"/>
  <c r="FK44" i="92"/>
  <c r="FK45" i="92"/>
  <c r="FK46" i="92"/>
  <c r="FK47" i="92"/>
  <c r="FK48" i="92"/>
  <c r="FK49" i="92"/>
  <c r="FK50" i="92"/>
  <c r="FK51" i="92"/>
  <c r="FK52" i="92"/>
  <c r="FK53" i="92"/>
  <c r="FK54" i="92"/>
  <c r="FK55" i="92"/>
  <c r="FK56" i="92"/>
  <c r="FK57" i="92"/>
  <c r="FK2" i="92"/>
  <c r="FK59" i="92" l="1"/>
  <c r="FK58" i="92"/>
  <c r="E42" i="215"/>
  <c r="B42" i="215"/>
  <c r="G36" i="215"/>
  <c r="H30" i="215"/>
  <c r="G30" i="215"/>
  <c r="F30" i="215"/>
  <c r="E30" i="215"/>
  <c r="D30" i="215"/>
  <c r="C30" i="215"/>
  <c r="B30" i="215"/>
  <c r="H29" i="215"/>
  <c r="G29" i="215"/>
  <c r="F29" i="215"/>
  <c r="E29" i="215"/>
  <c r="D29" i="215"/>
  <c r="C29" i="215"/>
  <c r="B29" i="215"/>
  <c r="H28" i="215"/>
  <c r="G28" i="215"/>
  <c r="F28" i="215"/>
  <c r="E28" i="215"/>
  <c r="D28" i="215"/>
  <c r="C28" i="215"/>
  <c r="B28" i="215"/>
  <c r="H27" i="215"/>
  <c r="G27" i="215"/>
  <c r="F27" i="215"/>
  <c r="E27" i="215"/>
  <c r="D27" i="215"/>
  <c r="C27" i="215"/>
  <c r="B27" i="215"/>
  <c r="H26" i="215"/>
  <c r="G26" i="215"/>
  <c r="F26" i="215"/>
  <c r="E26" i="215"/>
  <c r="D26" i="215"/>
  <c r="C26" i="215"/>
  <c r="B26" i="215"/>
  <c r="H25" i="215"/>
  <c r="G25" i="215"/>
  <c r="F25" i="215"/>
  <c r="E25" i="215"/>
  <c r="D25" i="215"/>
  <c r="C25" i="215"/>
  <c r="B25" i="215"/>
  <c r="H24" i="215"/>
  <c r="G24" i="215"/>
  <c r="F24" i="215"/>
  <c r="E24" i="215"/>
  <c r="D24" i="215"/>
  <c r="C24" i="215"/>
  <c r="B24" i="215"/>
  <c r="H23" i="215"/>
  <c r="G23" i="215"/>
  <c r="F23" i="215"/>
  <c r="E23" i="215"/>
  <c r="D23" i="215"/>
  <c r="C23" i="215"/>
  <c r="B23" i="215"/>
  <c r="B21" i="215"/>
  <c r="H18" i="215"/>
  <c r="G18" i="215"/>
  <c r="F18" i="215"/>
  <c r="E18" i="215"/>
  <c r="D18" i="215"/>
  <c r="C18" i="215"/>
  <c r="B18" i="215"/>
  <c r="H17" i="215"/>
  <c r="G17" i="215"/>
  <c r="F17" i="215"/>
  <c r="E17" i="215"/>
  <c r="D17" i="215"/>
  <c r="C17" i="215"/>
  <c r="B17" i="215"/>
  <c r="H16" i="215"/>
  <c r="G16" i="215"/>
  <c r="F16" i="215"/>
  <c r="E16" i="215"/>
  <c r="D16" i="215"/>
  <c r="C16" i="215"/>
  <c r="B16" i="215"/>
  <c r="H15" i="215"/>
  <c r="G15" i="215"/>
  <c r="F15" i="215"/>
  <c r="E15" i="215"/>
  <c r="D15" i="215"/>
  <c r="C15" i="215"/>
  <c r="B15" i="215"/>
  <c r="H14" i="215"/>
  <c r="G14" i="215"/>
  <c r="F14" i="215"/>
  <c r="E14" i="215"/>
  <c r="D14" i="215"/>
  <c r="C14" i="215"/>
  <c r="B14" i="215"/>
  <c r="H13" i="215"/>
  <c r="G13" i="215"/>
  <c r="F13" i="215"/>
  <c r="E13" i="215"/>
  <c r="D13" i="215"/>
  <c r="C13" i="215"/>
  <c r="B13" i="215"/>
  <c r="H12" i="215"/>
  <c r="G12" i="215"/>
  <c r="F12" i="215"/>
  <c r="E12" i="215"/>
  <c r="D12" i="215"/>
  <c r="C12" i="215"/>
  <c r="B12" i="215"/>
  <c r="H11" i="215"/>
  <c r="G11" i="215"/>
  <c r="F11" i="215"/>
  <c r="E11" i="215"/>
  <c r="D11" i="215"/>
  <c r="C11" i="215"/>
  <c r="B11" i="215"/>
  <c r="B9" i="215"/>
  <c r="C44" i="215" l="1"/>
  <c r="E44" i="215"/>
  <c r="G44" i="215"/>
  <c r="B45" i="215"/>
  <c r="D45" i="215"/>
  <c r="F45" i="215"/>
  <c r="H45" i="215"/>
  <c r="C46" i="215"/>
  <c r="E46" i="215"/>
  <c r="G46" i="215"/>
  <c r="B47" i="215"/>
  <c r="D47" i="215"/>
  <c r="F47" i="215"/>
  <c r="H47" i="215"/>
  <c r="C48" i="215"/>
  <c r="E48" i="215"/>
  <c r="G48" i="215"/>
  <c r="C50" i="215"/>
  <c r="G50" i="215"/>
  <c r="B44" i="215"/>
  <c r="D44" i="215"/>
  <c r="F44" i="215"/>
  <c r="H44" i="215"/>
  <c r="C45" i="215"/>
  <c r="E45" i="215"/>
  <c r="G45" i="215"/>
  <c r="B46" i="215"/>
  <c r="D46" i="215"/>
  <c r="F46" i="215"/>
  <c r="H46" i="215"/>
  <c r="C47" i="215"/>
  <c r="E47" i="215"/>
  <c r="G47" i="215"/>
  <c r="B48" i="215"/>
  <c r="D48" i="215"/>
  <c r="F48" i="215"/>
  <c r="H48" i="215"/>
  <c r="C49" i="215"/>
  <c r="E49" i="215"/>
  <c r="G49" i="215"/>
  <c r="B50" i="215"/>
  <c r="D50" i="215"/>
  <c r="F50" i="215"/>
  <c r="H50" i="215"/>
  <c r="C51" i="215"/>
  <c r="E51" i="215"/>
  <c r="G51" i="215"/>
  <c r="B49" i="215"/>
  <c r="E50" i="215"/>
  <c r="D49" i="215"/>
  <c r="F49" i="215"/>
  <c r="H49" i="215"/>
  <c r="B51" i="215"/>
  <c r="D51" i="215"/>
  <c r="F51" i="215"/>
  <c r="H51" i="215"/>
  <c r="FJ3" i="92"/>
  <c r="FJ4" i="92"/>
  <c r="FJ5" i="92"/>
  <c r="FJ6" i="92"/>
  <c r="FJ7" i="92"/>
  <c r="FJ8" i="92"/>
  <c r="FJ9" i="92"/>
  <c r="FJ10" i="92"/>
  <c r="FJ11" i="92"/>
  <c r="FJ12" i="92"/>
  <c r="FJ13" i="92"/>
  <c r="FJ14" i="92"/>
  <c r="FJ15" i="92"/>
  <c r="FJ16" i="92"/>
  <c r="FJ17" i="92"/>
  <c r="FJ18" i="92"/>
  <c r="FJ19" i="92"/>
  <c r="FJ20" i="92"/>
  <c r="FJ21" i="92"/>
  <c r="FJ22" i="92"/>
  <c r="FJ23" i="92"/>
  <c r="FJ24" i="92"/>
  <c r="FJ25" i="92"/>
  <c r="FJ26" i="92"/>
  <c r="FJ27" i="92"/>
  <c r="FJ28" i="92"/>
  <c r="FJ29" i="92"/>
  <c r="FJ30" i="92"/>
  <c r="FJ31" i="92"/>
  <c r="FJ32" i="92"/>
  <c r="FJ33" i="92"/>
  <c r="FJ34" i="92"/>
  <c r="FJ35" i="92"/>
  <c r="FJ36" i="92"/>
  <c r="FJ37" i="92"/>
  <c r="FJ38" i="92"/>
  <c r="FJ39" i="92"/>
  <c r="FJ40" i="92"/>
  <c r="FJ41" i="92"/>
  <c r="FJ42" i="92"/>
  <c r="FJ43" i="92"/>
  <c r="FJ44" i="92"/>
  <c r="FJ45" i="92"/>
  <c r="FJ46" i="92"/>
  <c r="FJ47" i="92"/>
  <c r="FJ48" i="92"/>
  <c r="FJ49" i="92"/>
  <c r="FJ50" i="92"/>
  <c r="FJ51" i="92"/>
  <c r="FJ52" i="92"/>
  <c r="FJ53" i="92"/>
  <c r="FJ54" i="92"/>
  <c r="FJ55" i="92"/>
  <c r="FJ56" i="92"/>
  <c r="FJ57" i="92"/>
  <c r="FJ2" i="92"/>
  <c r="H194" i="215" l="1"/>
  <c r="D194" i="215"/>
  <c r="H192" i="215"/>
  <c r="D192" i="215"/>
  <c r="B192" i="215"/>
  <c r="E194" i="215"/>
  <c r="H193" i="215"/>
  <c r="D193" i="215"/>
  <c r="G192" i="215"/>
  <c r="C192" i="215"/>
  <c r="F191" i="215"/>
  <c r="B191" i="215"/>
  <c r="E190" i="215"/>
  <c r="H189" i="215"/>
  <c r="D189" i="215"/>
  <c r="G188" i="215"/>
  <c r="C188" i="215"/>
  <c r="F187" i="215"/>
  <c r="B187" i="215"/>
  <c r="C193" i="215"/>
  <c r="E191" i="215"/>
  <c r="H190" i="215"/>
  <c r="D190" i="215"/>
  <c r="G189" i="215"/>
  <c r="C189" i="215"/>
  <c r="F188" i="215"/>
  <c r="B188" i="215"/>
  <c r="E187" i="215"/>
  <c r="F194" i="215"/>
  <c r="B194" i="215"/>
  <c r="F192" i="215"/>
  <c r="E193" i="215"/>
  <c r="G194" i="215"/>
  <c r="C194" i="215"/>
  <c r="F193" i="215"/>
  <c r="B193" i="215"/>
  <c r="E192" i="215"/>
  <c r="H191" i="215"/>
  <c r="D191" i="215"/>
  <c r="G190" i="215"/>
  <c r="C190" i="215"/>
  <c r="F189" i="215"/>
  <c r="B189" i="215"/>
  <c r="E188" i="215"/>
  <c r="H187" i="215"/>
  <c r="D187" i="215"/>
  <c r="G193" i="215"/>
  <c r="G191" i="215"/>
  <c r="C191" i="215"/>
  <c r="F190" i="215"/>
  <c r="B190" i="215"/>
  <c r="E189" i="215"/>
  <c r="H188" i="215"/>
  <c r="D188" i="215"/>
  <c r="G187" i="215"/>
  <c r="C187" i="215"/>
  <c r="B66" i="215"/>
  <c r="B66" i="297" s="1"/>
  <c r="G69" i="215"/>
  <c r="G69" i="297" s="1"/>
  <c r="D105" i="215"/>
  <c r="C72" i="215"/>
  <c r="C72" i="297" s="1"/>
  <c r="E66" i="215"/>
  <c r="E66" i="297" s="1"/>
  <c r="C106" i="215"/>
  <c r="B72" i="215"/>
  <c r="B72" i="297" s="1"/>
  <c r="E104" i="215"/>
  <c r="D103" i="215"/>
  <c r="D88" i="215"/>
  <c r="G94" i="215"/>
  <c r="G70" i="215"/>
  <c r="G70" i="297" s="1"/>
  <c r="C70" i="215"/>
  <c r="C70" i="297" s="1"/>
  <c r="F69" i="215"/>
  <c r="F69" i="297" s="1"/>
  <c r="B69" i="215"/>
  <c r="B69" i="297" s="1"/>
  <c r="E101" i="215"/>
  <c r="H67" i="215"/>
  <c r="H67" i="297" s="1"/>
  <c r="D100" i="215"/>
  <c r="G99" i="215"/>
  <c r="C99" i="215"/>
  <c r="H100" i="215"/>
  <c r="C88" i="215"/>
  <c r="G72" i="215"/>
  <c r="G72" i="297" s="1"/>
  <c r="F91" i="215"/>
  <c r="C66" i="215"/>
  <c r="C66" i="297" s="1"/>
  <c r="G103" i="215"/>
  <c r="E68" i="215"/>
  <c r="E68" i="297" s="1"/>
  <c r="G88" i="215"/>
  <c r="G66" i="215"/>
  <c r="G66" i="297" s="1"/>
  <c r="C103" i="215"/>
  <c r="B102" i="215"/>
  <c r="H89" i="215"/>
  <c r="D102" i="215"/>
  <c r="B100" i="215"/>
  <c r="D90" i="215"/>
  <c r="F62" i="215"/>
  <c r="F62" i="297" s="1"/>
  <c r="B62" i="215"/>
  <c r="B62" i="297" s="1"/>
  <c r="F60" i="215"/>
  <c r="F60" i="297" s="1"/>
  <c r="B93" i="215"/>
  <c r="E106" i="215"/>
  <c r="G104" i="215"/>
  <c r="C93" i="215"/>
  <c r="F92" i="215"/>
  <c r="B103" i="215"/>
  <c r="E91" i="215"/>
  <c r="C89" i="215"/>
  <c r="F55" i="215"/>
  <c r="F55" i="297" s="1"/>
  <c r="C61" i="215"/>
  <c r="C61" i="297" s="1"/>
  <c r="C83" i="297" s="1"/>
  <c r="E103" i="215"/>
  <c r="C101" i="215"/>
  <c r="E55" i="215"/>
  <c r="E55" i="297" s="1"/>
  <c r="E77" i="297" s="1"/>
  <c r="H62" i="215"/>
  <c r="H62" i="297" s="1"/>
  <c r="D62" i="215"/>
  <c r="D62" i="297" s="1"/>
  <c r="H60" i="215"/>
  <c r="H60" i="297" s="1"/>
  <c r="D60" i="215"/>
  <c r="D60" i="297" s="1"/>
  <c r="G62" i="215"/>
  <c r="G62" i="297" s="1"/>
  <c r="C62" i="215"/>
  <c r="C62" i="297" s="1"/>
  <c r="F61" i="215"/>
  <c r="F61" i="297" s="1"/>
  <c r="B61" i="215"/>
  <c r="B61" i="297" s="1"/>
  <c r="B83" i="297" s="1"/>
  <c r="E60" i="215"/>
  <c r="E60" i="297" s="1"/>
  <c r="H59" i="215"/>
  <c r="H59" i="297" s="1"/>
  <c r="D59" i="215"/>
  <c r="D59" i="297" s="1"/>
  <c r="G58" i="215"/>
  <c r="G58" i="297" s="1"/>
  <c r="C58" i="215"/>
  <c r="C58" i="297" s="1"/>
  <c r="G61" i="215"/>
  <c r="G61" i="297" s="1"/>
  <c r="G83" i="297" s="1"/>
  <c r="G59" i="215"/>
  <c r="G59" i="297" s="1"/>
  <c r="G81" i="297" s="1"/>
  <c r="C59" i="215"/>
  <c r="C59" i="297" s="1"/>
  <c r="C81" i="297" s="1"/>
  <c r="F58" i="215"/>
  <c r="F58" i="297" s="1"/>
  <c r="F80" i="297" s="1"/>
  <c r="B58" i="215"/>
  <c r="B58" i="297" s="1"/>
  <c r="B80" i="297" s="1"/>
  <c r="E57" i="215"/>
  <c r="E57" i="297" s="1"/>
  <c r="H56" i="215"/>
  <c r="H56" i="297" s="1"/>
  <c r="H78" i="297" s="1"/>
  <c r="D56" i="215"/>
  <c r="D56" i="297" s="1"/>
  <c r="G55" i="215"/>
  <c r="G55" i="297" s="1"/>
  <c r="G77" i="297" s="1"/>
  <c r="C55" i="215"/>
  <c r="C55" i="297" s="1"/>
  <c r="FJ59" i="92"/>
  <c r="FJ58" i="92"/>
  <c r="H103" i="215"/>
  <c r="H70" i="215"/>
  <c r="H70" i="297" s="1"/>
  <c r="G73" i="215"/>
  <c r="G73" i="297" s="1"/>
  <c r="G105" i="215"/>
  <c r="G92" i="215"/>
  <c r="G102" i="215"/>
  <c r="F102" i="215"/>
  <c r="E90" i="215"/>
  <c r="D89" i="215"/>
  <c r="D67" i="215"/>
  <c r="D67" i="297" s="1"/>
  <c r="C92" i="215"/>
  <c r="B91" i="215"/>
  <c r="F72" i="215"/>
  <c r="F72" i="297" s="1"/>
  <c r="D70" i="215"/>
  <c r="D70" i="297" s="1"/>
  <c r="E71" i="215"/>
  <c r="E71" i="297" s="1"/>
  <c r="B104" i="215"/>
  <c r="B60" i="215"/>
  <c r="B60" i="297" s="1"/>
  <c r="E73" i="215"/>
  <c r="E73" i="297" s="1"/>
  <c r="E62" i="215"/>
  <c r="E62" i="297" s="1"/>
  <c r="H105" i="215"/>
  <c r="H61" i="215"/>
  <c r="H61" i="297" s="1"/>
  <c r="D72" i="215"/>
  <c r="D72" i="297" s="1"/>
  <c r="D61" i="215"/>
  <c r="D61" i="297" s="1"/>
  <c r="G71" i="215"/>
  <c r="G71" i="297" s="1"/>
  <c r="G60" i="215"/>
  <c r="G60" i="297" s="1"/>
  <c r="C71" i="215"/>
  <c r="C71" i="297" s="1"/>
  <c r="C60" i="215"/>
  <c r="C60" i="297" s="1"/>
  <c r="F70" i="215"/>
  <c r="F70" i="297" s="1"/>
  <c r="F59" i="215"/>
  <c r="F59" i="297" s="1"/>
  <c r="B70" i="215"/>
  <c r="B70" i="297" s="1"/>
  <c r="B59" i="215"/>
  <c r="B59" i="297" s="1"/>
  <c r="E69" i="215"/>
  <c r="E69" i="297" s="1"/>
  <c r="E58" i="215"/>
  <c r="E58" i="297" s="1"/>
  <c r="H101" i="215"/>
  <c r="H57" i="215"/>
  <c r="H57" i="297" s="1"/>
  <c r="D68" i="215"/>
  <c r="D68" i="297" s="1"/>
  <c r="D57" i="215"/>
  <c r="D57" i="297" s="1"/>
  <c r="G100" i="215"/>
  <c r="G56" i="215"/>
  <c r="G56" i="297" s="1"/>
  <c r="C67" i="215"/>
  <c r="C67" i="297" s="1"/>
  <c r="C56" i="215"/>
  <c r="C56" i="297" s="1"/>
  <c r="B55" i="215"/>
  <c r="B55" i="297" s="1"/>
  <c r="E70" i="215"/>
  <c r="E70" i="297" s="1"/>
  <c r="E59" i="215"/>
  <c r="E59" i="297" s="1"/>
  <c r="H69" i="215"/>
  <c r="H69" i="297" s="1"/>
  <c r="H58" i="215"/>
  <c r="H58" i="297" s="1"/>
  <c r="D69" i="215"/>
  <c r="D69" i="297" s="1"/>
  <c r="D58" i="215"/>
  <c r="D58" i="297" s="1"/>
  <c r="G68" i="215"/>
  <c r="G68" i="297" s="1"/>
  <c r="G57" i="215"/>
  <c r="G57" i="297" s="1"/>
  <c r="C90" i="215"/>
  <c r="C57" i="215"/>
  <c r="C57" i="297" s="1"/>
  <c r="F56" i="215"/>
  <c r="F56" i="297" s="1"/>
  <c r="B67" i="215"/>
  <c r="B67" i="297" s="1"/>
  <c r="B56" i="215"/>
  <c r="B56" i="297" s="1"/>
  <c r="B78" i="297" s="1"/>
  <c r="H94" i="215"/>
  <c r="C105" i="215"/>
  <c r="H102" i="215"/>
  <c r="G101" i="215"/>
  <c r="F100" i="215"/>
  <c r="E99" i="215"/>
  <c r="H90" i="215"/>
  <c r="G89" i="215"/>
  <c r="F88" i="215"/>
  <c r="B99" i="215"/>
  <c r="E105" i="215"/>
  <c r="E61" i="215"/>
  <c r="E61" i="297" s="1"/>
  <c r="C68" i="215"/>
  <c r="C68" i="297" s="1"/>
  <c r="F67" i="215"/>
  <c r="F67" i="297" s="1"/>
  <c r="H68" i="215"/>
  <c r="H68" i="297" s="1"/>
  <c r="F68" i="215"/>
  <c r="F68" i="297" s="1"/>
  <c r="F57" i="215"/>
  <c r="F57" i="297" s="1"/>
  <c r="B68" i="215"/>
  <c r="B68" i="297" s="1"/>
  <c r="B57" i="215"/>
  <c r="B57" i="297" s="1"/>
  <c r="E67" i="215"/>
  <c r="E67" i="297" s="1"/>
  <c r="E56" i="215"/>
  <c r="E56" i="297" s="1"/>
  <c r="H66" i="215"/>
  <c r="H66" i="297" s="1"/>
  <c r="H55" i="215"/>
  <c r="H55" i="297" s="1"/>
  <c r="D66" i="215"/>
  <c r="D66" i="297" s="1"/>
  <c r="D55" i="215"/>
  <c r="D55" i="297" s="1"/>
  <c r="H72" i="215"/>
  <c r="H72" i="297" s="1"/>
  <c r="G67" i="215"/>
  <c r="G67" i="297" s="1"/>
  <c r="F66" i="215"/>
  <c r="F66" i="297" s="1"/>
  <c r="C94" i="215"/>
  <c r="E92" i="215"/>
  <c r="H91" i="215"/>
  <c r="D91" i="215"/>
  <c r="G90" i="215"/>
  <c r="F89" i="215"/>
  <c r="B89" i="215"/>
  <c r="E88" i="215"/>
  <c r="E95" i="215"/>
  <c r="F103" i="215"/>
  <c r="B92" i="215"/>
  <c r="E102" i="215"/>
  <c r="D101" i="215"/>
  <c r="C100" i="215"/>
  <c r="F99" i="215"/>
  <c r="B88" i="215"/>
  <c r="H88" i="215"/>
  <c r="G106" i="215"/>
  <c r="G93" i="215"/>
  <c r="F94" i="215"/>
  <c r="F101" i="215"/>
  <c r="E100" i="215"/>
  <c r="D94" i="215"/>
  <c r="C73" i="215"/>
  <c r="C73" i="297" s="1"/>
  <c r="C104" i="215"/>
  <c r="C102" i="215"/>
  <c r="C69" i="215"/>
  <c r="C69" i="297" s="1"/>
  <c r="B101" i="215"/>
  <c r="F105" i="215"/>
  <c r="B105" i="215"/>
  <c r="B94" i="215"/>
  <c r="G95" i="215"/>
  <c r="C95" i="215"/>
  <c r="E93" i="215"/>
  <c r="H92" i="215"/>
  <c r="D92" i="215"/>
  <c r="G91" i="215"/>
  <c r="C91" i="215"/>
  <c r="F90" i="215"/>
  <c r="B90" i="215"/>
  <c r="E89" i="215"/>
  <c r="H99" i="215"/>
  <c r="D99" i="215"/>
  <c r="F73" i="215"/>
  <c r="F73" i="297" s="1"/>
  <c r="B73" i="215"/>
  <c r="B73" i="297" s="1"/>
  <c r="F71" i="215"/>
  <c r="F71" i="297" s="1"/>
  <c r="E72" i="215"/>
  <c r="E72" i="297" s="1"/>
  <c r="H73" i="215"/>
  <c r="H73" i="297" s="1"/>
  <c r="D73" i="215"/>
  <c r="D73" i="297" s="1"/>
  <c r="H71" i="215"/>
  <c r="H71" i="297" s="1"/>
  <c r="D71" i="215"/>
  <c r="D71" i="297" s="1"/>
  <c r="E94" i="215"/>
  <c r="B71" i="215"/>
  <c r="B71" i="297" s="1"/>
  <c r="H106" i="215"/>
  <c r="H95" i="215"/>
  <c r="H104" i="215"/>
  <c r="H93" i="215"/>
  <c r="D104" i="215"/>
  <c r="D93" i="215"/>
  <c r="F106" i="215"/>
  <c r="F95" i="215"/>
  <c r="B106" i="215"/>
  <c r="B95" i="215"/>
  <c r="F104" i="215"/>
  <c r="F93" i="215"/>
  <c r="J48" i="215"/>
  <c r="J49" i="215"/>
  <c r="J51" i="215"/>
  <c r="D106" i="215"/>
  <c r="D95" i="215"/>
  <c r="J50" i="215"/>
  <c r="J52" i="215"/>
  <c r="FI3" i="92"/>
  <c r="FI4" i="92"/>
  <c r="FI5" i="92"/>
  <c r="FI6" i="92"/>
  <c r="FI7" i="92"/>
  <c r="FI8" i="92"/>
  <c r="FI9" i="92"/>
  <c r="FI10" i="92"/>
  <c r="FI11" i="92"/>
  <c r="FI12" i="92"/>
  <c r="FI13" i="92"/>
  <c r="FI14" i="92"/>
  <c r="FI15" i="92"/>
  <c r="FI16" i="92"/>
  <c r="FI17" i="92"/>
  <c r="FI18" i="92"/>
  <c r="FI19" i="92"/>
  <c r="FI20" i="92"/>
  <c r="FI21" i="92"/>
  <c r="FI22" i="92"/>
  <c r="FI23" i="92"/>
  <c r="FI24" i="92"/>
  <c r="FI25" i="92"/>
  <c r="FI26" i="92"/>
  <c r="FI27" i="92"/>
  <c r="FI28" i="92"/>
  <c r="FI29" i="92"/>
  <c r="FI30" i="92"/>
  <c r="FI31" i="92"/>
  <c r="FI32" i="92"/>
  <c r="FI33" i="92"/>
  <c r="FI34" i="92"/>
  <c r="FI35" i="92"/>
  <c r="FI36" i="92"/>
  <c r="FI37" i="92"/>
  <c r="FI38" i="92"/>
  <c r="FI39" i="92"/>
  <c r="FI40" i="92"/>
  <c r="FI41" i="92"/>
  <c r="FI42" i="92"/>
  <c r="FI43" i="92"/>
  <c r="FI44" i="92"/>
  <c r="FI45" i="92"/>
  <c r="FI46" i="92"/>
  <c r="FI47" i="92"/>
  <c r="FI48" i="92"/>
  <c r="FI49" i="92"/>
  <c r="FI50" i="92"/>
  <c r="FI51" i="92"/>
  <c r="FI52" i="92"/>
  <c r="FI53" i="92"/>
  <c r="FI54" i="92"/>
  <c r="FI55" i="92"/>
  <c r="FI56" i="92"/>
  <c r="FI57" i="92"/>
  <c r="FI2" i="92"/>
  <c r="G82" i="297" l="1"/>
  <c r="G115" i="297" s="1"/>
  <c r="E80" i="297"/>
  <c r="E113" i="297" s="1"/>
  <c r="D83" i="297"/>
  <c r="D116" i="297" s="1"/>
  <c r="D79" i="297"/>
  <c r="D112" i="297" s="1"/>
  <c r="C82" i="297"/>
  <c r="C115" i="297" s="1"/>
  <c r="B77" i="297"/>
  <c r="B110" i="297" s="1"/>
  <c r="G80" i="297"/>
  <c r="G113" i="297" s="1"/>
  <c r="F81" i="297"/>
  <c r="F114" i="297" s="1"/>
  <c r="E84" i="297"/>
  <c r="E79" i="297"/>
  <c r="C78" i="297"/>
  <c r="C77" i="297"/>
  <c r="B81" i="297"/>
  <c r="D77" i="297"/>
  <c r="D110" i="297" s="1"/>
  <c r="H77" i="297"/>
  <c r="E78" i="297"/>
  <c r="B79" i="297"/>
  <c r="C79" i="297"/>
  <c r="G79" i="297"/>
  <c r="D80" i="297"/>
  <c r="H80" i="297"/>
  <c r="E81" i="297"/>
  <c r="D78" i="297"/>
  <c r="C80" i="297"/>
  <c r="C113" i="297" s="1"/>
  <c r="D81" i="297"/>
  <c r="D114" i="297" s="1"/>
  <c r="E82" i="297"/>
  <c r="F83" i="297"/>
  <c r="F116" i="297" s="1"/>
  <c r="G84" i="297"/>
  <c r="H82" i="297"/>
  <c r="H84" i="297"/>
  <c r="F82" i="297"/>
  <c r="F115" i="297" s="1"/>
  <c r="F84" i="297"/>
  <c r="E83" i="297"/>
  <c r="E116" i="297" s="1"/>
  <c r="F78" i="297"/>
  <c r="F111" i="297" s="1"/>
  <c r="G78" i="297"/>
  <c r="G111" i="297" s="1"/>
  <c r="H79" i="297"/>
  <c r="H83" i="297"/>
  <c r="H116" i="297" s="1"/>
  <c r="B82" i="297"/>
  <c r="B115" i="297" s="1"/>
  <c r="H81" i="297"/>
  <c r="H114" i="297" s="1"/>
  <c r="C84" i="297"/>
  <c r="D82" i="297"/>
  <c r="D84" i="297"/>
  <c r="F77" i="297"/>
  <c r="B84" i="297"/>
  <c r="H110" i="297"/>
  <c r="E111" i="297"/>
  <c r="F112" i="297"/>
  <c r="C112" i="297"/>
  <c r="G112" i="297"/>
  <c r="D113" i="297"/>
  <c r="H113" i="297"/>
  <c r="C110" i="297"/>
  <c r="C121" i="297" s="1"/>
  <c r="D111" i="297"/>
  <c r="E112" i="297"/>
  <c r="F113" i="297"/>
  <c r="G114" i="297"/>
  <c r="E115" i="297"/>
  <c r="G117" i="297"/>
  <c r="H115" i="297"/>
  <c r="H117" i="297"/>
  <c r="C116" i="297"/>
  <c r="F117" i="297"/>
  <c r="B111" i="297"/>
  <c r="C111" i="297"/>
  <c r="H112" i="297"/>
  <c r="E117" i="297"/>
  <c r="G110" i="297"/>
  <c r="H111" i="297"/>
  <c r="B113" i="297"/>
  <c r="C114" i="297"/>
  <c r="G116" i="297"/>
  <c r="B116" i="297"/>
  <c r="D115" i="297"/>
  <c r="D117" i="297"/>
  <c r="D128" i="297" s="1"/>
  <c r="E110" i="297"/>
  <c r="B117" i="297"/>
  <c r="B71" i="292"/>
  <c r="D71" i="292"/>
  <c r="D73" i="292"/>
  <c r="E72" i="292"/>
  <c r="B73" i="292"/>
  <c r="C69" i="292"/>
  <c r="G67" i="292"/>
  <c r="D55" i="292"/>
  <c r="H55" i="292"/>
  <c r="E56" i="292"/>
  <c r="B57" i="292"/>
  <c r="F57" i="292"/>
  <c r="H68" i="292"/>
  <c r="C68" i="292"/>
  <c r="B67" i="292"/>
  <c r="C57" i="292"/>
  <c r="C79" i="292" s="1"/>
  <c r="G57" i="292"/>
  <c r="D58" i="292"/>
  <c r="H58" i="292"/>
  <c r="E59" i="292"/>
  <c r="B55" i="292"/>
  <c r="C67" i="292"/>
  <c r="C78" i="292" s="1"/>
  <c r="D68" i="292"/>
  <c r="E69" i="292"/>
  <c r="E80" i="292" s="1"/>
  <c r="B70" i="292"/>
  <c r="F70" i="292"/>
  <c r="C71" i="292"/>
  <c r="G71" i="292"/>
  <c r="G82" i="292" s="1"/>
  <c r="D72" i="292"/>
  <c r="E73" i="292"/>
  <c r="D70" i="292"/>
  <c r="D67" i="292"/>
  <c r="D78" i="292" s="1"/>
  <c r="H70" i="292"/>
  <c r="C55" i="292"/>
  <c r="D56" i="292"/>
  <c r="E57" i="292"/>
  <c r="F58" i="292"/>
  <c r="G59" i="292"/>
  <c r="C58" i="292"/>
  <c r="D59" i="292"/>
  <c r="E60" i="292"/>
  <c r="F61" i="292"/>
  <c r="G62" i="292"/>
  <c r="H60" i="292"/>
  <c r="H62" i="292"/>
  <c r="C61" i="292"/>
  <c r="F60" i="292"/>
  <c r="F62" i="292"/>
  <c r="F69" i="292"/>
  <c r="G70" i="292"/>
  <c r="C72" i="292"/>
  <c r="G69" i="292"/>
  <c r="H71" i="292"/>
  <c r="H73" i="292"/>
  <c r="F71" i="292"/>
  <c r="F73" i="292"/>
  <c r="C73" i="292"/>
  <c r="F66" i="292"/>
  <c r="H72" i="292"/>
  <c r="D66" i="292"/>
  <c r="H66" i="292"/>
  <c r="E67" i="292"/>
  <c r="B68" i="292"/>
  <c r="F68" i="292"/>
  <c r="F112" i="292" s="1"/>
  <c r="F67" i="292"/>
  <c r="E61" i="292"/>
  <c r="E83" i="292" s="1"/>
  <c r="B56" i="292"/>
  <c r="F56" i="292"/>
  <c r="G68" i="292"/>
  <c r="G79" i="292" s="1"/>
  <c r="D69" i="292"/>
  <c r="H69" i="292"/>
  <c r="E70" i="292"/>
  <c r="C56" i="292"/>
  <c r="G56" i="292"/>
  <c r="D57" i="292"/>
  <c r="H57" i="292"/>
  <c r="E58" i="292"/>
  <c r="B59" i="292"/>
  <c r="B81" i="292" s="1"/>
  <c r="F59" i="292"/>
  <c r="F81" i="292" s="1"/>
  <c r="C60" i="292"/>
  <c r="G60" i="292"/>
  <c r="D61" i="292"/>
  <c r="H61" i="292"/>
  <c r="E62" i="292"/>
  <c r="E84" i="292" s="1"/>
  <c r="B60" i="292"/>
  <c r="E71" i="292"/>
  <c r="F72" i="292"/>
  <c r="G73" i="292"/>
  <c r="G55" i="292"/>
  <c r="H56" i="292"/>
  <c r="B58" i="292"/>
  <c r="B80" i="292" s="1"/>
  <c r="C59" i="292"/>
  <c r="G61" i="292"/>
  <c r="G58" i="292"/>
  <c r="G80" i="292" s="1"/>
  <c r="H59" i="292"/>
  <c r="H81" i="292" s="1"/>
  <c r="B61" i="292"/>
  <c r="C62" i="292"/>
  <c r="D60" i="292"/>
  <c r="D82" i="292" s="1"/>
  <c r="D62" i="292"/>
  <c r="D84" i="292" s="1"/>
  <c r="E55" i="292"/>
  <c r="F55" i="292"/>
  <c r="F77" i="292" s="1"/>
  <c r="B62" i="292"/>
  <c r="G66" i="292"/>
  <c r="E68" i="292"/>
  <c r="E79" i="292" s="1"/>
  <c r="C66" i="292"/>
  <c r="G72" i="292"/>
  <c r="H67" i="292"/>
  <c r="B69" i="292"/>
  <c r="C70" i="292"/>
  <c r="B72" i="292"/>
  <c r="B83" i="292" s="1"/>
  <c r="E66" i="292"/>
  <c r="B66" i="292"/>
  <c r="D77" i="292"/>
  <c r="E78" i="292"/>
  <c r="D80" i="292"/>
  <c r="E81" i="292"/>
  <c r="B78" i="292"/>
  <c r="F78" i="292"/>
  <c r="D79" i="292"/>
  <c r="H79" i="292"/>
  <c r="H83" i="292"/>
  <c r="B82" i="292"/>
  <c r="C84" i="292"/>
  <c r="G81" i="215"/>
  <c r="F82" i="215"/>
  <c r="C83" i="215"/>
  <c r="H77" i="215"/>
  <c r="B79" i="215"/>
  <c r="G79" i="215"/>
  <c r="H80" i="215"/>
  <c r="C77" i="215"/>
  <c r="E79" i="215"/>
  <c r="F83" i="215"/>
  <c r="C80" i="215"/>
  <c r="B78" i="215"/>
  <c r="D79" i="215"/>
  <c r="H79" i="215"/>
  <c r="E80" i="215"/>
  <c r="G82" i="215"/>
  <c r="H83" i="215"/>
  <c r="H84" i="215"/>
  <c r="H82" i="215"/>
  <c r="H81" i="215"/>
  <c r="H78" i="215"/>
  <c r="G84" i="215"/>
  <c r="G83" i="215"/>
  <c r="G80" i="215"/>
  <c r="G78" i="215"/>
  <c r="G77" i="215"/>
  <c r="F84" i="215"/>
  <c r="F81" i="215"/>
  <c r="F80" i="215"/>
  <c r="F78" i="215"/>
  <c r="F77" i="215"/>
  <c r="E84" i="215"/>
  <c r="E83" i="215"/>
  <c r="E82" i="215"/>
  <c r="E81" i="215"/>
  <c r="E78" i="215"/>
  <c r="E77" i="215"/>
  <c r="D84" i="215"/>
  <c r="D83" i="215"/>
  <c r="D82" i="215"/>
  <c r="D81" i="215"/>
  <c r="D80" i="215"/>
  <c r="D78" i="215"/>
  <c r="D77" i="215"/>
  <c r="C84" i="215"/>
  <c r="C82" i="215"/>
  <c r="C81" i="215"/>
  <c r="C79" i="215"/>
  <c r="C78" i="215"/>
  <c r="B84" i="215"/>
  <c r="B83" i="215"/>
  <c r="B82" i="215"/>
  <c r="B81" i="215"/>
  <c r="B80" i="215"/>
  <c r="B77" i="215"/>
  <c r="FI59" i="92"/>
  <c r="FI58" i="92"/>
  <c r="F112" i="215"/>
  <c r="F134" i="215"/>
  <c r="F134" i="297" s="1"/>
  <c r="FH3" i="92"/>
  <c r="FH4" i="92"/>
  <c r="FH5" i="92"/>
  <c r="FH6" i="92"/>
  <c r="FH7" i="92"/>
  <c r="FH8" i="92"/>
  <c r="FH9" i="92"/>
  <c r="FH10" i="92"/>
  <c r="FH11" i="92"/>
  <c r="FH12" i="92"/>
  <c r="FH13" i="92"/>
  <c r="FH14" i="92"/>
  <c r="FH15" i="92"/>
  <c r="FH16" i="92"/>
  <c r="FH17" i="92"/>
  <c r="FH18" i="92"/>
  <c r="FH19" i="92"/>
  <c r="FH20" i="92"/>
  <c r="FH21" i="92"/>
  <c r="FH22" i="92"/>
  <c r="FH23" i="92"/>
  <c r="FH24" i="92"/>
  <c r="FH25" i="92"/>
  <c r="FH26" i="92"/>
  <c r="FH27" i="92"/>
  <c r="FH28" i="92"/>
  <c r="FH29" i="92"/>
  <c r="FH30" i="92"/>
  <c r="FH31" i="92"/>
  <c r="FH32" i="92"/>
  <c r="FH33" i="92"/>
  <c r="FH34" i="92"/>
  <c r="FH35" i="92"/>
  <c r="FH36" i="92"/>
  <c r="FH37" i="92"/>
  <c r="FH38" i="92"/>
  <c r="FH39" i="92"/>
  <c r="FH40" i="92"/>
  <c r="FH41" i="92"/>
  <c r="FH42" i="92"/>
  <c r="FH43" i="92"/>
  <c r="FH44" i="92"/>
  <c r="FH45" i="92"/>
  <c r="FH46" i="92"/>
  <c r="FH47" i="92"/>
  <c r="FH48" i="92"/>
  <c r="FH49" i="92"/>
  <c r="FH50" i="92"/>
  <c r="FH51" i="92"/>
  <c r="FH52" i="92"/>
  <c r="FH53" i="92"/>
  <c r="FH54" i="92"/>
  <c r="FH55" i="92"/>
  <c r="FH56" i="92"/>
  <c r="FH57" i="92"/>
  <c r="FH2" i="92"/>
  <c r="D83" i="292" l="1"/>
  <c r="C83" i="292"/>
  <c r="B77" i="292"/>
  <c r="B110" i="292" s="1"/>
  <c r="F128" i="297"/>
  <c r="D81" i="292"/>
  <c r="D136" i="292" s="1"/>
  <c r="C77" i="292"/>
  <c r="C81" i="292"/>
  <c r="C114" i="292" s="1"/>
  <c r="C80" i="292"/>
  <c r="G77" i="292"/>
  <c r="G132" i="292" s="1"/>
  <c r="H84" i="292"/>
  <c r="G84" i="292"/>
  <c r="F80" i="292"/>
  <c r="F113" i="292" s="1"/>
  <c r="B84" i="292"/>
  <c r="B117" i="292" s="1"/>
  <c r="B128" i="292" s="1"/>
  <c r="G83" i="292"/>
  <c r="G127" i="297"/>
  <c r="G125" i="297"/>
  <c r="F83" i="292"/>
  <c r="F116" i="292" s="1"/>
  <c r="F125" i="297"/>
  <c r="F110" i="297"/>
  <c r="F121" i="297" s="1"/>
  <c r="E82" i="292"/>
  <c r="E137" i="292" s="1"/>
  <c r="E114" i="297"/>
  <c r="E125" i="297" s="1"/>
  <c r="D124" i="297"/>
  <c r="D123" i="297"/>
  <c r="C117" i="297"/>
  <c r="C128" i="297" s="1"/>
  <c r="B114" i="297"/>
  <c r="B112" i="297"/>
  <c r="B123" i="297" s="1"/>
  <c r="E77" i="292"/>
  <c r="E110" i="292" s="1"/>
  <c r="H78" i="292"/>
  <c r="H133" i="292" s="1"/>
  <c r="C82" i="292"/>
  <c r="C137" i="292" s="1"/>
  <c r="B136" i="292"/>
  <c r="G78" i="292"/>
  <c r="F84" i="292"/>
  <c r="F139" i="292" s="1"/>
  <c r="H82" i="292"/>
  <c r="H115" i="292" s="1"/>
  <c r="H126" i="292" s="1"/>
  <c r="G81" i="292"/>
  <c r="G114" i="292" s="1"/>
  <c r="G125" i="292" s="1"/>
  <c r="B128" i="297"/>
  <c r="H125" i="297"/>
  <c r="B126" i="297"/>
  <c r="H128" i="297"/>
  <c r="E123" i="297"/>
  <c r="F123" i="297"/>
  <c r="F82" i="292"/>
  <c r="H80" i="292"/>
  <c r="H135" i="292" s="1"/>
  <c r="B79" i="292"/>
  <c r="B134" i="292" s="1"/>
  <c r="H77" i="292"/>
  <c r="H132" i="292" s="1"/>
  <c r="F167" i="297"/>
  <c r="F134" i="292"/>
  <c r="F167" i="292" s="1"/>
  <c r="F178" i="292" s="1"/>
  <c r="B127" i="297"/>
  <c r="B124" i="297"/>
  <c r="H127" i="297"/>
  <c r="C126" i="297"/>
  <c r="G122" i="297"/>
  <c r="C122" i="297"/>
  <c r="E127" i="297"/>
  <c r="C127" i="297"/>
  <c r="G128" i="297"/>
  <c r="F127" i="297"/>
  <c r="E126" i="297"/>
  <c r="D125" i="297"/>
  <c r="C124" i="297"/>
  <c r="D110" i="292"/>
  <c r="D121" i="292" s="1"/>
  <c r="E121" i="297"/>
  <c r="D126" i="297"/>
  <c r="G124" i="297"/>
  <c r="C125" i="297"/>
  <c r="H122" i="297"/>
  <c r="G121" i="297"/>
  <c r="E128" i="297"/>
  <c r="D127" i="297"/>
  <c r="G126" i="297"/>
  <c r="B125" i="297"/>
  <c r="E124" i="297"/>
  <c r="H123" i="297"/>
  <c r="F122" i="297"/>
  <c r="B122" i="297"/>
  <c r="F126" i="297"/>
  <c r="H126" i="297"/>
  <c r="F124" i="297"/>
  <c r="D122" i="297"/>
  <c r="B121" i="297"/>
  <c r="H124" i="297"/>
  <c r="G123" i="297"/>
  <c r="C123" i="297"/>
  <c r="E122" i="297"/>
  <c r="H121" i="297"/>
  <c r="D121" i="297"/>
  <c r="F110" i="292"/>
  <c r="F121" i="292" s="1"/>
  <c r="D117" i="292"/>
  <c r="D128" i="292" s="1"/>
  <c r="C117" i="292"/>
  <c r="C128" i="292" s="1"/>
  <c r="H114" i="292"/>
  <c r="H125" i="292" s="1"/>
  <c r="G116" i="292"/>
  <c r="G127" i="292" s="1"/>
  <c r="B113" i="292"/>
  <c r="B124" i="292" s="1"/>
  <c r="G110" i="292"/>
  <c r="G121" i="292" s="1"/>
  <c r="E139" i="292"/>
  <c r="D116" i="292"/>
  <c r="H112" i="292"/>
  <c r="G111" i="292"/>
  <c r="F133" i="292"/>
  <c r="E116" i="292"/>
  <c r="E127" i="292" s="1"/>
  <c r="F137" i="292"/>
  <c r="C138" i="292"/>
  <c r="H117" i="292"/>
  <c r="C135" i="292"/>
  <c r="D133" i="292"/>
  <c r="G112" i="292"/>
  <c r="E133" i="292"/>
  <c r="D115" i="292"/>
  <c r="D126" i="292" s="1"/>
  <c r="B116" i="292"/>
  <c r="G113" i="292"/>
  <c r="G124" i="292" s="1"/>
  <c r="B115" i="292"/>
  <c r="H116" i="292"/>
  <c r="H127" i="292" s="1"/>
  <c r="G137" i="292"/>
  <c r="F136" i="292"/>
  <c r="B114" i="292"/>
  <c r="E135" i="292"/>
  <c r="D134" i="292"/>
  <c r="C133" i="292"/>
  <c r="B111" i="292"/>
  <c r="B122" i="292" s="1"/>
  <c r="C116" i="292"/>
  <c r="G117" i="292"/>
  <c r="E134" i="292"/>
  <c r="C132" i="292"/>
  <c r="E136" i="292"/>
  <c r="D135" i="292"/>
  <c r="C112" i="292"/>
  <c r="F123" i="292"/>
  <c r="H110" i="292"/>
  <c r="D132" i="292"/>
  <c r="H121" i="292"/>
  <c r="D139" i="292"/>
  <c r="C139" i="292"/>
  <c r="H136" i="292"/>
  <c r="B137" i="292"/>
  <c r="D112" i="292"/>
  <c r="H139" i="292"/>
  <c r="D111" i="292"/>
  <c r="D122" i="292" s="1"/>
  <c r="F167" i="215"/>
  <c r="D137" i="292"/>
  <c r="B127" i="292"/>
  <c r="B138" i="292"/>
  <c r="G135" i="292"/>
  <c r="G138" i="292"/>
  <c r="B135" i="292"/>
  <c r="G115" i="292"/>
  <c r="F114" i="292"/>
  <c r="G133" i="292"/>
  <c r="F111" i="292"/>
  <c r="B133" i="292"/>
  <c r="E138" i="292"/>
  <c r="G139" i="292"/>
  <c r="C113" i="292"/>
  <c r="G136" i="292"/>
  <c r="F135" i="292"/>
  <c r="E114" i="292"/>
  <c r="D113" i="292"/>
  <c r="E111" i="292"/>
  <c r="F115" i="292"/>
  <c r="F132" i="292"/>
  <c r="E117" i="292"/>
  <c r="H138" i="292"/>
  <c r="D138" i="292"/>
  <c r="E113" i="292"/>
  <c r="H134" i="292"/>
  <c r="C111" i="292"/>
  <c r="E112" i="292"/>
  <c r="C110" i="292"/>
  <c r="G134" i="292"/>
  <c r="C134" i="292"/>
  <c r="E136" i="215"/>
  <c r="E136" i="297" s="1"/>
  <c r="C138" i="215"/>
  <c r="C138" i="297" s="1"/>
  <c r="G114" i="215"/>
  <c r="C116" i="215"/>
  <c r="F114" i="215"/>
  <c r="B115" i="215"/>
  <c r="B137" i="215"/>
  <c r="B137" i="297" s="1"/>
  <c r="H139" i="215"/>
  <c r="H139" i="297" s="1"/>
  <c r="D113" i="215"/>
  <c r="G136" i="215"/>
  <c r="G136" i="297" s="1"/>
  <c r="B113" i="215"/>
  <c r="B139" i="215"/>
  <c r="B139" i="297" s="1"/>
  <c r="C115" i="215"/>
  <c r="D132" i="215"/>
  <c r="D132" i="297" s="1"/>
  <c r="D115" i="215"/>
  <c r="D117" i="215"/>
  <c r="E133" i="215"/>
  <c r="E133" i="297" s="1"/>
  <c r="E137" i="215"/>
  <c r="E137" i="297" s="1"/>
  <c r="E117" i="215"/>
  <c r="F133" i="215"/>
  <c r="F133" i="297" s="1"/>
  <c r="G110" i="215"/>
  <c r="G113" i="215"/>
  <c r="G117" i="215"/>
  <c r="H114" i="215"/>
  <c r="G137" i="215"/>
  <c r="G137" i="297" s="1"/>
  <c r="H112" i="215"/>
  <c r="F116" i="215"/>
  <c r="C132" i="215"/>
  <c r="C132" i="297" s="1"/>
  <c r="G134" i="215"/>
  <c r="G134" i="297" s="1"/>
  <c r="H132" i="215"/>
  <c r="H132" i="297" s="1"/>
  <c r="F115" i="215"/>
  <c r="B132" i="215"/>
  <c r="B132" i="297" s="1"/>
  <c r="B136" i="215"/>
  <c r="B136" i="297" s="1"/>
  <c r="B116" i="215"/>
  <c r="C111" i="215"/>
  <c r="C114" i="215"/>
  <c r="C117" i="215"/>
  <c r="D133" i="215"/>
  <c r="D133" i="297" s="1"/>
  <c r="D136" i="215"/>
  <c r="D136" i="297" s="1"/>
  <c r="D116" i="215"/>
  <c r="E132" i="215"/>
  <c r="E132" i="297" s="1"/>
  <c r="E116" i="215"/>
  <c r="F132" i="215"/>
  <c r="F132" i="297" s="1"/>
  <c r="F135" i="215"/>
  <c r="F135" i="297" s="1"/>
  <c r="F139" i="215"/>
  <c r="F139" i="297" s="1"/>
  <c r="G133" i="215"/>
  <c r="G133" i="297" s="1"/>
  <c r="G116" i="215"/>
  <c r="H133" i="215"/>
  <c r="H133" i="297" s="1"/>
  <c r="H115" i="215"/>
  <c r="H116" i="215"/>
  <c r="D112" i="215"/>
  <c r="C113" i="215"/>
  <c r="E134" i="215"/>
  <c r="E134" i="297" s="1"/>
  <c r="H135" i="215"/>
  <c r="H135" i="297" s="1"/>
  <c r="B112" i="215"/>
  <c r="E115" i="215"/>
  <c r="H136" i="215"/>
  <c r="H136" i="297" s="1"/>
  <c r="C110" i="215"/>
  <c r="G135" i="215"/>
  <c r="G135" i="297" s="1"/>
  <c r="G112" i="215"/>
  <c r="G132" i="215"/>
  <c r="G132" i="297" s="1"/>
  <c r="B135" i="215"/>
  <c r="B135" i="297" s="1"/>
  <c r="B138" i="215"/>
  <c r="B138" i="297" s="1"/>
  <c r="E112" i="215"/>
  <c r="F113" i="215"/>
  <c r="H111" i="215"/>
  <c r="E110" i="215"/>
  <c r="B110" i="215"/>
  <c r="G111" i="215"/>
  <c r="G138" i="215"/>
  <c r="G138" i="297" s="1"/>
  <c r="C136" i="215"/>
  <c r="C136" i="297" s="1"/>
  <c r="F111" i="215"/>
  <c r="E111" i="215"/>
  <c r="D114" i="215"/>
  <c r="G115" i="215"/>
  <c r="F137" i="215"/>
  <c r="F137" i="297" s="1"/>
  <c r="D139" i="215"/>
  <c r="D139" i="297" s="1"/>
  <c r="H117" i="215"/>
  <c r="F117" i="215"/>
  <c r="F123" i="215"/>
  <c r="D110" i="215"/>
  <c r="C135" i="215"/>
  <c r="C135" i="297" s="1"/>
  <c r="G139" i="215"/>
  <c r="G139" i="297" s="1"/>
  <c r="D138" i="215"/>
  <c r="D138" i="297" s="1"/>
  <c r="H134" i="215"/>
  <c r="H134" i="297" s="1"/>
  <c r="C139" i="215"/>
  <c r="C139" i="297" s="1"/>
  <c r="H137" i="215"/>
  <c r="H137" i="297" s="1"/>
  <c r="F110" i="215"/>
  <c r="E138" i="215"/>
  <c r="E138" i="297" s="1"/>
  <c r="B134" i="215"/>
  <c r="B134" i="297" s="1"/>
  <c r="B117" i="215"/>
  <c r="H110" i="215"/>
  <c r="E114" i="215"/>
  <c r="E139" i="215"/>
  <c r="E139" i="297" s="1"/>
  <c r="C137" i="215"/>
  <c r="C137" i="297" s="1"/>
  <c r="H138" i="215"/>
  <c r="H138" i="297" s="1"/>
  <c r="E135" i="215"/>
  <c r="E135" i="297" s="1"/>
  <c r="C134" i="215"/>
  <c r="C134" i="297" s="1"/>
  <c r="B111" i="215"/>
  <c r="D137" i="215"/>
  <c r="D137" i="297" s="1"/>
  <c r="H113" i="215"/>
  <c r="D111" i="215"/>
  <c r="F136" i="215"/>
  <c r="F136" i="297" s="1"/>
  <c r="C133" i="215"/>
  <c r="C133" i="297" s="1"/>
  <c r="D135" i="215"/>
  <c r="D135" i="297" s="1"/>
  <c r="D134" i="215"/>
  <c r="D134" i="297" s="1"/>
  <c r="B133" i="215"/>
  <c r="B133" i="297" s="1"/>
  <c r="F138" i="215"/>
  <c r="F138" i="297" s="1"/>
  <c r="C112" i="215"/>
  <c r="E113" i="215"/>
  <c r="B114" i="215"/>
  <c r="FG3" i="92"/>
  <c r="FG4" i="92"/>
  <c r="FG5" i="92"/>
  <c r="FG6" i="92"/>
  <c r="FG7" i="92"/>
  <c r="FG8" i="92"/>
  <c r="FG9" i="92"/>
  <c r="FG10" i="92"/>
  <c r="FG11" i="92"/>
  <c r="FG12" i="92"/>
  <c r="FG13" i="92"/>
  <c r="FG14" i="92"/>
  <c r="FG15" i="92"/>
  <c r="FG16" i="92"/>
  <c r="FG17" i="92"/>
  <c r="FG18" i="92"/>
  <c r="FG19" i="92"/>
  <c r="FG20" i="92"/>
  <c r="FG21" i="92"/>
  <c r="FG22" i="92"/>
  <c r="FG23" i="92"/>
  <c r="FG24" i="92"/>
  <c r="FG25" i="92"/>
  <c r="FG26" i="92"/>
  <c r="FG27" i="92"/>
  <c r="FG28" i="92"/>
  <c r="FG29" i="92"/>
  <c r="FG30" i="92"/>
  <c r="FG31" i="92"/>
  <c r="FG32" i="92"/>
  <c r="FG33" i="92"/>
  <c r="FG34" i="92"/>
  <c r="FG35" i="92"/>
  <c r="FG36" i="92"/>
  <c r="FG37" i="92"/>
  <c r="FG38" i="92"/>
  <c r="FG39" i="92"/>
  <c r="FG40" i="92"/>
  <c r="FG41" i="92"/>
  <c r="FG42" i="92"/>
  <c r="FG43" i="92"/>
  <c r="FG44" i="92"/>
  <c r="FG45" i="92"/>
  <c r="FG46" i="92"/>
  <c r="FG47" i="92"/>
  <c r="FG48" i="92"/>
  <c r="FG49" i="92"/>
  <c r="FG50" i="92"/>
  <c r="FG51" i="92"/>
  <c r="FG52" i="92"/>
  <c r="FG53" i="92"/>
  <c r="FG54" i="92"/>
  <c r="FG55" i="92"/>
  <c r="FG56" i="92"/>
  <c r="FG57" i="92"/>
  <c r="FG2" i="92"/>
  <c r="FF3" i="92"/>
  <c r="FF4" i="92"/>
  <c r="FF5" i="92"/>
  <c r="FF6" i="92"/>
  <c r="FF7" i="92"/>
  <c r="FF8" i="92"/>
  <c r="FF9" i="92"/>
  <c r="FF10" i="92"/>
  <c r="FF11" i="92"/>
  <c r="FF12" i="92"/>
  <c r="FF13" i="92"/>
  <c r="FF14" i="92"/>
  <c r="FF15" i="92"/>
  <c r="FF16" i="92"/>
  <c r="FF17" i="92"/>
  <c r="FF18" i="92"/>
  <c r="FF19" i="92"/>
  <c r="FF20" i="92"/>
  <c r="FF21" i="92"/>
  <c r="FF22" i="92"/>
  <c r="FF23" i="92"/>
  <c r="FF24" i="92"/>
  <c r="FF25" i="92"/>
  <c r="FF26" i="92"/>
  <c r="FF27" i="92"/>
  <c r="FF28" i="92"/>
  <c r="FF29" i="92"/>
  <c r="FF30" i="92"/>
  <c r="FF31" i="92"/>
  <c r="FF32" i="92"/>
  <c r="FF33" i="92"/>
  <c r="FF34" i="92"/>
  <c r="FF35" i="92"/>
  <c r="FF36" i="92"/>
  <c r="FF37" i="92"/>
  <c r="FF38" i="92"/>
  <c r="FF39" i="92"/>
  <c r="FF40" i="92"/>
  <c r="FF41" i="92"/>
  <c r="FF42" i="92"/>
  <c r="FF43" i="92"/>
  <c r="FF44" i="92"/>
  <c r="FF45" i="92"/>
  <c r="FF46" i="92"/>
  <c r="FF47" i="92"/>
  <c r="FF48" i="92"/>
  <c r="FF49" i="92"/>
  <c r="FF50" i="92"/>
  <c r="FF51" i="92"/>
  <c r="FF52" i="92"/>
  <c r="FF53" i="92"/>
  <c r="FF54" i="92"/>
  <c r="FF55" i="92"/>
  <c r="FF56" i="92"/>
  <c r="FF57" i="92"/>
  <c r="FF2" i="92"/>
  <c r="B52" i="71"/>
  <c r="C52" i="71"/>
  <c r="D52" i="71"/>
  <c r="E52" i="71"/>
  <c r="F52" i="71"/>
  <c r="G52" i="71"/>
  <c r="H52" i="71"/>
  <c r="B53" i="71"/>
  <c r="C53" i="71"/>
  <c r="D53" i="71"/>
  <c r="E53" i="71"/>
  <c r="F53" i="71"/>
  <c r="G53" i="71"/>
  <c r="H53" i="71"/>
  <c r="B54" i="71"/>
  <c r="C54" i="71"/>
  <c r="D54" i="71"/>
  <c r="E54" i="71"/>
  <c r="F54" i="71"/>
  <c r="G54" i="71"/>
  <c r="H54" i="71"/>
  <c r="B55" i="71"/>
  <c r="C55" i="71"/>
  <c r="D55" i="71"/>
  <c r="E55" i="71"/>
  <c r="F55" i="71"/>
  <c r="G55" i="71"/>
  <c r="H55" i="71"/>
  <c r="B56" i="71"/>
  <c r="C56" i="71"/>
  <c r="D56" i="71"/>
  <c r="E56" i="71"/>
  <c r="F56" i="71"/>
  <c r="G56" i="71"/>
  <c r="H56" i="71"/>
  <c r="B57" i="71"/>
  <c r="C57" i="71"/>
  <c r="D57" i="71"/>
  <c r="E57" i="71"/>
  <c r="F57" i="71"/>
  <c r="G57" i="71"/>
  <c r="H57" i="71"/>
  <c r="B58" i="71"/>
  <c r="C58" i="71"/>
  <c r="D58" i="71"/>
  <c r="E58" i="71"/>
  <c r="F58" i="71"/>
  <c r="G58" i="71"/>
  <c r="H58" i="71"/>
  <c r="B59" i="71"/>
  <c r="C59" i="71"/>
  <c r="D59" i="71"/>
  <c r="E59" i="71"/>
  <c r="F59" i="71"/>
  <c r="G59" i="71"/>
  <c r="H59" i="71"/>
  <c r="FE3" i="92"/>
  <c r="FE4" i="92"/>
  <c r="FE5" i="92"/>
  <c r="FE6" i="92"/>
  <c r="FE7" i="92"/>
  <c r="FE8" i="92"/>
  <c r="FE9" i="92"/>
  <c r="FE10" i="92"/>
  <c r="FE11" i="92"/>
  <c r="FE12" i="92"/>
  <c r="FE13" i="92"/>
  <c r="FE14" i="92"/>
  <c r="FE15" i="92"/>
  <c r="FE16" i="92"/>
  <c r="FE17" i="92"/>
  <c r="FE18" i="92"/>
  <c r="FE19" i="92"/>
  <c r="FE20" i="92"/>
  <c r="FE21" i="92"/>
  <c r="FE22" i="92"/>
  <c r="FE23" i="92"/>
  <c r="FE24" i="92"/>
  <c r="FE25" i="92"/>
  <c r="FE26" i="92"/>
  <c r="FE27" i="92"/>
  <c r="FE28" i="92"/>
  <c r="FE29" i="92"/>
  <c r="FE30" i="92"/>
  <c r="FE31" i="92"/>
  <c r="FE32" i="92"/>
  <c r="FE33" i="92"/>
  <c r="FE34" i="92"/>
  <c r="FE35" i="92"/>
  <c r="FE36" i="92"/>
  <c r="FE37" i="92"/>
  <c r="FE38" i="92"/>
  <c r="FE39" i="92"/>
  <c r="FE40" i="92"/>
  <c r="FE41" i="92"/>
  <c r="FE42" i="92"/>
  <c r="FE43" i="92"/>
  <c r="FE44" i="92"/>
  <c r="FE45" i="92"/>
  <c r="FE46" i="92"/>
  <c r="FE47" i="92"/>
  <c r="FE48" i="92"/>
  <c r="FE49" i="92"/>
  <c r="FE50" i="92"/>
  <c r="FE51" i="92"/>
  <c r="FE52" i="92"/>
  <c r="FE53" i="92"/>
  <c r="FE54" i="92"/>
  <c r="FE55" i="92"/>
  <c r="FE56" i="92"/>
  <c r="FE57" i="92"/>
  <c r="FE2" i="92"/>
  <c r="FD3" i="92"/>
  <c r="FD4" i="92"/>
  <c r="FD5" i="92"/>
  <c r="FD6" i="92"/>
  <c r="FD7" i="92"/>
  <c r="FD8" i="92"/>
  <c r="FD9" i="92"/>
  <c r="FD10" i="92"/>
  <c r="FD11" i="92"/>
  <c r="FD12" i="92"/>
  <c r="FD13" i="92"/>
  <c r="FD14" i="92"/>
  <c r="FD15" i="92"/>
  <c r="FD16" i="92"/>
  <c r="FD17" i="92"/>
  <c r="FD18" i="92"/>
  <c r="FD19" i="92"/>
  <c r="FD20" i="92"/>
  <c r="FD21" i="92"/>
  <c r="FD22" i="92"/>
  <c r="FD23" i="92"/>
  <c r="FD24" i="92"/>
  <c r="FD25" i="92"/>
  <c r="FD26" i="92"/>
  <c r="FD27" i="92"/>
  <c r="FD28" i="92"/>
  <c r="FD29" i="92"/>
  <c r="FD30" i="92"/>
  <c r="FD31" i="92"/>
  <c r="FD32" i="92"/>
  <c r="FD33" i="92"/>
  <c r="FD34" i="92"/>
  <c r="FD35" i="92"/>
  <c r="FD36" i="92"/>
  <c r="FD37" i="92"/>
  <c r="FD38" i="92"/>
  <c r="FD39" i="92"/>
  <c r="FD40" i="92"/>
  <c r="FD41" i="92"/>
  <c r="FD42" i="92"/>
  <c r="FD43" i="92"/>
  <c r="FD44" i="92"/>
  <c r="FD45" i="92"/>
  <c r="FD46" i="92"/>
  <c r="FD47" i="92"/>
  <c r="FD48" i="92"/>
  <c r="FD49" i="92"/>
  <c r="FD50" i="92"/>
  <c r="FD51" i="92"/>
  <c r="FD52" i="92"/>
  <c r="FD53" i="92"/>
  <c r="FD54" i="92"/>
  <c r="FD55" i="92"/>
  <c r="FD56" i="92"/>
  <c r="FD57" i="92"/>
  <c r="FD2" i="92"/>
  <c r="FC3" i="92"/>
  <c r="FC4" i="92"/>
  <c r="FC5" i="92"/>
  <c r="FC6" i="92"/>
  <c r="FC7" i="92"/>
  <c r="FC8" i="92"/>
  <c r="FC9" i="92"/>
  <c r="FC10" i="92"/>
  <c r="FC11" i="92"/>
  <c r="FC12" i="92"/>
  <c r="FC13" i="92"/>
  <c r="FC14" i="92"/>
  <c r="FC15" i="92"/>
  <c r="FC16" i="92"/>
  <c r="FC17" i="92"/>
  <c r="FC18" i="92"/>
  <c r="FC19" i="92"/>
  <c r="FC20" i="92"/>
  <c r="FC21" i="92"/>
  <c r="FC22" i="92"/>
  <c r="FC23" i="92"/>
  <c r="FC24" i="92"/>
  <c r="FC25" i="92"/>
  <c r="FC26" i="92"/>
  <c r="FC27" i="92"/>
  <c r="FC28" i="92"/>
  <c r="FC29" i="92"/>
  <c r="FC30" i="92"/>
  <c r="FC31" i="92"/>
  <c r="FC32" i="92"/>
  <c r="FC33" i="92"/>
  <c r="FC34" i="92"/>
  <c r="FC35" i="92"/>
  <c r="FC36" i="92"/>
  <c r="FC37" i="92"/>
  <c r="FC38" i="92"/>
  <c r="FC39" i="92"/>
  <c r="FC40" i="92"/>
  <c r="FC41" i="92"/>
  <c r="FC42" i="92"/>
  <c r="FC43" i="92"/>
  <c r="FC44" i="92"/>
  <c r="FC45" i="92"/>
  <c r="FC46" i="92"/>
  <c r="FC47" i="92"/>
  <c r="FC48" i="92"/>
  <c r="FC49" i="92"/>
  <c r="FC50" i="92"/>
  <c r="FC51" i="92"/>
  <c r="FC52" i="92"/>
  <c r="FC53" i="92"/>
  <c r="FC54" i="92"/>
  <c r="FC55" i="92"/>
  <c r="FC56" i="92"/>
  <c r="FC57" i="92"/>
  <c r="FC2" i="92"/>
  <c r="FB3" i="92"/>
  <c r="FB4" i="92"/>
  <c r="FB5" i="92"/>
  <c r="FB6" i="92"/>
  <c r="FB7" i="92"/>
  <c r="FB8" i="92"/>
  <c r="FB9" i="92"/>
  <c r="FB10" i="92"/>
  <c r="FB11" i="92"/>
  <c r="FB12" i="92"/>
  <c r="FB14" i="92"/>
  <c r="FB15" i="92"/>
  <c r="FB16" i="92"/>
  <c r="FB17" i="92"/>
  <c r="FB18" i="92"/>
  <c r="FB19" i="92"/>
  <c r="FB20" i="92"/>
  <c r="FB21" i="92"/>
  <c r="FB22" i="92"/>
  <c r="FB23" i="92"/>
  <c r="FB24" i="92"/>
  <c r="FB25" i="92"/>
  <c r="FB26" i="92"/>
  <c r="FB27" i="92"/>
  <c r="FB28" i="92"/>
  <c r="FB29" i="92"/>
  <c r="FB30" i="92"/>
  <c r="FB31" i="92"/>
  <c r="FB32" i="92"/>
  <c r="FB33" i="92"/>
  <c r="FB34" i="92"/>
  <c r="FB35" i="92"/>
  <c r="FB36" i="92"/>
  <c r="FB37" i="92"/>
  <c r="FB38" i="92"/>
  <c r="FB39" i="92"/>
  <c r="FB40" i="92"/>
  <c r="FB41" i="92"/>
  <c r="FB42" i="92"/>
  <c r="FB43" i="92"/>
  <c r="FB44" i="92"/>
  <c r="FB45" i="92"/>
  <c r="FB46" i="92"/>
  <c r="FB47" i="92"/>
  <c r="FB48" i="92"/>
  <c r="FB49" i="92"/>
  <c r="FB50" i="92"/>
  <c r="FB51" i="92"/>
  <c r="FB52" i="92"/>
  <c r="FB53" i="92"/>
  <c r="FB54" i="92"/>
  <c r="FB55" i="92"/>
  <c r="FB56" i="92"/>
  <c r="FB57" i="92"/>
  <c r="FB2" i="92"/>
  <c r="H137" i="292" l="1"/>
  <c r="F117" i="292"/>
  <c r="F128" i="292" s="1"/>
  <c r="E115" i="292"/>
  <c r="E170" i="292" s="1"/>
  <c r="B132" i="292"/>
  <c r="H113" i="292"/>
  <c r="D114" i="292"/>
  <c r="D125" i="292" s="1"/>
  <c r="E132" i="292"/>
  <c r="H111" i="292"/>
  <c r="H122" i="292" s="1"/>
  <c r="F138" i="292"/>
  <c r="C136" i="292"/>
  <c r="C169" i="292" s="1"/>
  <c r="B139" i="292"/>
  <c r="B112" i="292"/>
  <c r="B123" i="292" s="1"/>
  <c r="C171" i="292"/>
  <c r="C182" i="292" s="1"/>
  <c r="E165" i="292"/>
  <c r="E176" i="292" s="1"/>
  <c r="F170" i="292"/>
  <c r="F181" i="292" s="1"/>
  <c r="D168" i="292"/>
  <c r="D179" i="292" s="1"/>
  <c r="C115" i="292"/>
  <c r="C126" i="292" s="1"/>
  <c r="F166" i="292"/>
  <c r="F177" i="292" s="1"/>
  <c r="F169" i="292"/>
  <c r="F180" i="292" s="1"/>
  <c r="B166" i="297"/>
  <c r="F169" i="297"/>
  <c r="C170" i="297"/>
  <c r="E171" i="297"/>
  <c r="H170" i="297"/>
  <c r="H167" i="297"/>
  <c r="G172" i="297"/>
  <c r="D172" i="297"/>
  <c r="C169" i="297"/>
  <c r="B171" i="297"/>
  <c r="G165" i="297"/>
  <c r="G168" i="297"/>
  <c r="H169" i="297"/>
  <c r="E167" i="297"/>
  <c r="F172" i="297"/>
  <c r="F165" i="297"/>
  <c r="E165" i="297"/>
  <c r="D169" i="297"/>
  <c r="B169" i="297"/>
  <c r="G167" i="297"/>
  <c r="G170" i="297"/>
  <c r="E166" i="297"/>
  <c r="B170" i="297"/>
  <c r="E169" i="297"/>
  <c r="D168" i="297"/>
  <c r="E168" i="297"/>
  <c r="F171" i="297"/>
  <c r="D167" i="297"/>
  <c r="C166" i="297"/>
  <c r="D170" i="297"/>
  <c r="C167" i="297"/>
  <c r="H171" i="297"/>
  <c r="E172" i="297"/>
  <c r="B167" i="297"/>
  <c r="C172" i="297"/>
  <c r="D171" i="297"/>
  <c r="C168" i="297"/>
  <c r="F170" i="297"/>
  <c r="G171" i="297"/>
  <c r="B168" i="297"/>
  <c r="H168" i="297"/>
  <c r="H166" i="297"/>
  <c r="G166" i="297"/>
  <c r="F168" i="297"/>
  <c r="D166" i="297"/>
  <c r="B165" i="297"/>
  <c r="H165" i="297"/>
  <c r="C165" i="297"/>
  <c r="F166" i="297"/>
  <c r="E170" i="297"/>
  <c r="D165" i="297"/>
  <c r="B172" i="297"/>
  <c r="G169" i="297"/>
  <c r="H172" i="297"/>
  <c r="C171" i="297"/>
  <c r="F178" i="297"/>
  <c r="H165" i="215"/>
  <c r="H166" i="215"/>
  <c r="C127" i="215"/>
  <c r="E169" i="215"/>
  <c r="E166" i="215"/>
  <c r="E165" i="215"/>
  <c r="G128" i="292"/>
  <c r="G123" i="292"/>
  <c r="G122" i="292"/>
  <c r="F127" i="292"/>
  <c r="E121" i="292"/>
  <c r="B121" i="292"/>
  <c r="D165" i="292"/>
  <c r="D176" i="292" s="1"/>
  <c r="G167" i="292"/>
  <c r="G178" i="292" s="1"/>
  <c r="B165" i="292"/>
  <c r="B176" i="292" s="1"/>
  <c r="E123" i="292"/>
  <c r="H167" i="292"/>
  <c r="H178" i="292" s="1"/>
  <c r="H171" i="292"/>
  <c r="H182" i="292" s="1"/>
  <c r="F165" i="292"/>
  <c r="F176" i="292" s="1"/>
  <c r="B172" i="292"/>
  <c r="B183" i="292" s="1"/>
  <c r="F168" i="292"/>
  <c r="F179" i="292" s="1"/>
  <c r="B166" i="292"/>
  <c r="B177" i="292" s="1"/>
  <c r="G166" i="292"/>
  <c r="D167" i="292"/>
  <c r="D178" i="292" s="1"/>
  <c r="G168" i="292"/>
  <c r="B171" i="292"/>
  <c r="D170" i="292"/>
  <c r="D166" i="292"/>
  <c r="F171" i="292"/>
  <c r="H170" i="292"/>
  <c r="H181" i="292" s="1"/>
  <c r="C127" i="292"/>
  <c r="D123" i="292"/>
  <c r="B126" i="292"/>
  <c r="C125" i="292"/>
  <c r="H169" i="292"/>
  <c r="C172" i="292"/>
  <c r="D172" i="292"/>
  <c r="F124" i="292"/>
  <c r="E126" i="292"/>
  <c r="H128" i="292"/>
  <c r="C167" i="292"/>
  <c r="C178" i="292" s="1"/>
  <c r="H124" i="292"/>
  <c r="C165" i="292"/>
  <c r="C176" i="292" s="1"/>
  <c r="D169" i="292"/>
  <c r="D180" i="292" s="1"/>
  <c r="C166" i="292"/>
  <c r="C177" i="292" s="1"/>
  <c r="E124" i="292"/>
  <c r="D171" i="292"/>
  <c r="D182" i="292" s="1"/>
  <c r="E172" i="292"/>
  <c r="F126" i="292"/>
  <c r="H165" i="292"/>
  <c r="H176" i="292" s="1"/>
  <c r="D124" i="292"/>
  <c r="G169" i="292"/>
  <c r="G180" i="292" s="1"/>
  <c r="G172" i="292"/>
  <c r="E171" i="292"/>
  <c r="F122" i="292"/>
  <c r="F125" i="292"/>
  <c r="G165" i="292"/>
  <c r="B168" i="292"/>
  <c r="G171" i="292"/>
  <c r="G182" i="292" s="1"/>
  <c r="H172" i="292"/>
  <c r="H183" i="292" s="1"/>
  <c r="B170" i="292"/>
  <c r="C123" i="292"/>
  <c r="B125" i="292"/>
  <c r="H123" i="292"/>
  <c r="B169" i="292"/>
  <c r="D127" i="292"/>
  <c r="G177" i="292"/>
  <c r="E168" i="292"/>
  <c r="E179" i="292" s="1"/>
  <c r="E122" i="292"/>
  <c r="E166" i="292"/>
  <c r="E169" i="292"/>
  <c r="E125" i="292"/>
  <c r="C168" i="292"/>
  <c r="C124" i="292"/>
  <c r="G170" i="292"/>
  <c r="G126" i="292"/>
  <c r="H168" i="292"/>
  <c r="C121" i="292"/>
  <c r="E167" i="292"/>
  <c r="C122" i="292"/>
  <c r="E128" i="292"/>
  <c r="E168" i="215"/>
  <c r="F165" i="215"/>
  <c r="E167" i="215"/>
  <c r="G167" i="215"/>
  <c r="H167" i="215"/>
  <c r="H169" i="215"/>
  <c r="G168" i="215"/>
  <c r="F166" i="215"/>
  <c r="E183" i="292"/>
  <c r="H168" i="215"/>
  <c r="G166" i="215"/>
  <c r="F168" i="215"/>
  <c r="G165" i="215"/>
  <c r="F169" i="215"/>
  <c r="G125" i="215"/>
  <c r="G169" i="215"/>
  <c r="C121" i="215"/>
  <c r="F127" i="215"/>
  <c r="D126" i="215"/>
  <c r="C126" i="215"/>
  <c r="F125" i="215"/>
  <c r="C128" i="215"/>
  <c r="B126" i="215"/>
  <c r="C171" i="215"/>
  <c r="B170" i="215"/>
  <c r="B124" i="215"/>
  <c r="H126" i="215"/>
  <c r="G128" i="215"/>
  <c r="E127" i="215"/>
  <c r="D124" i="215"/>
  <c r="F126" i="215"/>
  <c r="D128" i="215"/>
  <c r="H125" i="215"/>
  <c r="G124" i="215"/>
  <c r="C168" i="215"/>
  <c r="D123" i="215"/>
  <c r="D127" i="215"/>
  <c r="B127" i="215"/>
  <c r="B123" i="215"/>
  <c r="C124" i="215"/>
  <c r="D122" i="215"/>
  <c r="E125" i="215"/>
  <c r="B128" i="215"/>
  <c r="F121" i="215"/>
  <c r="G127" i="215"/>
  <c r="H172" i="215"/>
  <c r="C125" i="215"/>
  <c r="D169" i="215"/>
  <c r="H122" i="215"/>
  <c r="E123" i="215"/>
  <c r="G123" i="215"/>
  <c r="C165" i="215"/>
  <c r="E170" i="215"/>
  <c r="D165" i="215"/>
  <c r="F172" i="215"/>
  <c r="G126" i="215"/>
  <c r="E122" i="215"/>
  <c r="B121" i="215"/>
  <c r="E121" i="215"/>
  <c r="H127" i="215"/>
  <c r="C122" i="215"/>
  <c r="H123" i="215"/>
  <c r="G121" i="215"/>
  <c r="E128" i="215"/>
  <c r="D170" i="215"/>
  <c r="E172" i="215"/>
  <c r="E171" i="215"/>
  <c r="H170" i="215"/>
  <c r="G172" i="215"/>
  <c r="D172" i="215"/>
  <c r="C169" i="215"/>
  <c r="B168" i="215"/>
  <c r="E126" i="215"/>
  <c r="F171" i="215"/>
  <c r="D167" i="215"/>
  <c r="C166" i="215"/>
  <c r="C170" i="215"/>
  <c r="B167" i="215"/>
  <c r="C172" i="215"/>
  <c r="D171" i="215"/>
  <c r="F170" i="215"/>
  <c r="G171" i="215"/>
  <c r="B171" i="215"/>
  <c r="F124" i="215"/>
  <c r="G122" i="215"/>
  <c r="B165" i="215"/>
  <c r="G170" i="215"/>
  <c r="D166" i="215"/>
  <c r="F122" i="215"/>
  <c r="D121" i="215"/>
  <c r="D125" i="215"/>
  <c r="H128" i="215"/>
  <c r="H121" i="215"/>
  <c r="F128" i="215"/>
  <c r="B172" i="215"/>
  <c r="H124" i="215"/>
  <c r="B122" i="215"/>
  <c r="H171" i="215"/>
  <c r="C123" i="215"/>
  <c r="C167" i="215"/>
  <c r="B166" i="215"/>
  <c r="D168" i="215"/>
  <c r="B169" i="215"/>
  <c r="B125" i="215"/>
  <c r="E124" i="215"/>
  <c r="FA3" i="92"/>
  <c r="FA4" i="92"/>
  <c r="FA5" i="92"/>
  <c r="FA6" i="92"/>
  <c r="FA7" i="92"/>
  <c r="FA8" i="92"/>
  <c r="FA9" i="92"/>
  <c r="FA10" i="92"/>
  <c r="FA11" i="92"/>
  <c r="FA12" i="92"/>
  <c r="FA14" i="92"/>
  <c r="FA15" i="92"/>
  <c r="FA16" i="92"/>
  <c r="FA17" i="92"/>
  <c r="FA18" i="92"/>
  <c r="FA19" i="92"/>
  <c r="FA20" i="92"/>
  <c r="FA21" i="92"/>
  <c r="FA22" i="92"/>
  <c r="FA23" i="92"/>
  <c r="FA24" i="92"/>
  <c r="FA25" i="92"/>
  <c r="FA26" i="92"/>
  <c r="FA27" i="92"/>
  <c r="FA28" i="92"/>
  <c r="FA29" i="92"/>
  <c r="FA30" i="92"/>
  <c r="FA31" i="92"/>
  <c r="FA32" i="92"/>
  <c r="FA33" i="92"/>
  <c r="FA34" i="92"/>
  <c r="FA35" i="92"/>
  <c r="FA36" i="92"/>
  <c r="FA37" i="92"/>
  <c r="FA38" i="92"/>
  <c r="FA39" i="92"/>
  <c r="FA40" i="92"/>
  <c r="FA41" i="92"/>
  <c r="FA42" i="92"/>
  <c r="FA43" i="92"/>
  <c r="FA44" i="92"/>
  <c r="FA45" i="92"/>
  <c r="FA46" i="92"/>
  <c r="FA47" i="92"/>
  <c r="FA48" i="92"/>
  <c r="FA49" i="92"/>
  <c r="FA50" i="92"/>
  <c r="FA51" i="92"/>
  <c r="FA52" i="92"/>
  <c r="FA53" i="92"/>
  <c r="FA54" i="92"/>
  <c r="FA55" i="92"/>
  <c r="FA56" i="92"/>
  <c r="FA57" i="92"/>
  <c r="FA2" i="92"/>
  <c r="EZ3" i="92"/>
  <c r="EZ4" i="92"/>
  <c r="EZ5" i="92"/>
  <c r="EZ6" i="92"/>
  <c r="EZ7" i="92"/>
  <c r="EZ8" i="92"/>
  <c r="EZ9" i="92"/>
  <c r="EZ10" i="92"/>
  <c r="EZ11" i="92"/>
  <c r="EZ12" i="92"/>
  <c r="EZ13" i="92"/>
  <c r="EZ14" i="92"/>
  <c r="EZ15" i="92"/>
  <c r="EZ16" i="92"/>
  <c r="EZ17" i="92"/>
  <c r="EZ18" i="92"/>
  <c r="EZ19" i="92"/>
  <c r="EZ20" i="92"/>
  <c r="EZ21" i="92"/>
  <c r="EZ22" i="92"/>
  <c r="EZ23" i="92"/>
  <c r="EZ24" i="92"/>
  <c r="EZ25" i="92"/>
  <c r="EZ26" i="92"/>
  <c r="EZ27" i="92"/>
  <c r="EZ28" i="92"/>
  <c r="EZ29" i="92"/>
  <c r="EZ30" i="92"/>
  <c r="EZ31" i="92"/>
  <c r="EZ32" i="92"/>
  <c r="EZ33" i="92"/>
  <c r="EZ34" i="92"/>
  <c r="EZ35" i="92"/>
  <c r="EZ36" i="92"/>
  <c r="EZ37" i="92"/>
  <c r="EZ38" i="92"/>
  <c r="EZ39" i="92"/>
  <c r="EZ40" i="92"/>
  <c r="EZ41" i="92"/>
  <c r="EZ42" i="92"/>
  <c r="EZ43" i="92"/>
  <c r="EZ44" i="92"/>
  <c r="EZ45" i="92"/>
  <c r="EZ46" i="92"/>
  <c r="EZ47" i="92"/>
  <c r="EZ48" i="92"/>
  <c r="EZ49" i="92"/>
  <c r="EZ50" i="92"/>
  <c r="EZ51" i="92"/>
  <c r="EZ52" i="92"/>
  <c r="EZ53" i="92"/>
  <c r="EZ54" i="92"/>
  <c r="EZ55" i="92"/>
  <c r="EZ56" i="92"/>
  <c r="EZ57" i="92"/>
  <c r="EZ2" i="92"/>
  <c r="EY3" i="92"/>
  <c r="EY4" i="92"/>
  <c r="EY5" i="92"/>
  <c r="EY6" i="92"/>
  <c r="EY7" i="92"/>
  <c r="EY8" i="92"/>
  <c r="EY9" i="92"/>
  <c r="EY10" i="92"/>
  <c r="EY11" i="92"/>
  <c r="EY12" i="92"/>
  <c r="EY13" i="92"/>
  <c r="EY14" i="92"/>
  <c r="EY15" i="92"/>
  <c r="EY16" i="92"/>
  <c r="EY17" i="92"/>
  <c r="EY18" i="92"/>
  <c r="EY19" i="92"/>
  <c r="EY20" i="92"/>
  <c r="EY21" i="92"/>
  <c r="EY22" i="92"/>
  <c r="EY23" i="92"/>
  <c r="EY24" i="92"/>
  <c r="EY25" i="92"/>
  <c r="EY26" i="92"/>
  <c r="EY27" i="92"/>
  <c r="EY28" i="92"/>
  <c r="EY29" i="92"/>
  <c r="EY30" i="92"/>
  <c r="EY31" i="92"/>
  <c r="EY32" i="92"/>
  <c r="EY33" i="92"/>
  <c r="EY34" i="92"/>
  <c r="EY35" i="92"/>
  <c r="EY36" i="92"/>
  <c r="EY37" i="92"/>
  <c r="EY38" i="92"/>
  <c r="EY39" i="92"/>
  <c r="EY40" i="92"/>
  <c r="EY41" i="92"/>
  <c r="EY42" i="92"/>
  <c r="EY43" i="92"/>
  <c r="EY44" i="92"/>
  <c r="EY45" i="92"/>
  <c r="EY46" i="92"/>
  <c r="EY47" i="92"/>
  <c r="EY48" i="92"/>
  <c r="EY49" i="92"/>
  <c r="EY50" i="92"/>
  <c r="EY51" i="92"/>
  <c r="EY52" i="92"/>
  <c r="EY53" i="92"/>
  <c r="EY54" i="92"/>
  <c r="EY55" i="92"/>
  <c r="EY56" i="92"/>
  <c r="EY57" i="92"/>
  <c r="EY2" i="92"/>
  <c r="EX2" i="92"/>
  <c r="EX3" i="92"/>
  <c r="EX4" i="92"/>
  <c r="EX5" i="92"/>
  <c r="EX6" i="92"/>
  <c r="EX7" i="92"/>
  <c r="EX8" i="92"/>
  <c r="EX9" i="92"/>
  <c r="EX10" i="92"/>
  <c r="EX11" i="92"/>
  <c r="EX12" i="92"/>
  <c r="EX13" i="92"/>
  <c r="EX14" i="92"/>
  <c r="EX15" i="92"/>
  <c r="EX16" i="92"/>
  <c r="EX17" i="92"/>
  <c r="EX18" i="92"/>
  <c r="EX19" i="92"/>
  <c r="EX20" i="92"/>
  <c r="EX21" i="92"/>
  <c r="EX22" i="92"/>
  <c r="EX23" i="92"/>
  <c r="EX24" i="92"/>
  <c r="EX25" i="92"/>
  <c r="EX26" i="92"/>
  <c r="EX27" i="92"/>
  <c r="EX28" i="92"/>
  <c r="EX29" i="92"/>
  <c r="EX30" i="92"/>
  <c r="EX31" i="92"/>
  <c r="EX32" i="92"/>
  <c r="EX33" i="92"/>
  <c r="EX34" i="92"/>
  <c r="EX35" i="92"/>
  <c r="EX36" i="92"/>
  <c r="EX37" i="92"/>
  <c r="EX38" i="92"/>
  <c r="EX39" i="92"/>
  <c r="EX40" i="92"/>
  <c r="EX41" i="92"/>
  <c r="EX42" i="92"/>
  <c r="EX43" i="92"/>
  <c r="EX44" i="92"/>
  <c r="EX45" i="92"/>
  <c r="EX46" i="92"/>
  <c r="EX47" i="92"/>
  <c r="EX48" i="92"/>
  <c r="EX49" i="92"/>
  <c r="EX50" i="92"/>
  <c r="EX51" i="92"/>
  <c r="EX52" i="92"/>
  <c r="EX53" i="92"/>
  <c r="EX54" i="92"/>
  <c r="EX55" i="92"/>
  <c r="EX56" i="92"/>
  <c r="EX57" i="92"/>
  <c r="EW3" i="92"/>
  <c r="EW4" i="92"/>
  <c r="EW5" i="92"/>
  <c r="EW6" i="92"/>
  <c r="EW7" i="92"/>
  <c r="EW8" i="92"/>
  <c r="EW9" i="92"/>
  <c r="EW10" i="92"/>
  <c r="EW11" i="92"/>
  <c r="EW12" i="92"/>
  <c r="EW13" i="92"/>
  <c r="EW14" i="92"/>
  <c r="EW15" i="92"/>
  <c r="EW16" i="92"/>
  <c r="EW17" i="92"/>
  <c r="EW18" i="92"/>
  <c r="EW19" i="92"/>
  <c r="EW20" i="92"/>
  <c r="EW21" i="92"/>
  <c r="EW22" i="92"/>
  <c r="EW23" i="92"/>
  <c r="EW24" i="92"/>
  <c r="EW25" i="92"/>
  <c r="EW26" i="92"/>
  <c r="EW27" i="92"/>
  <c r="EW28" i="92"/>
  <c r="EW29" i="92"/>
  <c r="EW30" i="92"/>
  <c r="EW31" i="92"/>
  <c r="EW32" i="92"/>
  <c r="EW33" i="92"/>
  <c r="EW34" i="92"/>
  <c r="EW35" i="92"/>
  <c r="EW36" i="92"/>
  <c r="EW37" i="92"/>
  <c r="EW38" i="92"/>
  <c r="EW39" i="92"/>
  <c r="EW40" i="92"/>
  <c r="EW41" i="92"/>
  <c r="EW42" i="92"/>
  <c r="EW43" i="92"/>
  <c r="EW44" i="92"/>
  <c r="EW45" i="92"/>
  <c r="EW46" i="92"/>
  <c r="EW47" i="92"/>
  <c r="EW48" i="92"/>
  <c r="EW49" i="92"/>
  <c r="EW50" i="92"/>
  <c r="EW51" i="92"/>
  <c r="EW52" i="92"/>
  <c r="EW53" i="92"/>
  <c r="EW54" i="92"/>
  <c r="EW55" i="92"/>
  <c r="EW56" i="92"/>
  <c r="EW57" i="92"/>
  <c r="EW2" i="92"/>
  <c r="EU3" i="92"/>
  <c r="EV3" i="92"/>
  <c r="EU4" i="92"/>
  <c r="EV4" i="92"/>
  <c r="EU5" i="92"/>
  <c r="EV5" i="92"/>
  <c r="EU6" i="92"/>
  <c r="EV6" i="92"/>
  <c r="EU7" i="92"/>
  <c r="EV7" i="92"/>
  <c r="EU8" i="92"/>
  <c r="EV8" i="92"/>
  <c r="EU9" i="92"/>
  <c r="EV9" i="92"/>
  <c r="EU10" i="92"/>
  <c r="EV10" i="92"/>
  <c r="EU11" i="92"/>
  <c r="EV11" i="92"/>
  <c r="EU12" i="92"/>
  <c r="EV12" i="92"/>
  <c r="EU13" i="92"/>
  <c r="EV13" i="92"/>
  <c r="EU14" i="92"/>
  <c r="EV14" i="92"/>
  <c r="EU15" i="92"/>
  <c r="EV15" i="92"/>
  <c r="EU16" i="92"/>
  <c r="EV16" i="92"/>
  <c r="EU17" i="92"/>
  <c r="EV17" i="92"/>
  <c r="EU18" i="92"/>
  <c r="EV18" i="92"/>
  <c r="EU19" i="92"/>
  <c r="EV19" i="92"/>
  <c r="EU20" i="92"/>
  <c r="EV20" i="92"/>
  <c r="EU21" i="92"/>
  <c r="EV21" i="92"/>
  <c r="EU22" i="92"/>
  <c r="EV22" i="92"/>
  <c r="EU23" i="92"/>
  <c r="EV23" i="92"/>
  <c r="EU24" i="92"/>
  <c r="EV24" i="92"/>
  <c r="EU25" i="92"/>
  <c r="EV25" i="92"/>
  <c r="EU26" i="92"/>
  <c r="EV26" i="92"/>
  <c r="EU27" i="92"/>
  <c r="EV27" i="92"/>
  <c r="EU28" i="92"/>
  <c r="EV28" i="92"/>
  <c r="EU29" i="92"/>
  <c r="EV29" i="92"/>
  <c r="EU30" i="92"/>
  <c r="EV30" i="92"/>
  <c r="EU31" i="92"/>
  <c r="EV31" i="92"/>
  <c r="EU32" i="92"/>
  <c r="EV32" i="92"/>
  <c r="EU33" i="92"/>
  <c r="EV33" i="92"/>
  <c r="EU34" i="92"/>
  <c r="EV34" i="92"/>
  <c r="EU35" i="92"/>
  <c r="EV35" i="92"/>
  <c r="EU36" i="92"/>
  <c r="EV36" i="92"/>
  <c r="EU37" i="92"/>
  <c r="EV37" i="92"/>
  <c r="EU38" i="92"/>
  <c r="EV38" i="92"/>
  <c r="EU39" i="92"/>
  <c r="EV39" i="92"/>
  <c r="EU40" i="92"/>
  <c r="EV40" i="92"/>
  <c r="EU41" i="92"/>
  <c r="EV41" i="92"/>
  <c r="EU42" i="92"/>
  <c r="EV42" i="92"/>
  <c r="EU43" i="92"/>
  <c r="EV43" i="92"/>
  <c r="EU44" i="92"/>
  <c r="EV44" i="92"/>
  <c r="EU45" i="92"/>
  <c r="EV45" i="92"/>
  <c r="EU46" i="92"/>
  <c r="EV46" i="92"/>
  <c r="EU47" i="92"/>
  <c r="EV47" i="92"/>
  <c r="EU48" i="92"/>
  <c r="EV48" i="92"/>
  <c r="EU49" i="92"/>
  <c r="EV49" i="92"/>
  <c r="EU50" i="92"/>
  <c r="EV50" i="92"/>
  <c r="EU51" i="92"/>
  <c r="EV51" i="92"/>
  <c r="EU52" i="92"/>
  <c r="EV52" i="92"/>
  <c r="EU53" i="92"/>
  <c r="EV53" i="92"/>
  <c r="EU54" i="92"/>
  <c r="EV54" i="92"/>
  <c r="EU55" i="92"/>
  <c r="EV55" i="92"/>
  <c r="EU56" i="92"/>
  <c r="EV56" i="92"/>
  <c r="EU57" i="92"/>
  <c r="EV57" i="92"/>
  <c r="EV2" i="92"/>
  <c r="EU2" i="92"/>
  <c r="ET3" i="92"/>
  <c r="ET4" i="92"/>
  <c r="ET5" i="92"/>
  <c r="ET6" i="92"/>
  <c r="ET7" i="92"/>
  <c r="ET8" i="92"/>
  <c r="ET9" i="92"/>
  <c r="ET10" i="92"/>
  <c r="ET11" i="92"/>
  <c r="ET12" i="92"/>
  <c r="ET13" i="92"/>
  <c r="ET14" i="92"/>
  <c r="ET15" i="92"/>
  <c r="ET16" i="92"/>
  <c r="ET17" i="92"/>
  <c r="ET18" i="92"/>
  <c r="ET19" i="92"/>
  <c r="ET20" i="92"/>
  <c r="ET21" i="92"/>
  <c r="ET22" i="92"/>
  <c r="ET23" i="92"/>
  <c r="ET24" i="92"/>
  <c r="ET25" i="92"/>
  <c r="ET26" i="92"/>
  <c r="ET27" i="92"/>
  <c r="ET28" i="92"/>
  <c r="ET29" i="92"/>
  <c r="ET30" i="92"/>
  <c r="ET31" i="92"/>
  <c r="ET32" i="92"/>
  <c r="ET33" i="92"/>
  <c r="ET34" i="92"/>
  <c r="ET35" i="92"/>
  <c r="ET36" i="92"/>
  <c r="ET37" i="92"/>
  <c r="ET38" i="92"/>
  <c r="ET39" i="92"/>
  <c r="ET40" i="92"/>
  <c r="ET41" i="92"/>
  <c r="ET42" i="92"/>
  <c r="ET43" i="92"/>
  <c r="ET44" i="92"/>
  <c r="ET45" i="92"/>
  <c r="ET46" i="92"/>
  <c r="ET47" i="92"/>
  <c r="ET48" i="92"/>
  <c r="ET49" i="92"/>
  <c r="ET50" i="92"/>
  <c r="ET51" i="92"/>
  <c r="ET52" i="92"/>
  <c r="ET53" i="92"/>
  <c r="ET54" i="92"/>
  <c r="ET55" i="92"/>
  <c r="ET56" i="92"/>
  <c r="ET57" i="92"/>
  <c r="ET2" i="92"/>
  <c r="ES3" i="92"/>
  <c r="ES4" i="92"/>
  <c r="ES5" i="92"/>
  <c r="ES6" i="92"/>
  <c r="ES7" i="92"/>
  <c r="ES8" i="92"/>
  <c r="ES9" i="92"/>
  <c r="ES10" i="92"/>
  <c r="ES11" i="92"/>
  <c r="ES12" i="92"/>
  <c r="ES13" i="92"/>
  <c r="ES14" i="92"/>
  <c r="ES15" i="92"/>
  <c r="ES16" i="92"/>
  <c r="ES17" i="92"/>
  <c r="ES18" i="92"/>
  <c r="ES19" i="92"/>
  <c r="ES20" i="92"/>
  <c r="ES21" i="92"/>
  <c r="ES22" i="92"/>
  <c r="ES23" i="92"/>
  <c r="ES24" i="92"/>
  <c r="ES25" i="92"/>
  <c r="ES26" i="92"/>
  <c r="ES27" i="92"/>
  <c r="ES28" i="92"/>
  <c r="ES29" i="92"/>
  <c r="ES30" i="92"/>
  <c r="ES31" i="92"/>
  <c r="ES32" i="92"/>
  <c r="ES33" i="92"/>
  <c r="ES34" i="92"/>
  <c r="ES35" i="92"/>
  <c r="ES36" i="92"/>
  <c r="ES37" i="92"/>
  <c r="ES38" i="92"/>
  <c r="ES39" i="92"/>
  <c r="ES40" i="92"/>
  <c r="ES41" i="92"/>
  <c r="ES42" i="92"/>
  <c r="ES43" i="92"/>
  <c r="ES44" i="92"/>
  <c r="ES45" i="92"/>
  <c r="ES46" i="92"/>
  <c r="ES47" i="92"/>
  <c r="ES48" i="92"/>
  <c r="ES49" i="92"/>
  <c r="ES50" i="92"/>
  <c r="ES51" i="92"/>
  <c r="ES52" i="92"/>
  <c r="ES53" i="92"/>
  <c r="ES54" i="92"/>
  <c r="ES55" i="92"/>
  <c r="ES56" i="92"/>
  <c r="ES57" i="92"/>
  <c r="ES2" i="92"/>
  <c r="F172" i="292" l="1"/>
  <c r="B167" i="292"/>
  <c r="B178" i="292" s="1"/>
  <c r="H166" i="292"/>
  <c r="H177" i="292" s="1"/>
  <c r="C170" i="292"/>
  <c r="C181" i="292" s="1"/>
  <c r="C182" i="297"/>
  <c r="H183" i="297"/>
  <c r="G180" i="297"/>
  <c r="B183" i="297"/>
  <c r="D176" i="297"/>
  <c r="E181" i="297"/>
  <c r="F177" i="297"/>
  <c r="C176" i="297"/>
  <c r="H176" i="297"/>
  <c r="H77" i="71"/>
  <c r="B176" i="297"/>
  <c r="J170" i="297"/>
  <c r="J169" i="297"/>
  <c r="J172" i="297"/>
  <c r="J171" i="297"/>
  <c r="D177" i="297"/>
  <c r="F179" i="297"/>
  <c r="F80" i="71"/>
  <c r="G177" i="297"/>
  <c r="H177" i="297"/>
  <c r="H179" i="297"/>
  <c r="H80" i="71"/>
  <c r="B179" i="297"/>
  <c r="G182" i="297"/>
  <c r="F181" i="297"/>
  <c r="C179" i="297"/>
  <c r="D182" i="297"/>
  <c r="C183" i="297"/>
  <c r="B178" i="297"/>
  <c r="B79" i="71"/>
  <c r="E183" i="297"/>
  <c r="H182" i="297"/>
  <c r="H83" i="71"/>
  <c r="C178" i="297"/>
  <c r="D181" i="297"/>
  <c r="C177" i="297"/>
  <c r="D178" i="297"/>
  <c r="F182" i="297"/>
  <c r="E179" i="297"/>
  <c r="D179" i="297"/>
  <c r="D80" i="71"/>
  <c r="E180" i="297"/>
  <c r="B181" i="297"/>
  <c r="B82" i="71"/>
  <c r="E177" i="297"/>
  <c r="E78" i="71"/>
  <c r="G181" i="297"/>
  <c r="G178" i="297"/>
  <c r="B180" i="297"/>
  <c r="D180" i="297"/>
  <c r="E176" i="297"/>
  <c r="F176" i="297"/>
  <c r="F183" i="297"/>
  <c r="F84" i="71"/>
  <c r="E178" i="297"/>
  <c r="H180" i="297"/>
  <c r="G179" i="297"/>
  <c r="G176" i="297"/>
  <c r="G77" i="71"/>
  <c r="B182" i="297"/>
  <c r="B83" i="71"/>
  <c r="C180" i="297"/>
  <c r="D183" i="297"/>
  <c r="D84" i="71"/>
  <c r="G183" i="297"/>
  <c r="H178" i="297"/>
  <c r="H79" i="71"/>
  <c r="H181" i="297"/>
  <c r="E182" i="297"/>
  <c r="E83" i="71"/>
  <c r="C181" i="297"/>
  <c r="C82" i="71"/>
  <c r="F180" i="297"/>
  <c r="B177" i="297"/>
  <c r="B81" i="71"/>
  <c r="B78" i="71"/>
  <c r="D79" i="71"/>
  <c r="C81" i="71"/>
  <c r="G80" i="71"/>
  <c r="C79" i="71"/>
  <c r="B80" i="71"/>
  <c r="H82" i="71"/>
  <c r="D77" i="71"/>
  <c r="C77" i="71"/>
  <c r="F81" i="71"/>
  <c r="E81" i="71"/>
  <c r="E181" i="292"/>
  <c r="G82" i="71"/>
  <c r="G83" i="71"/>
  <c r="E182" i="292"/>
  <c r="D183" i="292"/>
  <c r="C84" i="71"/>
  <c r="C183" i="292"/>
  <c r="H180" i="292"/>
  <c r="F182" i="292"/>
  <c r="D177" i="292"/>
  <c r="D181" i="292"/>
  <c r="B182" i="292"/>
  <c r="G179" i="292"/>
  <c r="B180" i="292"/>
  <c r="C180" i="292"/>
  <c r="B181" i="292"/>
  <c r="B179" i="292"/>
  <c r="G176" i="292"/>
  <c r="G183" i="292"/>
  <c r="D81" i="71"/>
  <c r="F183" i="292"/>
  <c r="B84" i="71"/>
  <c r="F77" i="71"/>
  <c r="H179" i="292"/>
  <c r="G181" i="292"/>
  <c r="C179" i="292"/>
  <c r="C80" i="71"/>
  <c r="E180" i="292"/>
  <c r="E178" i="292"/>
  <c r="E177" i="292"/>
  <c r="E82" i="71"/>
  <c r="G79" i="71"/>
  <c r="H81" i="71"/>
  <c r="G81" i="71"/>
  <c r="F78" i="71"/>
  <c r="D83" i="71"/>
  <c r="F83" i="71"/>
  <c r="G78" i="71"/>
  <c r="H78" i="71"/>
  <c r="D82" i="71"/>
  <c r="F82" i="71"/>
  <c r="C83" i="71"/>
  <c r="B77" i="71"/>
  <c r="H84" i="71"/>
  <c r="D78" i="71"/>
  <c r="F79" i="71"/>
  <c r="E79" i="71"/>
  <c r="C78" i="71"/>
  <c r="G84" i="71"/>
  <c r="E80" i="71"/>
  <c r="E84" i="71"/>
  <c r="E77" i="71"/>
  <c r="D179" i="215"/>
  <c r="B177" i="215"/>
  <c r="E180" i="215"/>
  <c r="F176" i="215"/>
  <c r="E177" i="215"/>
  <c r="D177" i="215"/>
  <c r="B176" i="215"/>
  <c r="H177" i="215"/>
  <c r="B182" i="215"/>
  <c r="F181" i="215"/>
  <c r="C183" i="215"/>
  <c r="C181" i="215"/>
  <c r="C177" i="215"/>
  <c r="F182" i="215"/>
  <c r="B179" i="215"/>
  <c r="D183" i="215"/>
  <c r="H178" i="215"/>
  <c r="E182" i="215"/>
  <c r="D181" i="215"/>
  <c r="F183" i="215"/>
  <c r="H176" i="215"/>
  <c r="E181" i="215"/>
  <c r="F177" i="215"/>
  <c r="G176" i="215"/>
  <c r="H180" i="215"/>
  <c r="C182" i="215"/>
  <c r="G180" i="215"/>
  <c r="E179" i="215"/>
  <c r="B180" i="215"/>
  <c r="F180" i="215"/>
  <c r="C178" i="215"/>
  <c r="H182" i="215"/>
  <c r="B183" i="215"/>
  <c r="G181" i="215"/>
  <c r="E176" i="215"/>
  <c r="G179" i="215"/>
  <c r="G182" i="215"/>
  <c r="D182" i="215"/>
  <c r="B178" i="215"/>
  <c r="G178" i="215"/>
  <c r="D178" i="215"/>
  <c r="C180" i="215"/>
  <c r="G183" i="215"/>
  <c r="H181" i="215"/>
  <c r="E183" i="215"/>
  <c r="E178" i="215"/>
  <c r="F179" i="215"/>
  <c r="D176" i="215"/>
  <c r="H179" i="215"/>
  <c r="C176" i="215"/>
  <c r="G177" i="215"/>
  <c r="D180" i="215"/>
  <c r="H183" i="215"/>
  <c r="C179" i="215"/>
  <c r="B181" i="215"/>
  <c r="F178" i="215"/>
  <c r="J169" i="215"/>
  <c r="J171" i="215"/>
  <c r="J172" i="215"/>
  <c r="J170" i="215"/>
  <c r="ER3" i="92"/>
  <c r="ER4" i="92"/>
  <c r="ER5" i="92"/>
  <c r="ER6" i="92"/>
  <c r="ER7" i="92"/>
  <c r="ER8" i="92"/>
  <c r="ER9" i="92"/>
  <c r="ER10" i="92"/>
  <c r="ER11" i="92"/>
  <c r="ER12" i="92"/>
  <c r="ER13" i="92"/>
  <c r="ER14" i="92"/>
  <c r="ER15" i="92"/>
  <c r="ER16" i="92"/>
  <c r="ER17" i="92"/>
  <c r="ER18" i="92"/>
  <c r="ER19" i="92"/>
  <c r="ER20" i="92"/>
  <c r="ER21" i="92"/>
  <c r="ER22" i="92"/>
  <c r="ER23" i="92"/>
  <c r="ER24" i="92"/>
  <c r="ER25" i="92"/>
  <c r="ER26" i="92"/>
  <c r="ER27" i="92"/>
  <c r="ER28" i="92"/>
  <c r="ER29" i="92"/>
  <c r="ER30" i="92"/>
  <c r="ER31" i="92"/>
  <c r="ER32" i="92"/>
  <c r="ER33" i="92"/>
  <c r="ER34" i="92"/>
  <c r="ER35" i="92"/>
  <c r="ER36" i="92"/>
  <c r="ER37" i="92"/>
  <c r="ER38" i="92"/>
  <c r="ER39" i="92"/>
  <c r="ER40" i="92"/>
  <c r="ER41" i="92"/>
  <c r="ER42" i="92"/>
  <c r="ER43" i="92"/>
  <c r="ER44" i="92"/>
  <c r="ER45" i="92"/>
  <c r="ER46" i="92"/>
  <c r="ER47" i="92"/>
  <c r="ER48" i="92"/>
  <c r="ER49" i="92"/>
  <c r="ER50" i="92"/>
  <c r="ER51" i="92"/>
  <c r="ER52" i="92"/>
  <c r="ER53" i="92"/>
  <c r="ER54" i="92"/>
  <c r="ER55" i="92"/>
  <c r="ER56" i="92"/>
  <c r="ER57" i="92"/>
  <c r="ER2" i="92"/>
  <c r="EQ3" i="92"/>
  <c r="EQ4" i="92"/>
  <c r="EQ5" i="92"/>
  <c r="EQ6" i="92"/>
  <c r="EQ7" i="92"/>
  <c r="EQ8" i="92"/>
  <c r="EQ9" i="92"/>
  <c r="EQ10" i="92"/>
  <c r="EQ11" i="92"/>
  <c r="EQ12" i="92"/>
  <c r="EQ13" i="92"/>
  <c r="EQ14" i="92"/>
  <c r="EQ15" i="92"/>
  <c r="EQ16" i="92"/>
  <c r="EQ17" i="92"/>
  <c r="EQ18" i="92"/>
  <c r="EQ19" i="92"/>
  <c r="EQ20" i="92"/>
  <c r="EQ21" i="92"/>
  <c r="EQ22" i="92"/>
  <c r="EQ23" i="92"/>
  <c r="EQ24" i="92"/>
  <c r="EQ25" i="92"/>
  <c r="EQ26" i="92"/>
  <c r="EQ27" i="92"/>
  <c r="EQ28" i="92"/>
  <c r="EQ29" i="92"/>
  <c r="EQ30" i="92"/>
  <c r="EQ31" i="92"/>
  <c r="EQ32" i="92"/>
  <c r="EQ33" i="92"/>
  <c r="EQ34" i="92"/>
  <c r="EQ35" i="92"/>
  <c r="EQ36" i="92"/>
  <c r="EQ37" i="92"/>
  <c r="EQ38" i="92"/>
  <c r="EQ39" i="92"/>
  <c r="EQ40" i="92"/>
  <c r="EQ41" i="92"/>
  <c r="EQ42" i="92"/>
  <c r="EQ43" i="92"/>
  <c r="EQ44" i="92"/>
  <c r="EQ45" i="92"/>
  <c r="EQ46" i="92"/>
  <c r="EQ47" i="92"/>
  <c r="EQ48" i="92"/>
  <c r="EQ49" i="92"/>
  <c r="EQ50" i="92"/>
  <c r="EQ51" i="92"/>
  <c r="EQ52" i="92"/>
  <c r="EQ53" i="92"/>
  <c r="EQ54" i="92"/>
  <c r="EQ55" i="92"/>
  <c r="EQ56" i="92"/>
  <c r="EQ57" i="92"/>
  <c r="EQ2" i="92"/>
  <c r="EP3" i="92"/>
  <c r="EP4" i="92"/>
  <c r="EP5" i="92"/>
  <c r="EP6" i="92"/>
  <c r="EP7" i="92"/>
  <c r="EP8" i="92"/>
  <c r="EP9" i="92"/>
  <c r="EP10" i="92"/>
  <c r="EP11" i="92"/>
  <c r="EP12" i="92"/>
  <c r="EP13" i="92"/>
  <c r="EP14" i="92"/>
  <c r="EP15" i="92"/>
  <c r="EP16" i="92"/>
  <c r="EP17" i="92"/>
  <c r="EP18" i="92"/>
  <c r="EP19" i="92"/>
  <c r="EP20" i="92"/>
  <c r="EP21" i="92"/>
  <c r="EP22" i="92"/>
  <c r="EP23" i="92"/>
  <c r="EP24" i="92"/>
  <c r="EP25" i="92"/>
  <c r="EP26" i="92"/>
  <c r="EP27" i="92"/>
  <c r="EP28" i="92"/>
  <c r="EP29" i="92"/>
  <c r="EP30" i="92"/>
  <c r="EP31" i="92"/>
  <c r="EP32" i="92"/>
  <c r="EP33" i="92"/>
  <c r="EP34" i="92"/>
  <c r="EP35" i="92"/>
  <c r="EP36" i="92"/>
  <c r="EP37" i="92"/>
  <c r="EP38" i="92"/>
  <c r="EP39" i="92"/>
  <c r="EP40" i="92"/>
  <c r="EP41" i="92"/>
  <c r="EP42" i="92"/>
  <c r="EP43" i="92"/>
  <c r="EP44" i="92"/>
  <c r="EP45" i="92"/>
  <c r="EP46" i="92"/>
  <c r="EP47" i="92"/>
  <c r="EP48" i="92"/>
  <c r="EP49" i="92"/>
  <c r="EP50" i="92"/>
  <c r="EP51" i="92"/>
  <c r="EP52" i="92"/>
  <c r="EP53" i="92"/>
  <c r="EP54" i="92"/>
  <c r="EP55" i="92"/>
  <c r="EP56" i="92"/>
  <c r="EP57" i="92"/>
  <c r="EP2" i="92"/>
  <c r="EO2" i="92"/>
  <c r="EO3" i="92"/>
  <c r="EO4" i="92"/>
  <c r="EO5" i="92"/>
  <c r="EO6" i="92"/>
  <c r="EO7" i="92"/>
  <c r="EO8" i="92"/>
  <c r="EO9" i="92"/>
  <c r="EO10" i="92"/>
  <c r="EO11" i="92"/>
  <c r="EO12" i="92"/>
  <c r="EO13" i="92"/>
  <c r="EO14" i="92"/>
  <c r="EO15" i="92"/>
  <c r="EO16" i="92"/>
  <c r="EO17" i="92"/>
  <c r="EO18" i="92"/>
  <c r="EO19" i="92"/>
  <c r="EO20" i="92"/>
  <c r="EO21" i="92"/>
  <c r="EO22" i="92"/>
  <c r="EO23" i="92"/>
  <c r="EO24" i="92"/>
  <c r="EO25" i="92"/>
  <c r="EO26" i="92"/>
  <c r="EO27" i="92"/>
  <c r="EO28" i="92"/>
  <c r="EO29" i="92"/>
  <c r="EO30" i="92"/>
  <c r="EO31" i="92"/>
  <c r="EO32" i="92"/>
  <c r="EO33" i="92"/>
  <c r="EO34" i="92"/>
  <c r="EO35" i="92"/>
  <c r="EO36" i="92"/>
  <c r="EO37" i="92"/>
  <c r="EO38" i="92"/>
  <c r="EO39" i="92"/>
  <c r="EO40" i="92"/>
  <c r="EO41" i="92"/>
  <c r="EO42" i="92"/>
  <c r="EO43" i="92"/>
  <c r="EO44" i="92"/>
  <c r="EO45" i="92"/>
  <c r="EO46" i="92"/>
  <c r="EO47" i="92"/>
  <c r="EO48" i="92"/>
  <c r="EO49" i="92"/>
  <c r="EO50" i="92"/>
  <c r="EO51" i="92"/>
  <c r="EO52" i="92"/>
  <c r="EO53" i="92"/>
  <c r="EO54" i="92"/>
  <c r="EO55" i="92"/>
  <c r="EO56" i="92"/>
  <c r="EO57" i="92"/>
  <c r="EN2" i="92"/>
  <c r="EN3" i="92"/>
  <c r="EN4" i="92"/>
  <c r="EN5" i="92"/>
  <c r="EN6" i="92"/>
  <c r="EN7" i="92"/>
  <c r="EN8" i="92"/>
  <c r="EN9" i="92"/>
  <c r="EN10" i="92"/>
  <c r="EN11" i="92"/>
  <c r="EN12" i="92"/>
  <c r="EN13" i="92"/>
  <c r="EN14" i="92"/>
  <c r="EN15" i="92"/>
  <c r="EN16" i="92"/>
  <c r="EN17" i="92"/>
  <c r="EN18" i="92"/>
  <c r="EN19" i="92"/>
  <c r="EN20" i="92"/>
  <c r="EN21" i="92"/>
  <c r="EN22" i="92"/>
  <c r="EN23" i="92"/>
  <c r="EN24" i="92"/>
  <c r="EN25" i="92"/>
  <c r="EN26" i="92"/>
  <c r="EN27" i="92"/>
  <c r="EN28" i="92"/>
  <c r="EN29" i="92"/>
  <c r="EN30" i="92"/>
  <c r="EN31" i="92"/>
  <c r="EN32" i="92"/>
  <c r="EN33" i="92"/>
  <c r="EN34" i="92"/>
  <c r="EN35" i="92"/>
  <c r="EN36" i="92"/>
  <c r="EN37" i="92"/>
  <c r="EN38" i="92"/>
  <c r="EN39" i="92"/>
  <c r="EN40" i="92"/>
  <c r="EN41" i="92"/>
  <c r="EN42" i="92"/>
  <c r="EN43" i="92"/>
  <c r="EN44" i="92"/>
  <c r="EN45" i="92"/>
  <c r="EN46" i="92"/>
  <c r="EN47" i="92"/>
  <c r="EN48" i="92"/>
  <c r="EN49" i="92"/>
  <c r="EN50" i="92"/>
  <c r="EN51" i="92"/>
  <c r="EN52" i="92"/>
  <c r="EN53" i="92"/>
  <c r="EN54" i="92"/>
  <c r="EN55" i="92"/>
  <c r="EN56" i="92"/>
  <c r="EN57" i="92"/>
  <c r="J171" i="292" l="1"/>
  <c r="J169" i="292"/>
  <c r="J172" i="292"/>
  <c r="J170" i="292"/>
  <c r="EM3" i="92"/>
  <c r="EM4" i="92"/>
  <c r="EM5" i="92"/>
  <c r="EM6" i="92"/>
  <c r="EM7" i="92"/>
  <c r="EM8" i="92"/>
  <c r="EM9" i="92"/>
  <c r="EM10" i="92"/>
  <c r="EM11" i="92"/>
  <c r="EM12" i="92"/>
  <c r="EM13" i="92"/>
  <c r="EM14" i="92"/>
  <c r="EM15" i="92"/>
  <c r="EM16" i="92"/>
  <c r="EM17" i="92"/>
  <c r="EM18" i="92"/>
  <c r="EM19" i="92"/>
  <c r="EM20" i="92"/>
  <c r="EM21" i="92"/>
  <c r="EM22" i="92"/>
  <c r="EM23" i="92"/>
  <c r="EM24" i="92"/>
  <c r="EM25" i="92"/>
  <c r="EM26" i="92"/>
  <c r="EM27" i="92"/>
  <c r="EM28" i="92"/>
  <c r="EM29" i="92"/>
  <c r="EM30" i="92"/>
  <c r="EM31" i="92"/>
  <c r="EM32" i="92"/>
  <c r="EM33" i="92"/>
  <c r="EM34" i="92"/>
  <c r="EM35" i="92"/>
  <c r="EM36" i="92"/>
  <c r="EM37" i="92"/>
  <c r="EM38" i="92"/>
  <c r="EM39" i="92"/>
  <c r="EM40" i="92"/>
  <c r="EM41" i="92"/>
  <c r="EM42" i="92"/>
  <c r="EM43" i="92"/>
  <c r="EM44" i="92"/>
  <c r="EM45" i="92"/>
  <c r="EM46" i="92"/>
  <c r="EM47" i="92"/>
  <c r="EM48" i="92"/>
  <c r="EM49" i="92"/>
  <c r="EM50" i="92"/>
  <c r="EM51" i="92"/>
  <c r="EM52" i="92"/>
  <c r="EM53" i="92"/>
  <c r="EM54" i="92"/>
  <c r="EM55" i="92"/>
  <c r="EM56" i="92"/>
  <c r="EM57" i="92"/>
  <c r="EM2" i="92"/>
  <c r="EL2" i="92"/>
  <c r="EL3" i="92"/>
  <c r="EL4" i="92"/>
  <c r="EL5" i="92"/>
  <c r="EL6" i="92"/>
  <c r="EL7" i="92"/>
  <c r="EL8" i="92"/>
  <c r="EL9" i="92"/>
  <c r="EL10" i="92"/>
  <c r="EL11" i="92"/>
  <c r="EL12" i="92"/>
  <c r="EL13" i="92"/>
  <c r="EL14" i="92"/>
  <c r="EL15" i="92"/>
  <c r="EL16" i="92"/>
  <c r="EL17" i="92"/>
  <c r="EL18" i="92"/>
  <c r="EL19" i="92"/>
  <c r="EL20" i="92"/>
  <c r="EL21" i="92"/>
  <c r="EL22" i="92"/>
  <c r="EL23" i="92"/>
  <c r="EL24" i="92"/>
  <c r="EL25" i="92"/>
  <c r="EL26" i="92"/>
  <c r="EL27" i="92"/>
  <c r="EL28" i="92"/>
  <c r="EL29" i="92"/>
  <c r="EL30" i="92"/>
  <c r="EL31" i="92"/>
  <c r="EL32" i="92"/>
  <c r="EL33" i="92"/>
  <c r="EL34" i="92"/>
  <c r="EL35" i="92"/>
  <c r="EL36" i="92"/>
  <c r="EL37" i="92"/>
  <c r="EL38" i="92"/>
  <c r="EL39" i="92"/>
  <c r="EL40" i="92"/>
  <c r="EL41" i="92"/>
  <c r="EL42" i="92"/>
  <c r="EL43" i="92"/>
  <c r="EL44" i="92"/>
  <c r="EL45" i="92"/>
  <c r="EL46" i="92"/>
  <c r="EL47" i="92"/>
  <c r="EL48" i="92"/>
  <c r="EL49" i="92"/>
  <c r="EL50" i="92"/>
  <c r="EL51" i="92"/>
  <c r="EL52" i="92"/>
  <c r="EL53" i="92"/>
  <c r="EL54" i="92"/>
  <c r="EL55" i="92"/>
  <c r="EL56" i="92"/>
  <c r="EL57" i="92"/>
  <c r="EK3" i="92"/>
  <c r="EK4" i="92"/>
  <c r="EK5" i="92"/>
  <c r="EK6" i="92"/>
  <c r="EK7" i="92"/>
  <c r="EK8" i="92"/>
  <c r="EK9" i="92"/>
  <c r="EK10" i="92"/>
  <c r="EK11" i="92"/>
  <c r="EK12" i="92"/>
  <c r="EK13" i="92"/>
  <c r="EK14" i="92"/>
  <c r="EK15" i="92"/>
  <c r="EK16" i="92"/>
  <c r="EK17" i="92"/>
  <c r="EK18" i="92"/>
  <c r="EK19" i="92"/>
  <c r="EK20" i="92"/>
  <c r="EK21" i="92"/>
  <c r="EK22" i="92"/>
  <c r="EK23" i="92"/>
  <c r="EK24" i="92"/>
  <c r="EK25" i="92"/>
  <c r="EK26" i="92"/>
  <c r="EK27" i="92"/>
  <c r="EK28" i="92"/>
  <c r="EK29" i="92"/>
  <c r="EK30" i="92"/>
  <c r="EK31" i="92"/>
  <c r="EK32" i="92"/>
  <c r="EK33" i="92"/>
  <c r="EK34" i="92"/>
  <c r="EK35" i="92"/>
  <c r="EK36" i="92"/>
  <c r="EK37" i="92"/>
  <c r="EK38" i="92"/>
  <c r="EK39" i="92"/>
  <c r="EK40" i="92"/>
  <c r="EK41" i="92"/>
  <c r="EK42" i="92"/>
  <c r="EK43" i="92"/>
  <c r="EK44" i="92"/>
  <c r="EK45" i="92"/>
  <c r="EK46" i="92"/>
  <c r="EK47" i="92"/>
  <c r="EK48" i="92"/>
  <c r="EK49" i="92"/>
  <c r="EK50" i="92"/>
  <c r="EK51" i="92"/>
  <c r="EK52" i="92"/>
  <c r="EK53" i="92"/>
  <c r="EK54" i="92"/>
  <c r="EK55" i="92"/>
  <c r="EK56" i="92"/>
  <c r="EK57" i="92"/>
  <c r="EK2" i="92"/>
  <c r="EJ3" i="92"/>
  <c r="EJ4" i="92"/>
  <c r="EJ5" i="92"/>
  <c r="EJ6" i="92"/>
  <c r="EJ7" i="92"/>
  <c r="EJ8" i="92"/>
  <c r="EJ9" i="92"/>
  <c r="EJ10" i="92"/>
  <c r="EJ11" i="92"/>
  <c r="EJ12" i="92"/>
  <c r="EJ13" i="92"/>
  <c r="EJ14" i="92"/>
  <c r="EJ15" i="92"/>
  <c r="EJ16" i="92"/>
  <c r="EJ17" i="92"/>
  <c r="EJ18" i="92"/>
  <c r="EJ19" i="92"/>
  <c r="EJ20" i="92"/>
  <c r="EJ21" i="92"/>
  <c r="EJ22" i="92"/>
  <c r="EJ23" i="92"/>
  <c r="EJ24" i="92"/>
  <c r="EJ25" i="92"/>
  <c r="EJ26" i="92"/>
  <c r="EJ27" i="92"/>
  <c r="EJ28" i="92"/>
  <c r="EJ29" i="92"/>
  <c r="EJ30" i="92"/>
  <c r="EJ31" i="92"/>
  <c r="EJ32" i="92"/>
  <c r="EJ33" i="92"/>
  <c r="EJ34" i="92"/>
  <c r="EJ35" i="92"/>
  <c r="EJ36" i="92"/>
  <c r="EJ37" i="92"/>
  <c r="EJ38" i="92"/>
  <c r="EJ39" i="92"/>
  <c r="EJ40" i="92"/>
  <c r="EJ41" i="92"/>
  <c r="EJ42" i="92"/>
  <c r="EJ43" i="92"/>
  <c r="EJ44" i="92"/>
  <c r="EJ45" i="92"/>
  <c r="EJ46" i="92"/>
  <c r="EJ47" i="92"/>
  <c r="EJ48" i="92"/>
  <c r="EJ49" i="92"/>
  <c r="EJ50" i="92"/>
  <c r="EJ51" i="92"/>
  <c r="EJ52" i="92"/>
  <c r="EJ53" i="92"/>
  <c r="EJ54" i="92"/>
  <c r="EJ55" i="92"/>
  <c r="EJ56" i="92"/>
  <c r="EJ57" i="92"/>
  <c r="EJ2" i="92"/>
  <c r="EI3" i="92"/>
  <c r="EI4" i="92"/>
  <c r="EI5" i="92"/>
  <c r="EI6" i="92"/>
  <c r="EI7" i="92"/>
  <c r="EI8" i="92"/>
  <c r="EI9" i="92"/>
  <c r="EI10" i="92"/>
  <c r="EI11" i="92"/>
  <c r="EI12" i="92"/>
  <c r="EI13" i="92"/>
  <c r="EI14" i="92"/>
  <c r="EI15" i="92"/>
  <c r="EI16" i="92"/>
  <c r="EI17" i="92"/>
  <c r="EI18" i="92"/>
  <c r="EI19" i="92"/>
  <c r="EI20" i="92"/>
  <c r="EI21" i="92"/>
  <c r="EI22" i="92"/>
  <c r="EI23" i="92"/>
  <c r="EI24" i="92"/>
  <c r="EI25" i="92"/>
  <c r="EI26" i="92"/>
  <c r="EI27" i="92"/>
  <c r="EI28" i="92"/>
  <c r="EI29" i="92"/>
  <c r="EI30" i="92"/>
  <c r="EI31" i="92"/>
  <c r="EI32" i="92"/>
  <c r="EI33" i="92"/>
  <c r="EI34" i="92"/>
  <c r="EI35" i="92"/>
  <c r="EI36" i="92"/>
  <c r="EI37" i="92"/>
  <c r="EI38" i="92"/>
  <c r="EI39" i="92"/>
  <c r="EI40" i="92"/>
  <c r="EI41" i="92"/>
  <c r="EI42" i="92"/>
  <c r="EI43" i="92"/>
  <c r="EI44" i="92"/>
  <c r="EI45" i="92"/>
  <c r="EI46" i="92"/>
  <c r="EI47" i="92"/>
  <c r="EI48" i="92"/>
  <c r="EI49" i="92"/>
  <c r="EI50" i="92"/>
  <c r="EI51" i="92"/>
  <c r="EI52" i="92"/>
  <c r="EI53" i="92"/>
  <c r="EI54" i="92"/>
  <c r="EI55" i="92"/>
  <c r="EI56" i="92"/>
  <c r="EI57" i="92"/>
  <c r="EI2" i="92"/>
  <c r="EH3" i="92"/>
  <c r="EH4" i="92"/>
  <c r="EH5" i="92"/>
  <c r="EH6" i="92"/>
  <c r="EH7" i="92"/>
  <c r="EH8" i="92"/>
  <c r="EH9" i="92"/>
  <c r="EH10" i="92"/>
  <c r="EH11" i="92"/>
  <c r="EH12" i="92"/>
  <c r="EH13" i="92"/>
  <c r="EH14" i="92"/>
  <c r="EH15" i="92"/>
  <c r="EH16" i="92"/>
  <c r="EH17" i="92"/>
  <c r="EH18" i="92"/>
  <c r="EH19" i="92"/>
  <c r="EH20" i="92"/>
  <c r="EH21" i="92"/>
  <c r="EH22" i="92"/>
  <c r="EH23" i="92"/>
  <c r="EH24" i="92"/>
  <c r="EH25" i="92"/>
  <c r="EH26" i="92"/>
  <c r="EH27" i="92"/>
  <c r="EH28" i="92"/>
  <c r="EH29" i="92"/>
  <c r="EH30" i="92"/>
  <c r="EH31" i="92"/>
  <c r="EH32" i="92"/>
  <c r="EH33" i="92"/>
  <c r="EH34" i="92"/>
  <c r="EH35" i="92"/>
  <c r="EH36" i="92"/>
  <c r="EH37" i="92"/>
  <c r="EH38" i="92"/>
  <c r="EH39" i="92"/>
  <c r="EH40" i="92"/>
  <c r="EH41" i="92"/>
  <c r="EH42" i="92"/>
  <c r="EH43" i="92"/>
  <c r="EH44" i="92"/>
  <c r="EH45" i="92"/>
  <c r="EH46" i="92"/>
  <c r="EH47" i="92"/>
  <c r="EH48" i="92"/>
  <c r="EH49" i="92"/>
  <c r="EH50" i="92"/>
  <c r="EH51" i="92"/>
  <c r="EH52" i="92"/>
  <c r="EH53" i="92"/>
  <c r="EH54" i="92"/>
  <c r="EH55" i="92"/>
  <c r="EH56" i="92"/>
  <c r="EH57" i="92"/>
  <c r="EH2" i="92"/>
  <c r="J45" i="71"/>
  <c r="EG3" i="92"/>
  <c r="EG4" i="92"/>
  <c r="EG5" i="92"/>
  <c r="EG6" i="92"/>
  <c r="EG7" i="92"/>
  <c r="EG8" i="92"/>
  <c r="EG9" i="92"/>
  <c r="EG10" i="92"/>
  <c r="EG11" i="92"/>
  <c r="EG12" i="92"/>
  <c r="EG13" i="92"/>
  <c r="EG14" i="92"/>
  <c r="EG15" i="92"/>
  <c r="EG16" i="92"/>
  <c r="EG17" i="92"/>
  <c r="EG18" i="92"/>
  <c r="EG19" i="92"/>
  <c r="EG20" i="92"/>
  <c r="EG21" i="92"/>
  <c r="EG22" i="92"/>
  <c r="EG23" i="92"/>
  <c r="EG24" i="92"/>
  <c r="EG25" i="92"/>
  <c r="EG26" i="92"/>
  <c r="EG27" i="92"/>
  <c r="EG28" i="92"/>
  <c r="EG29" i="92"/>
  <c r="EG30" i="92"/>
  <c r="EG31" i="92"/>
  <c r="EG32" i="92"/>
  <c r="EG33" i="92"/>
  <c r="EG34" i="92"/>
  <c r="EG35" i="92"/>
  <c r="EG36" i="92"/>
  <c r="EG37" i="92"/>
  <c r="EG38" i="92"/>
  <c r="EG39" i="92"/>
  <c r="EG40" i="92"/>
  <c r="EG41" i="92"/>
  <c r="EG42" i="92"/>
  <c r="EG43" i="92"/>
  <c r="EG44" i="92"/>
  <c r="EG45" i="92"/>
  <c r="EG46" i="92"/>
  <c r="EG47" i="92"/>
  <c r="EG48" i="92"/>
  <c r="EG49" i="92"/>
  <c r="EG50" i="92"/>
  <c r="EG51" i="92"/>
  <c r="EG52" i="92"/>
  <c r="EG53" i="92"/>
  <c r="EG54" i="92"/>
  <c r="EG55" i="92"/>
  <c r="EG56" i="92"/>
  <c r="EG57" i="92"/>
  <c r="EE3" i="92"/>
  <c r="EF3" i="92"/>
  <c r="EE4" i="92"/>
  <c r="EF4" i="92"/>
  <c r="EE5" i="92"/>
  <c r="EF5" i="92"/>
  <c r="EE6" i="92"/>
  <c r="EF6" i="92"/>
  <c r="EE7" i="92"/>
  <c r="EF7" i="92"/>
  <c r="EE8" i="92"/>
  <c r="EF8" i="92"/>
  <c r="EE9" i="92"/>
  <c r="EF9" i="92"/>
  <c r="EE10" i="92"/>
  <c r="EF10" i="92"/>
  <c r="EE11" i="92"/>
  <c r="EF11" i="92"/>
  <c r="EE12" i="92"/>
  <c r="EF12" i="92"/>
  <c r="EE13" i="92"/>
  <c r="EF13" i="92"/>
  <c r="EE14" i="92"/>
  <c r="EF14" i="92"/>
  <c r="EE15" i="92"/>
  <c r="EF15" i="92"/>
  <c r="EE16" i="92"/>
  <c r="EF16" i="92"/>
  <c r="EE17" i="92"/>
  <c r="EF17" i="92"/>
  <c r="EE18" i="92"/>
  <c r="EF18" i="92"/>
  <c r="EE19" i="92"/>
  <c r="EF19" i="92"/>
  <c r="EE20" i="92"/>
  <c r="EF20" i="92"/>
  <c r="EE21" i="92"/>
  <c r="EF21" i="92"/>
  <c r="EE22" i="92"/>
  <c r="EF22" i="92"/>
  <c r="EE23" i="92"/>
  <c r="EF23" i="92"/>
  <c r="EE24" i="92"/>
  <c r="EF24" i="92"/>
  <c r="EE25" i="92"/>
  <c r="EF25" i="92"/>
  <c r="EE26" i="92"/>
  <c r="EF26" i="92"/>
  <c r="EE27" i="92"/>
  <c r="EF27" i="92"/>
  <c r="EE28" i="92"/>
  <c r="EF28" i="92"/>
  <c r="EE29" i="92"/>
  <c r="EF29" i="92"/>
  <c r="EE30" i="92"/>
  <c r="EF30" i="92"/>
  <c r="EE31" i="92"/>
  <c r="EF31" i="92"/>
  <c r="EE32" i="92"/>
  <c r="EF32" i="92"/>
  <c r="EE33" i="92"/>
  <c r="EF33" i="92"/>
  <c r="EE34" i="92"/>
  <c r="EF34" i="92"/>
  <c r="EE35" i="92"/>
  <c r="EF35" i="92"/>
  <c r="EE36" i="92"/>
  <c r="EF36" i="92"/>
  <c r="EE37" i="92"/>
  <c r="EF37" i="92"/>
  <c r="EE38" i="92"/>
  <c r="EF38" i="92"/>
  <c r="EE39" i="92"/>
  <c r="EF39" i="92"/>
  <c r="EE40" i="92"/>
  <c r="EF40" i="92"/>
  <c r="EE41" i="92"/>
  <c r="EF41" i="92"/>
  <c r="EE42" i="92"/>
  <c r="EF42" i="92"/>
  <c r="EE43" i="92"/>
  <c r="EF43" i="92"/>
  <c r="EE44" i="92"/>
  <c r="EF44" i="92"/>
  <c r="EE45" i="92"/>
  <c r="EF45" i="92"/>
  <c r="EE46" i="92"/>
  <c r="EF46" i="92"/>
  <c r="EE47" i="92"/>
  <c r="EF47" i="92"/>
  <c r="EE48" i="92"/>
  <c r="EF48" i="92"/>
  <c r="EE49" i="92"/>
  <c r="EF49" i="92"/>
  <c r="EE50" i="92"/>
  <c r="EF50" i="92"/>
  <c r="EE51" i="92"/>
  <c r="EF51" i="92"/>
  <c r="EE52" i="92"/>
  <c r="EF52" i="92"/>
  <c r="EE53" i="92"/>
  <c r="EF53" i="92"/>
  <c r="EE54" i="92"/>
  <c r="EF54" i="92"/>
  <c r="EE55" i="92"/>
  <c r="EF55" i="92"/>
  <c r="EE56" i="92"/>
  <c r="EF56" i="92"/>
  <c r="EE57" i="92"/>
  <c r="EF57" i="92"/>
  <c r="EF2" i="92"/>
  <c r="EG2" i="92"/>
  <c r="EE2" i="92"/>
  <c r="ED2" i="92"/>
  <c r="I35" i="71"/>
  <c r="DK2" i="92"/>
  <c r="DL2" i="92"/>
  <c r="DM2" i="92"/>
  <c r="DN2" i="92"/>
  <c r="DO2" i="92"/>
  <c r="DP2" i="92"/>
  <c r="DQ2" i="92"/>
  <c r="DR2" i="92"/>
  <c r="DS2" i="92"/>
  <c r="DT2" i="92"/>
  <c r="DU2" i="92"/>
  <c r="DV2" i="92"/>
  <c r="DW2" i="92"/>
  <c r="DX2" i="92"/>
  <c r="DY2" i="92"/>
  <c r="DZ2" i="92"/>
  <c r="EA2" i="92"/>
  <c r="EB2" i="92"/>
  <c r="EC2" i="92"/>
  <c r="DK3" i="92"/>
  <c r="DL3" i="92"/>
  <c r="DM3" i="92"/>
  <c r="DN3" i="92"/>
  <c r="DO3" i="92"/>
  <c r="DP3" i="92"/>
  <c r="DQ3" i="92"/>
  <c r="DR3" i="92"/>
  <c r="DS3" i="92"/>
  <c r="DT3" i="92"/>
  <c r="DU3" i="92"/>
  <c r="DV3" i="92"/>
  <c r="DW3" i="92"/>
  <c r="DX3" i="92"/>
  <c r="DY3" i="92"/>
  <c r="DZ3" i="92"/>
  <c r="EA3" i="92"/>
  <c r="EB3" i="92"/>
  <c r="EC3" i="92"/>
  <c r="ED3" i="92"/>
  <c r="DK4" i="92"/>
  <c r="DL4" i="92"/>
  <c r="DM4" i="92"/>
  <c r="DN4" i="92"/>
  <c r="DO4" i="92"/>
  <c r="DP4" i="92"/>
  <c r="DQ4" i="92"/>
  <c r="DR4" i="92"/>
  <c r="DS4" i="92"/>
  <c r="DT4" i="92"/>
  <c r="DU4" i="92"/>
  <c r="DV4" i="92"/>
  <c r="DW4" i="92"/>
  <c r="DX4" i="92"/>
  <c r="DY4" i="92"/>
  <c r="DZ4" i="92"/>
  <c r="EA4" i="92"/>
  <c r="EB4" i="92"/>
  <c r="EC4" i="92"/>
  <c r="ED4" i="92"/>
  <c r="DK5" i="92"/>
  <c r="DL5" i="92"/>
  <c r="DM5" i="92"/>
  <c r="DN5" i="92"/>
  <c r="DO5" i="92"/>
  <c r="DP5" i="92"/>
  <c r="DQ5" i="92"/>
  <c r="DR5" i="92"/>
  <c r="DS5" i="92"/>
  <c r="DT5" i="92"/>
  <c r="DU5" i="92"/>
  <c r="DV5" i="92"/>
  <c r="DW5" i="92"/>
  <c r="DX5" i="92"/>
  <c r="DY5" i="92"/>
  <c r="DZ5" i="92"/>
  <c r="EA5" i="92"/>
  <c r="EB5" i="92"/>
  <c r="EC5" i="92"/>
  <c r="ED5" i="92"/>
  <c r="DK6" i="92"/>
  <c r="DL6" i="92"/>
  <c r="DM6" i="92"/>
  <c r="DN6" i="92"/>
  <c r="DO6" i="92"/>
  <c r="DP6" i="92"/>
  <c r="DQ6" i="92"/>
  <c r="DR6" i="92"/>
  <c r="DS6" i="92"/>
  <c r="DT6" i="92"/>
  <c r="DU6" i="92"/>
  <c r="DV6" i="92"/>
  <c r="DW6" i="92"/>
  <c r="DX6" i="92"/>
  <c r="DY6" i="92"/>
  <c r="DZ6" i="92"/>
  <c r="EA6" i="92"/>
  <c r="EB6" i="92"/>
  <c r="EC6" i="92"/>
  <c r="ED6" i="92"/>
  <c r="DK7" i="92"/>
  <c r="DL7" i="92"/>
  <c r="DM7" i="92"/>
  <c r="DN7" i="92"/>
  <c r="DO7" i="92"/>
  <c r="DP7" i="92"/>
  <c r="DQ7" i="92"/>
  <c r="DR7" i="92"/>
  <c r="DS7" i="92"/>
  <c r="DT7" i="92"/>
  <c r="DU7" i="92"/>
  <c r="DV7" i="92"/>
  <c r="DW7" i="92"/>
  <c r="DX7" i="92"/>
  <c r="DY7" i="92"/>
  <c r="DZ7" i="92"/>
  <c r="EA7" i="92"/>
  <c r="EB7" i="92"/>
  <c r="EC7" i="92"/>
  <c r="ED7" i="92"/>
  <c r="DK8" i="92"/>
  <c r="DL8" i="92"/>
  <c r="DM8" i="92"/>
  <c r="DN8" i="92"/>
  <c r="DO8" i="92"/>
  <c r="DP8" i="92"/>
  <c r="DQ8" i="92"/>
  <c r="DR8" i="92"/>
  <c r="DS8" i="92"/>
  <c r="DT8" i="92"/>
  <c r="DU8" i="92"/>
  <c r="DV8" i="92"/>
  <c r="DW8" i="92"/>
  <c r="DX8" i="92"/>
  <c r="DY8" i="92"/>
  <c r="DZ8" i="92"/>
  <c r="EA8" i="92"/>
  <c r="EB8" i="92"/>
  <c r="EC8" i="92"/>
  <c r="ED8" i="92"/>
  <c r="DK9" i="92"/>
  <c r="DL9" i="92"/>
  <c r="DM9" i="92"/>
  <c r="DN9" i="92"/>
  <c r="DO9" i="92"/>
  <c r="DP9" i="92"/>
  <c r="DQ9" i="92"/>
  <c r="DR9" i="92"/>
  <c r="DS9" i="92"/>
  <c r="DT9" i="92"/>
  <c r="DU9" i="92"/>
  <c r="DV9" i="92"/>
  <c r="DW9" i="92"/>
  <c r="DX9" i="92"/>
  <c r="DY9" i="92"/>
  <c r="DZ9" i="92"/>
  <c r="EA9" i="92"/>
  <c r="EB9" i="92"/>
  <c r="EC9" i="92"/>
  <c r="ED9" i="92"/>
  <c r="DK10" i="92"/>
  <c r="DL10" i="92"/>
  <c r="DM10" i="92"/>
  <c r="DN10" i="92"/>
  <c r="DO10" i="92"/>
  <c r="DP10" i="92"/>
  <c r="DQ10" i="92"/>
  <c r="DR10" i="92"/>
  <c r="DS10" i="92"/>
  <c r="DT10" i="92"/>
  <c r="DU10" i="92"/>
  <c r="DV10" i="92"/>
  <c r="DW10" i="92"/>
  <c r="DX10" i="92"/>
  <c r="DY10" i="92"/>
  <c r="DZ10" i="92"/>
  <c r="EA10" i="92"/>
  <c r="EB10" i="92"/>
  <c r="EC10" i="92"/>
  <c r="ED10" i="92"/>
  <c r="DK11" i="92"/>
  <c r="DL11" i="92"/>
  <c r="DM11" i="92"/>
  <c r="DN11" i="92"/>
  <c r="DO11" i="92"/>
  <c r="DP11" i="92"/>
  <c r="DQ11" i="92"/>
  <c r="DR11" i="92"/>
  <c r="DS11" i="92"/>
  <c r="DT11" i="92"/>
  <c r="DU11" i="92"/>
  <c r="DV11" i="92"/>
  <c r="DW11" i="92"/>
  <c r="DX11" i="92"/>
  <c r="DY11" i="92"/>
  <c r="DZ11" i="92"/>
  <c r="EA11" i="92"/>
  <c r="EB11" i="92"/>
  <c r="EC11" i="92"/>
  <c r="ED11" i="92"/>
  <c r="DK12" i="92"/>
  <c r="DL12" i="92"/>
  <c r="DM12" i="92"/>
  <c r="DN12" i="92"/>
  <c r="DO12" i="92"/>
  <c r="DP12" i="92"/>
  <c r="DQ12" i="92"/>
  <c r="DR12" i="92"/>
  <c r="DS12" i="92"/>
  <c r="DT12" i="92"/>
  <c r="DU12" i="92"/>
  <c r="DV12" i="92"/>
  <c r="DW12" i="92"/>
  <c r="DX12" i="92"/>
  <c r="DY12" i="92"/>
  <c r="DZ12" i="92"/>
  <c r="EA12" i="92"/>
  <c r="EB12" i="92"/>
  <c r="EC12" i="92"/>
  <c r="ED12" i="92"/>
  <c r="DK13" i="92"/>
  <c r="DL13" i="92"/>
  <c r="DM13" i="92"/>
  <c r="DN13" i="92"/>
  <c r="DO13" i="92"/>
  <c r="DP13" i="92"/>
  <c r="DQ13" i="92"/>
  <c r="DR13" i="92"/>
  <c r="DS13" i="92"/>
  <c r="DT13" i="92"/>
  <c r="DU13" i="92"/>
  <c r="DV13" i="92"/>
  <c r="DW13" i="92"/>
  <c r="DX13" i="92"/>
  <c r="DY13" i="92"/>
  <c r="DZ13" i="92"/>
  <c r="EA13" i="92"/>
  <c r="EB13" i="92"/>
  <c r="EC13" i="92"/>
  <c r="ED13" i="92"/>
  <c r="DK14" i="92"/>
  <c r="DL14" i="92"/>
  <c r="DM14" i="92"/>
  <c r="DN14" i="92"/>
  <c r="DO14" i="92"/>
  <c r="DP14" i="92"/>
  <c r="DQ14" i="92"/>
  <c r="DR14" i="92"/>
  <c r="DS14" i="92"/>
  <c r="DT14" i="92"/>
  <c r="DU14" i="92"/>
  <c r="DV14" i="92"/>
  <c r="DW14" i="92"/>
  <c r="DX14" i="92"/>
  <c r="DY14" i="92"/>
  <c r="DZ14" i="92"/>
  <c r="EA14" i="92"/>
  <c r="EB14" i="92"/>
  <c r="EC14" i="92"/>
  <c r="ED14" i="92"/>
  <c r="DK15" i="92"/>
  <c r="DL15" i="92"/>
  <c r="DM15" i="92"/>
  <c r="DN15" i="92"/>
  <c r="DO15" i="92"/>
  <c r="DP15" i="92"/>
  <c r="DQ15" i="92"/>
  <c r="DR15" i="92"/>
  <c r="DS15" i="92"/>
  <c r="DT15" i="92"/>
  <c r="DU15" i="92"/>
  <c r="DV15" i="92"/>
  <c r="DW15" i="92"/>
  <c r="DX15" i="92"/>
  <c r="DY15" i="92"/>
  <c r="DZ15" i="92"/>
  <c r="EA15" i="92"/>
  <c r="EB15" i="92"/>
  <c r="EC15" i="92"/>
  <c r="ED15" i="92"/>
  <c r="DK16" i="92"/>
  <c r="DL16" i="92"/>
  <c r="DM16" i="92"/>
  <c r="DN16" i="92"/>
  <c r="DO16" i="92"/>
  <c r="DP16" i="92"/>
  <c r="DQ16" i="92"/>
  <c r="DR16" i="92"/>
  <c r="DS16" i="92"/>
  <c r="DT16" i="92"/>
  <c r="DU16" i="92"/>
  <c r="DV16" i="92"/>
  <c r="DW16" i="92"/>
  <c r="DX16" i="92"/>
  <c r="DY16" i="92"/>
  <c r="DZ16" i="92"/>
  <c r="EA16" i="92"/>
  <c r="EB16" i="92"/>
  <c r="EC16" i="92"/>
  <c r="ED16" i="92"/>
  <c r="DK17" i="92"/>
  <c r="DL17" i="92"/>
  <c r="DM17" i="92"/>
  <c r="DN17" i="92"/>
  <c r="DO17" i="92"/>
  <c r="DP17" i="92"/>
  <c r="DQ17" i="92"/>
  <c r="DR17" i="92"/>
  <c r="DS17" i="92"/>
  <c r="DT17" i="92"/>
  <c r="DU17" i="92"/>
  <c r="DV17" i="92"/>
  <c r="DW17" i="92"/>
  <c r="DX17" i="92"/>
  <c r="DY17" i="92"/>
  <c r="DZ17" i="92"/>
  <c r="EA17" i="92"/>
  <c r="EB17" i="92"/>
  <c r="EC17" i="92"/>
  <c r="ED17" i="92"/>
  <c r="DK18" i="92"/>
  <c r="DL18" i="92"/>
  <c r="DM18" i="92"/>
  <c r="DN18" i="92"/>
  <c r="DO18" i="92"/>
  <c r="DP18" i="92"/>
  <c r="DQ18" i="92"/>
  <c r="DR18" i="92"/>
  <c r="DS18" i="92"/>
  <c r="DT18" i="92"/>
  <c r="DU18" i="92"/>
  <c r="DV18" i="92"/>
  <c r="DW18" i="92"/>
  <c r="DX18" i="92"/>
  <c r="DY18" i="92"/>
  <c r="DZ18" i="92"/>
  <c r="EA18" i="92"/>
  <c r="EB18" i="92"/>
  <c r="EC18" i="92"/>
  <c r="ED18" i="92"/>
  <c r="DK19" i="92"/>
  <c r="DL19" i="92"/>
  <c r="DM19" i="92"/>
  <c r="DN19" i="92"/>
  <c r="DO19" i="92"/>
  <c r="DP19" i="92"/>
  <c r="DQ19" i="92"/>
  <c r="DR19" i="92"/>
  <c r="DS19" i="92"/>
  <c r="DT19" i="92"/>
  <c r="DU19" i="92"/>
  <c r="DV19" i="92"/>
  <c r="DW19" i="92"/>
  <c r="DX19" i="92"/>
  <c r="DY19" i="92"/>
  <c r="DZ19" i="92"/>
  <c r="EA19" i="92"/>
  <c r="EB19" i="92"/>
  <c r="EC19" i="92"/>
  <c r="ED19" i="92"/>
  <c r="DK20" i="92"/>
  <c r="DL20" i="92"/>
  <c r="DM20" i="92"/>
  <c r="DN20" i="92"/>
  <c r="DO20" i="92"/>
  <c r="DP20" i="92"/>
  <c r="DQ20" i="92"/>
  <c r="DR20" i="92"/>
  <c r="DS20" i="92"/>
  <c r="DT20" i="92"/>
  <c r="DU20" i="92"/>
  <c r="DV20" i="92"/>
  <c r="DW20" i="92"/>
  <c r="DX20" i="92"/>
  <c r="DY20" i="92"/>
  <c r="DZ20" i="92"/>
  <c r="EA20" i="92"/>
  <c r="EB20" i="92"/>
  <c r="EC20" i="92"/>
  <c r="ED20" i="92"/>
  <c r="DK21" i="92"/>
  <c r="DL21" i="92"/>
  <c r="DM21" i="92"/>
  <c r="DN21" i="92"/>
  <c r="DO21" i="92"/>
  <c r="DP21" i="92"/>
  <c r="DQ21" i="92"/>
  <c r="DR21" i="92"/>
  <c r="DS21" i="92"/>
  <c r="DT21" i="92"/>
  <c r="DU21" i="92"/>
  <c r="DV21" i="92"/>
  <c r="DW21" i="92"/>
  <c r="DX21" i="92"/>
  <c r="DY21" i="92"/>
  <c r="DZ21" i="92"/>
  <c r="EA21" i="92"/>
  <c r="EB21" i="92"/>
  <c r="EC21" i="92"/>
  <c r="ED21" i="92"/>
  <c r="DK22" i="92"/>
  <c r="DL22" i="92"/>
  <c r="DM22" i="92"/>
  <c r="DN22" i="92"/>
  <c r="DO22" i="92"/>
  <c r="DP22" i="92"/>
  <c r="DQ22" i="92"/>
  <c r="DR22" i="92"/>
  <c r="DS22" i="92"/>
  <c r="DT22" i="92"/>
  <c r="DU22" i="92"/>
  <c r="DV22" i="92"/>
  <c r="DW22" i="92"/>
  <c r="DX22" i="92"/>
  <c r="DY22" i="92"/>
  <c r="DZ22" i="92"/>
  <c r="EA22" i="92"/>
  <c r="EB22" i="92"/>
  <c r="EC22" i="92"/>
  <c r="ED22" i="92"/>
  <c r="DK23" i="92"/>
  <c r="DL23" i="92"/>
  <c r="DM23" i="92"/>
  <c r="DN23" i="92"/>
  <c r="DO23" i="92"/>
  <c r="DP23" i="92"/>
  <c r="DQ23" i="92"/>
  <c r="DR23" i="92"/>
  <c r="DS23" i="92"/>
  <c r="DT23" i="92"/>
  <c r="DU23" i="92"/>
  <c r="DV23" i="92"/>
  <c r="DW23" i="92"/>
  <c r="DX23" i="92"/>
  <c r="DY23" i="92"/>
  <c r="DZ23" i="92"/>
  <c r="EA23" i="92"/>
  <c r="EB23" i="92"/>
  <c r="EC23" i="92"/>
  <c r="ED23" i="92"/>
  <c r="DK24" i="92"/>
  <c r="DL24" i="92"/>
  <c r="DM24" i="92"/>
  <c r="DN24" i="92"/>
  <c r="DO24" i="92"/>
  <c r="DP24" i="92"/>
  <c r="DQ24" i="92"/>
  <c r="DR24" i="92"/>
  <c r="DS24" i="92"/>
  <c r="DT24" i="92"/>
  <c r="DU24" i="92"/>
  <c r="DV24" i="92"/>
  <c r="DW24" i="92"/>
  <c r="DX24" i="92"/>
  <c r="DY24" i="92"/>
  <c r="DZ24" i="92"/>
  <c r="EA24" i="92"/>
  <c r="EB24" i="92"/>
  <c r="EC24" i="92"/>
  <c r="ED24" i="92"/>
  <c r="DK25" i="92"/>
  <c r="DL25" i="92"/>
  <c r="DM25" i="92"/>
  <c r="DN25" i="92"/>
  <c r="DO25" i="92"/>
  <c r="DP25" i="92"/>
  <c r="DQ25" i="92"/>
  <c r="DR25" i="92"/>
  <c r="DS25" i="92"/>
  <c r="DT25" i="92"/>
  <c r="DU25" i="92"/>
  <c r="DV25" i="92"/>
  <c r="DW25" i="92"/>
  <c r="DX25" i="92"/>
  <c r="DY25" i="92"/>
  <c r="DZ25" i="92"/>
  <c r="EA25" i="92"/>
  <c r="EB25" i="92"/>
  <c r="EC25" i="92"/>
  <c r="ED25" i="92"/>
  <c r="DK26" i="92"/>
  <c r="DL26" i="92"/>
  <c r="DM26" i="92"/>
  <c r="DN26" i="92"/>
  <c r="DO26" i="92"/>
  <c r="DP26" i="92"/>
  <c r="DQ26" i="92"/>
  <c r="DR26" i="92"/>
  <c r="DS26" i="92"/>
  <c r="DT26" i="92"/>
  <c r="DU26" i="92"/>
  <c r="DV26" i="92"/>
  <c r="DW26" i="92"/>
  <c r="DX26" i="92"/>
  <c r="DY26" i="92"/>
  <c r="DZ26" i="92"/>
  <c r="EA26" i="92"/>
  <c r="EB26" i="92"/>
  <c r="EC26" i="92"/>
  <c r="ED26" i="92"/>
  <c r="DK27" i="92"/>
  <c r="DL27" i="92"/>
  <c r="DM27" i="92"/>
  <c r="DN27" i="92"/>
  <c r="DO27" i="92"/>
  <c r="DP27" i="92"/>
  <c r="DQ27" i="92"/>
  <c r="DR27" i="92"/>
  <c r="DS27" i="92"/>
  <c r="DT27" i="92"/>
  <c r="DU27" i="92"/>
  <c r="DV27" i="92"/>
  <c r="DW27" i="92"/>
  <c r="DX27" i="92"/>
  <c r="DY27" i="92"/>
  <c r="DZ27" i="92"/>
  <c r="EA27" i="92"/>
  <c r="EB27" i="92"/>
  <c r="EC27" i="92"/>
  <c r="ED27" i="92"/>
  <c r="DK28" i="92"/>
  <c r="DL28" i="92"/>
  <c r="DM28" i="92"/>
  <c r="DN28" i="92"/>
  <c r="DO28" i="92"/>
  <c r="DP28" i="92"/>
  <c r="DQ28" i="92"/>
  <c r="DR28" i="92"/>
  <c r="DS28" i="92"/>
  <c r="DT28" i="92"/>
  <c r="DU28" i="92"/>
  <c r="DV28" i="92"/>
  <c r="DW28" i="92"/>
  <c r="DX28" i="92"/>
  <c r="DY28" i="92"/>
  <c r="DZ28" i="92"/>
  <c r="EA28" i="92"/>
  <c r="EB28" i="92"/>
  <c r="EC28" i="92"/>
  <c r="ED28" i="92"/>
  <c r="DK29" i="92"/>
  <c r="DL29" i="92"/>
  <c r="DM29" i="92"/>
  <c r="DN29" i="92"/>
  <c r="DO29" i="92"/>
  <c r="DP29" i="92"/>
  <c r="DQ29" i="92"/>
  <c r="DR29" i="92"/>
  <c r="DS29" i="92"/>
  <c r="DT29" i="92"/>
  <c r="DU29" i="92"/>
  <c r="DV29" i="92"/>
  <c r="DW29" i="92"/>
  <c r="DX29" i="92"/>
  <c r="DY29" i="92"/>
  <c r="DZ29" i="92"/>
  <c r="EA29" i="92"/>
  <c r="EB29" i="92"/>
  <c r="EC29" i="92"/>
  <c r="ED29" i="92"/>
  <c r="DK30" i="92"/>
  <c r="DL30" i="92"/>
  <c r="DM30" i="92"/>
  <c r="DN30" i="92"/>
  <c r="DO30" i="92"/>
  <c r="DP30" i="92"/>
  <c r="DQ30" i="92"/>
  <c r="DR30" i="92"/>
  <c r="DS30" i="92"/>
  <c r="DT30" i="92"/>
  <c r="DU30" i="92"/>
  <c r="DV30" i="92"/>
  <c r="DW30" i="92"/>
  <c r="DX30" i="92"/>
  <c r="DY30" i="92"/>
  <c r="DZ30" i="92"/>
  <c r="EA30" i="92"/>
  <c r="EB30" i="92"/>
  <c r="EC30" i="92"/>
  <c r="ED30" i="92"/>
  <c r="DK31" i="92"/>
  <c r="DL31" i="92"/>
  <c r="DM31" i="92"/>
  <c r="DN31" i="92"/>
  <c r="DO31" i="92"/>
  <c r="DP31" i="92"/>
  <c r="DQ31" i="92"/>
  <c r="DR31" i="92"/>
  <c r="DS31" i="92"/>
  <c r="DT31" i="92"/>
  <c r="DU31" i="92"/>
  <c r="DV31" i="92"/>
  <c r="DW31" i="92"/>
  <c r="DX31" i="92"/>
  <c r="DY31" i="92"/>
  <c r="DZ31" i="92"/>
  <c r="EA31" i="92"/>
  <c r="EB31" i="92"/>
  <c r="EC31" i="92"/>
  <c r="ED31" i="92"/>
  <c r="DK32" i="92"/>
  <c r="DL32" i="92"/>
  <c r="DM32" i="92"/>
  <c r="DN32" i="92"/>
  <c r="DO32" i="92"/>
  <c r="DP32" i="92"/>
  <c r="DQ32" i="92"/>
  <c r="DR32" i="92"/>
  <c r="DS32" i="92"/>
  <c r="DT32" i="92"/>
  <c r="DU32" i="92"/>
  <c r="DV32" i="92"/>
  <c r="DW32" i="92"/>
  <c r="DX32" i="92"/>
  <c r="DY32" i="92"/>
  <c r="DZ32" i="92"/>
  <c r="EA32" i="92"/>
  <c r="EB32" i="92"/>
  <c r="EC32" i="92"/>
  <c r="ED32" i="92"/>
  <c r="DK33" i="92"/>
  <c r="DL33" i="92"/>
  <c r="DM33" i="92"/>
  <c r="DN33" i="92"/>
  <c r="DO33" i="92"/>
  <c r="DP33" i="92"/>
  <c r="DQ33" i="92"/>
  <c r="DR33" i="92"/>
  <c r="DS33" i="92"/>
  <c r="DT33" i="92"/>
  <c r="DU33" i="92"/>
  <c r="DV33" i="92"/>
  <c r="DW33" i="92"/>
  <c r="DX33" i="92"/>
  <c r="DY33" i="92"/>
  <c r="DZ33" i="92"/>
  <c r="EA33" i="92"/>
  <c r="EB33" i="92"/>
  <c r="EC33" i="92"/>
  <c r="ED33" i="92"/>
  <c r="DK34" i="92"/>
  <c r="DL34" i="92"/>
  <c r="DM34" i="92"/>
  <c r="DN34" i="92"/>
  <c r="DO34" i="92"/>
  <c r="DP34" i="92"/>
  <c r="DQ34" i="92"/>
  <c r="DR34" i="92"/>
  <c r="DS34" i="92"/>
  <c r="DT34" i="92"/>
  <c r="DU34" i="92"/>
  <c r="DV34" i="92"/>
  <c r="DW34" i="92"/>
  <c r="DX34" i="92"/>
  <c r="DY34" i="92"/>
  <c r="DZ34" i="92"/>
  <c r="EA34" i="92"/>
  <c r="EB34" i="92"/>
  <c r="EC34" i="92"/>
  <c r="ED34" i="92"/>
  <c r="DK35" i="92"/>
  <c r="DL35" i="92"/>
  <c r="DM35" i="92"/>
  <c r="DN35" i="92"/>
  <c r="DO35" i="92"/>
  <c r="DP35" i="92"/>
  <c r="DQ35" i="92"/>
  <c r="DR35" i="92"/>
  <c r="DS35" i="92"/>
  <c r="DT35" i="92"/>
  <c r="DU35" i="92"/>
  <c r="DV35" i="92"/>
  <c r="DW35" i="92"/>
  <c r="DX35" i="92"/>
  <c r="DY35" i="92"/>
  <c r="DZ35" i="92"/>
  <c r="EA35" i="92"/>
  <c r="EB35" i="92"/>
  <c r="EC35" i="92"/>
  <c r="ED35" i="92"/>
  <c r="DK36" i="92"/>
  <c r="DL36" i="92"/>
  <c r="DM36" i="92"/>
  <c r="DN36" i="92"/>
  <c r="DO36" i="92"/>
  <c r="DP36" i="92"/>
  <c r="DQ36" i="92"/>
  <c r="DR36" i="92"/>
  <c r="DS36" i="92"/>
  <c r="DT36" i="92"/>
  <c r="DU36" i="92"/>
  <c r="DV36" i="92"/>
  <c r="DW36" i="92"/>
  <c r="DX36" i="92"/>
  <c r="DY36" i="92"/>
  <c r="DZ36" i="92"/>
  <c r="EA36" i="92"/>
  <c r="EB36" i="92"/>
  <c r="EC36" i="92"/>
  <c r="ED36" i="92"/>
  <c r="DK37" i="92"/>
  <c r="DL37" i="92"/>
  <c r="DM37" i="92"/>
  <c r="DN37" i="92"/>
  <c r="DO37" i="92"/>
  <c r="DP37" i="92"/>
  <c r="DQ37" i="92"/>
  <c r="DR37" i="92"/>
  <c r="DS37" i="92"/>
  <c r="DT37" i="92"/>
  <c r="DU37" i="92"/>
  <c r="DV37" i="92"/>
  <c r="DW37" i="92"/>
  <c r="DX37" i="92"/>
  <c r="DY37" i="92"/>
  <c r="DZ37" i="92"/>
  <c r="EA37" i="92"/>
  <c r="EB37" i="92"/>
  <c r="EC37" i="92"/>
  <c r="ED37" i="92"/>
  <c r="DK38" i="92"/>
  <c r="DL38" i="92"/>
  <c r="DM38" i="92"/>
  <c r="DN38" i="92"/>
  <c r="DO38" i="92"/>
  <c r="DP38" i="92"/>
  <c r="DQ38" i="92"/>
  <c r="DR38" i="92"/>
  <c r="DS38" i="92"/>
  <c r="DT38" i="92"/>
  <c r="DU38" i="92"/>
  <c r="DV38" i="92"/>
  <c r="DW38" i="92"/>
  <c r="DX38" i="92"/>
  <c r="DY38" i="92"/>
  <c r="DZ38" i="92"/>
  <c r="EA38" i="92"/>
  <c r="EB38" i="92"/>
  <c r="EC38" i="92"/>
  <c r="ED38" i="92"/>
  <c r="DK39" i="92"/>
  <c r="DL39" i="92"/>
  <c r="DM39" i="92"/>
  <c r="DN39" i="92"/>
  <c r="DO39" i="92"/>
  <c r="DP39" i="92"/>
  <c r="DQ39" i="92"/>
  <c r="DR39" i="92"/>
  <c r="DS39" i="92"/>
  <c r="DT39" i="92"/>
  <c r="DU39" i="92"/>
  <c r="DV39" i="92"/>
  <c r="DW39" i="92"/>
  <c r="DX39" i="92"/>
  <c r="DY39" i="92"/>
  <c r="DZ39" i="92"/>
  <c r="EA39" i="92"/>
  <c r="EB39" i="92"/>
  <c r="EC39" i="92"/>
  <c r="ED39" i="92"/>
  <c r="DK40" i="92"/>
  <c r="DL40" i="92"/>
  <c r="DM40" i="92"/>
  <c r="DN40" i="92"/>
  <c r="DO40" i="92"/>
  <c r="DP40" i="92"/>
  <c r="DQ40" i="92"/>
  <c r="DR40" i="92"/>
  <c r="DS40" i="92"/>
  <c r="DT40" i="92"/>
  <c r="DU40" i="92"/>
  <c r="DV40" i="92"/>
  <c r="DW40" i="92"/>
  <c r="DX40" i="92"/>
  <c r="DY40" i="92"/>
  <c r="DZ40" i="92"/>
  <c r="EA40" i="92"/>
  <c r="EB40" i="92"/>
  <c r="EC40" i="92"/>
  <c r="ED40" i="92"/>
  <c r="DK41" i="92"/>
  <c r="DL41" i="92"/>
  <c r="DM41" i="92"/>
  <c r="DN41" i="92"/>
  <c r="DO41" i="92"/>
  <c r="DP41" i="92"/>
  <c r="DQ41" i="92"/>
  <c r="DR41" i="92"/>
  <c r="DS41" i="92"/>
  <c r="DT41" i="92"/>
  <c r="DU41" i="92"/>
  <c r="DV41" i="92"/>
  <c r="DW41" i="92"/>
  <c r="DX41" i="92"/>
  <c r="DY41" i="92"/>
  <c r="DZ41" i="92"/>
  <c r="EA41" i="92"/>
  <c r="EB41" i="92"/>
  <c r="EC41" i="92"/>
  <c r="ED41" i="92"/>
  <c r="DK42" i="92"/>
  <c r="DL42" i="92"/>
  <c r="DM42" i="92"/>
  <c r="DN42" i="92"/>
  <c r="DO42" i="92"/>
  <c r="DP42" i="92"/>
  <c r="DQ42" i="92"/>
  <c r="DR42" i="92"/>
  <c r="DS42" i="92"/>
  <c r="DT42" i="92"/>
  <c r="DU42" i="92"/>
  <c r="DV42" i="92"/>
  <c r="DW42" i="92"/>
  <c r="DX42" i="92"/>
  <c r="DY42" i="92"/>
  <c r="DZ42" i="92"/>
  <c r="EA42" i="92"/>
  <c r="EB42" i="92"/>
  <c r="EC42" i="92"/>
  <c r="ED42" i="92"/>
  <c r="DK43" i="92"/>
  <c r="DL43" i="92"/>
  <c r="DM43" i="92"/>
  <c r="DN43" i="92"/>
  <c r="DO43" i="92"/>
  <c r="DP43" i="92"/>
  <c r="DQ43" i="92"/>
  <c r="DR43" i="92"/>
  <c r="DS43" i="92"/>
  <c r="DT43" i="92"/>
  <c r="DU43" i="92"/>
  <c r="DV43" i="92"/>
  <c r="DW43" i="92"/>
  <c r="DX43" i="92"/>
  <c r="DY43" i="92"/>
  <c r="DZ43" i="92"/>
  <c r="EA43" i="92"/>
  <c r="EB43" i="92"/>
  <c r="EC43" i="92"/>
  <c r="ED43" i="92"/>
  <c r="DK44" i="92"/>
  <c r="DL44" i="92"/>
  <c r="DM44" i="92"/>
  <c r="DN44" i="92"/>
  <c r="DO44" i="92"/>
  <c r="DP44" i="92"/>
  <c r="DQ44" i="92"/>
  <c r="DR44" i="92"/>
  <c r="DS44" i="92"/>
  <c r="DT44" i="92"/>
  <c r="DU44" i="92"/>
  <c r="DV44" i="92"/>
  <c r="DW44" i="92"/>
  <c r="DX44" i="92"/>
  <c r="DY44" i="92"/>
  <c r="DZ44" i="92"/>
  <c r="EA44" i="92"/>
  <c r="EB44" i="92"/>
  <c r="EC44" i="92"/>
  <c r="ED44" i="92"/>
  <c r="DK45" i="92"/>
  <c r="DL45" i="92"/>
  <c r="DM45" i="92"/>
  <c r="DN45" i="92"/>
  <c r="DO45" i="92"/>
  <c r="DP45" i="92"/>
  <c r="DQ45" i="92"/>
  <c r="DR45" i="92"/>
  <c r="DS45" i="92"/>
  <c r="DT45" i="92"/>
  <c r="DU45" i="92"/>
  <c r="DV45" i="92"/>
  <c r="DW45" i="92"/>
  <c r="DX45" i="92"/>
  <c r="DY45" i="92"/>
  <c r="DZ45" i="92"/>
  <c r="EA45" i="92"/>
  <c r="EB45" i="92"/>
  <c r="EC45" i="92"/>
  <c r="ED45" i="92"/>
  <c r="DK46" i="92"/>
  <c r="DL46" i="92"/>
  <c r="DM46" i="92"/>
  <c r="DN46" i="92"/>
  <c r="DO46" i="92"/>
  <c r="DP46" i="92"/>
  <c r="DQ46" i="92"/>
  <c r="DR46" i="92"/>
  <c r="DS46" i="92"/>
  <c r="DT46" i="92"/>
  <c r="DU46" i="92"/>
  <c r="DV46" i="92"/>
  <c r="DW46" i="92"/>
  <c r="DX46" i="92"/>
  <c r="DY46" i="92"/>
  <c r="DZ46" i="92"/>
  <c r="EA46" i="92"/>
  <c r="EB46" i="92"/>
  <c r="EC46" i="92"/>
  <c r="ED46" i="92"/>
  <c r="DK47" i="92"/>
  <c r="DL47" i="92"/>
  <c r="DM47" i="92"/>
  <c r="DN47" i="92"/>
  <c r="DO47" i="92"/>
  <c r="DP47" i="92"/>
  <c r="DQ47" i="92"/>
  <c r="DR47" i="92"/>
  <c r="DS47" i="92"/>
  <c r="DT47" i="92"/>
  <c r="DU47" i="92"/>
  <c r="DV47" i="92"/>
  <c r="DW47" i="92"/>
  <c r="DX47" i="92"/>
  <c r="DY47" i="92"/>
  <c r="DZ47" i="92"/>
  <c r="EA47" i="92"/>
  <c r="EB47" i="92"/>
  <c r="EC47" i="92"/>
  <c r="ED47" i="92"/>
  <c r="DK48" i="92"/>
  <c r="DL48" i="92"/>
  <c r="DM48" i="92"/>
  <c r="DN48" i="92"/>
  <c r="DO48" i="92"/>
  <c r="DP48" i="92"/>
  <c r="DQ48" i="92"/>
  <c r="DR48" i="92"/>
  <c r="DS48" i="92"/>
  <c r="DT48" i="92"/>
  <c r="DU48" i="92"/>
  <c r="DV48" i="92"/>
  <c r="DW48" i="92"/>
  <c r="DX48" i="92"/>
  <c r="DY48" i="92"/>
  <c r="DZ48" i="92"/>
  <c r="EA48" i="92"/>
  <c r="EB48" i="92"/>
  <c r="EC48" i="92"/>
  <c r="ED48" i="92"/>
  <c r="DK49" i="92"/>
  <c r="DL49" i="92"/>
  <c r="DM49" i="92"/>
  <c r="DN49" i="92"/>
  <c r="DO49" i="92"/>
  <c r="DP49" i="92"/>
  <c r="DQ49" i="92"/>
  <c r="DR49" i="92"/>
  <c r="DS49" i="92"/>
  <c r="DT49" i="92"/>
  <c r="DU49" i="92"/>
  <c r="DV49" i="92"/>
  <c r="DW49" i="92"/>
  <c r="DX49" i="92"/>
  <c r="DY49" i="92"/>
  <c r="DZ49" i="92"/>
  <c r="EA49" i="92"/>
  <c r="EB49" i="92"/>
  <c r="EC49" i="92"/>
  <c r="ED49" i="92"/>
  <c r="DK50" i="92"/>
  <c r="DL50" i="92"/>
  <c r="DM50" i="92"/>
  <c r="DN50" i="92"/>
  <c r="DO50" i="92"/>
  <c r="DP50" i="92"/>
  <c r="DQ50" i="92"/>
  <c r="DR50" i="92"/>
  <c r="DS50" i="92"/>
  <c r="DT50" i="92"/>
  <c r="DU50" i="92"/>
  <c r="DV50" i="92"/>
  <c r="DW50" i="92"/>
  <c r="DX50" i="92"/>
  <c r="DY50" i="92"/>
  <c r="DZ50" i="92"/>
  <c r="EA50" i="92"/>
  <c r="EB50" i="92"/>
  <c r="EC50" i="92"/>
  <c r="ED50" i="92"/>
  <c r="DK51" i="92"/>
  <c r="DL51" i="92"/>
  <c r="DM51" i="92"/>
  <c r="DN51" i="92"/>
  <c r="DO51" i="92"/>
  <c r="DP51" i="92"/>
  <c r="DQ51" i="92"/>
  <c r="DR51" i="92"/>
  <c r="DS51" i="92"/>
  <c r="DT51" i="92"/>
  <c r="DU51" i="92"/>
  <c r="DV51" i="92"/>
  <c r="DW51" i="92"/>
  <c r="DX51" i="92"/>
  <c r="DY51" i="92"/>
  <c r="DZ51" i="92"/>
  <c r="EA51" i="92"/>
  <c r="EB51" i="92"/>
  <c r="EC51" i="92"/>
  <c r="ED51" i="92"/>
  <c r="DK52" i="92"/>
  <c r="DL52" i="92"/>
  <c r="DM52" i="92"/>
  <c r="DN52" i="92"/>
  <c r="DO52" i="92"/>
  <c r="DP52" i="92"/>
  <c r="DQ52" i="92"/>
  <c r="DR52" i="92"/>
  <c r="DS52" i="92"/>
  <c r="DT52" i="92"/>
  <c r="DU52" i="92"/>
  <c r="DV52" i="92"/>
  <c r="DW52" i="92"/>
  <c r="DX52" i="92"/>
  <c r="DY52" i="92"/>
  <c r="DZ52" i="92"/>
  <c r="EA52" i="92"/>
  <c r="EB52" i="92"/>
  <c r="EC52" i="92"/>
  <c r="ED52" i="92"/>
  <c r="DK53" i="92"/>
  <c r="DL53" i="92"/>
  <c r="DM53" i="92"/>
  <c r="DN53" i="92"/>
  <c r="DO53" i="92"/>
  <c r="DP53" i="92"/>
  <c r="DQ53" i="92"/>
  <c r="DR53" i="92"/>
  <c r="DS53" i="92"/>
  <c r="DT53" i="92"/>
  <c r="DU53" i="92"/>
  <c r="DV53" i="92"/>
  <c r="DW53" i="92"/>
  <c r="DX53" i="92"/>
  <c r="DY53" i="92"/>
  <c r="DZ53" i="92"/>
  <c r="EA53" i="92"/>
  <c r="EB53" i="92"/>
  <c r="EC53" i="92"/>
  <c r="ED53" i="92"/>
  <c r="DK54" i="92"/>
  <c r="DL54" i="92"/>
  <c r="DM54" i="92"/>
  <c r="DN54" i="92"/>
  <c r="DO54" i="92"/>
  <c r="DP54" i="92"/>
  <c r="DQ54" i="92"/>
  <c r="DR54" i="92"/>
  <c r="DS54" i="92"/>
  <c r="DT54" i="92"/>
  <c r="DU54" i="92"/>
  <c r="DV54" i="92"/>
  <c r="DW54" i="92"/>
  <c r="DX54" i="92"/>
  <c r="DY54" i="92"/>
  <c r="DZ54" i="92"/>
  <c r="EA54" i="92"/>
  <c r="EB54" i="92"/>
  <c r="EC54" i="92"/>
  <c r="ED54" i="92"/>
  <c r="DK55" i="92"/>
  <c r="DL55" i="92"/>
  <c r="DM55" i="92"/>
  <c r="DN55" i="92"/>
  <c r="DO55" i="92"/>
  <c r="DP55" i="92"/>
  <c r="DQ55" i="92"/>
  <c r="DR55" i="92"/>
  <c r="DS55" i="92"/>
  <c r="DT55" i="92"/>
  <c r="DU55" i="92"/>
  <c r="DV55" i="92"/>
  <c r="DW55" i="92"/>
  <c r="DX55" i="92"/>
  <c r="DY55" i="92"/>
  <c r="DZ55" i="92"/>
  <c r="EA55" i="92"/>
  <c r="EB55" i="92"/>
  <c r="EC55" i="92"/>
  <c r="ED55" i="92"/>
  <c r="DK56" i="92"/>
  <c r="DL56" i="92"/>
  <c r="DM56" i="92"/>
  <c r="DN56" i="92"/>
  <c r="DO56" i="92"/>
  <c r="DP56" i="92"/>
  <c r="DQ56" i="92"/>
  <c r="DR56" i="92"/>
  <c r="DS56" i="92"/>
  <c r="DT56" i="92"/>
  <c r="DU56" i="92"/>
  <c r="DV56" i="92"/>
  <c r="DW56" i="92"/>
  <c r="DX56" i="92"/>
  <c r="DY56" i="92"/>
  <c r="DZ56" i="92"/>
  <c r="EA56" i="92"/>
  <c r="EB56" i="92"/>
  <c r="EC56" i="92"/>
  <c r="ED56" i="92"/>
  <c r="DK57" i="92"/>
  <c r="DL57" i="92"/>
  <c r="DM57" i="92"/>
  <c r="DN57" i="92"/>
  <c r="DO57" i="92"/>
  <c r="DP57" i="92"/>
  <c r="DQ57" i="92"/>
  <c r="DR57" i="92"/>
  <c r="DS57" i="92"/>
  <c r="DT57" i="92"/>
  <c r="DU57" i="92"/>
  <c r="DV57" i="92"/>
  <c r="DW57" i="92"/>
  <c r="DX57" i="92"/>
  <c r="DY57" i="92"/>
  <c r="DZ57" i="92"/>
  <c r="EA57" i="92"/>
  <c r="EB57" i="92"/>
  <c r="EC57" i="92"/>
  <c r="ED57" i="92"/>
  <c r="DJ3" i="92"/>
  <c r="DJ4" i="92"/>
  <c r="DJ5" i="92"/>
  <c r="DJ6" i="92"/>
  <c r="DJ7" i="92"/>
  <c r="DJ8" i="92"/>
  <c r="DJ9" i="92"/>
  <c r="DJ10" i="92"/>
  <c r="DJ11" i="92"/>
  <c r="DJ12" i="92"/>
  <c r="DJ13" i="92"/>
  <c r="DJ14" i="92"/>
  <c r="DJ15" i="92"/>
  <c r="DJ16" i="92"/>
  <c r="DJ17" i="92"/>
  <c r="DJ18" i="92"/>
  <c r="DJ19" i="92"/>
  <c r="DJ20" i="92"/>
  <c r="DJ21" i="92"/>
  <c r="DJ22" i="92"/>
  <c r="DJ23" i="92"/>
  <c r="DJ24" i="92"/>
  <c r="DJ25" i="92"/>
  <c r="DJ26" i="92"/>
  <c r="DJ27" i="92"/>
  <c r="DJ28" i="92"/>
  <c r="DJ29" i="92"/>
  <c r="DJ30" i="92"/>
  <c r="DJ31" i="92"/>
  <c r="DJ32" i="92"/>
  <c r="DJ33" i="92"/>
  <c r="DJ34" i="92"/>
  <c r="DJ35" i="92"/>
  <c r="DJ36" i="92"/>
  <c r="DJ37" i="92"/>
  <c r="DJ38" i="92"/>
  <c r="DJ39" i="92"/>
  <c r="DJ40" i="92"/>
  <c r="DJ41" i="92"/>
  <c r="DJ42" i="92"/>
  <c r="DJ43" i="92"/>
  <c r="DJ44" i="92"/>
  <c r="DJ45" i="92"/>
  <c r="DJ46" i="92"/>
  <c r="DJ47" i="92"/>
  <c r="DJ48" i="92"/>
  <c r="DJ49" i="92"/>
  <c r="DJ50" i="92"/>
  <c r="DJ51" i="92"/>
  <c r="DJ52" i="92"/>
  <c r="DJ53" i="92"/>
  <c r="DJ54" i="92"/>
  <c r="DJ55" i="92"/>
  <c r="DJ56" i="92"/>
  <c r="DJ57" i="92"/>
  <c r="DJ2" i="92"/>
  <c r="A37" i="71" l="1"/>
  <c r="A50" i="71" l="1"/>
  <c r="A2" i="8" l="1"/>
  <c r="A75" i="71"/>
  <c r="B4" i="8"/>
  <c r="C18" i="204" s="1"/>
  <c r="I39" i="71"/>
  <c r="B2" i="8" s="1"/>
  <c r="H11" i="8"/>
  <c r="AS201" i="204" s="1"/>
  <c r="G11" i="8"/>
  <c r="AL201" i="204" s="1"/>
  <c r="F11" i="8"/>
  <c r="AE201" i="204" s="1"/>
  <c r="E11" i="8"/>
  <c r="X201" i="204" s="1"/>
  <c r="D11" i="8"/>
  <c r="Q201" i="204" s="1"/>
  <c r="C11" i="8"/>
  <c r="J201" i="204" s="1"/>
  <c r="B11" i="8"/>
  <c r="C201" i="204" s="1"/>
  <c r="H10" i="8"/>
  <c r="AS174" i="204" s="1"/>
  <c r="G10" i="8"/>
  <c r="AL174" i="204" s="1"/>
  <c r="F10" i="8"/>
  <c r="AE174" i="204" s="1"/>
  <c r="E10" i="8"/>
  <c r="X174" i="204" s="1"/>
  <c r="D10" i="8"/>
  <c r="Q174" i="204" s="1"/>
  <c r="C10" i="8"/>
  <c r="J174" i="204" s="1"/>
  <c r="B10" i="8"/>
  <c r="C174" i="204" s="1"/>
  <c r="H9" i="8"/>
  <c r="AS149" i="204" s="1"/>
  <c r="G9" i="8"/>
  <c r="AL149" i="204" s="1"/>
  <c r="F9" i="8"/>
  <c r="AE149" i="204" s="1"/>
  <c r="E9" i="8"/>
  <c r="X149" i="204" s="1"/>
  <c r="D9" i="8"/>
  <c r="Q149" i="204" s="1"/>
  <c r="C9" i="8"/>
  <c r="J149" i="204" s="1"/>
  <c r="B9" i="8"/>
  <c r="C149" i="204" s="1"/>
  <c r="H8" i="8"/>
  <c r="AS122" i="204" s="1"/>
  <c r="G8" i="8"/>
  <c r="AL122" i="204" s="1"/>
  <c r="F8" i="8"/>
  <c r="AE122" i="204" s="1"/>
  <c r="E8" i="8"/>
  <c r="X122" i="204" s="1"/>
  <c r="D8" i="8"/>
  <c r="Q122" i="204" s="1"/>
  <c r="C8" i="8"/>
  <c r="J122" i="204" s="1"/>
  <c r="B8" i="8"/>
  <c r="C122" i="204" s="1"/>
  <c r="H7" i="8"/>
  <c r="AS97" i="204" s="1"/>
  <c r="G7" i="8"/>
  <c r="AL97" i="204" s="1"/>
  <c r="F7" i="8"/>
  <c r="AE97" i="204" s="1"/>
  <c r="E7" i="8"/>
  <c r="X97" i="204" s="1"/>
  <c r="D7" i="8"/>
  <c r="Q97" i="204" s="1"/>
  <c r="C7" i="8"/>
  <c r="J97" i="204" s="1"/>
  <c r="B7" i="8"/>
  <c r="C97" i="204" s="1"/>
  <c r="H6" i="8"/>
  <c r="AS70" i="204" s="1"/>
  <c r="G6" i="8"/>
  <c r="AL70" i="204" s="1"/>
  <c r="F6" i="8"/>
  <c r="AE70" i="204" s="1"/>
  <c r="E6" i="8"/>
  <c r="X70" i="204" s="1"/>
  <c r="D6" i="8"/>
  <c r="Q70" i="204" s="1"/>
  <c r="C6" i="8"/>
  <c r="J70" i="204" s="1"/>
  <c r="B6" i="8"/>
  <c r="C70" i="204" s="1"/>
  <c r="H5" i="8"/>
  <c r="AS45" i="204" s="1"/>
  <c r="G5" i="8"/>
  <c r="AL45" i="204" s="1"/>
  <c r="F5" i="8"/>
  <c r="AE45" i="204" s="1"/>
  <c r="E5" i="8"/>
  <c r="X45" i="204" s="1"/>
  <c r="D5" i="8"/>
  <c r="Q45" i="204" s="1"/>
  <c r="C5" i="8"/>
  <c r="J45" i="204" s="1"/>
  <c r="B5" i="8"/>
  <c r="C45" i="204" s="1"/>
  <c r="H4" i="8"/>
  <c r="AS18" i="204" s="1"/>
  <c r="G4" i="8"/>
  <c r="AL18" i="204" s="1"/>
  <c r="F4" i="8"/>
  <c r="AE18" i="204" s="1"/>
  <c r="E4" i="8"/>
  <c r="X18" i="204" s="1"/>
  <c r="D4" i="8"/>
  <c r="Q18" i="204" s="1"/>
  <c r="C4" i="8"/>
  <c r="J18" i="204" s="1"/>
  <c r="N39" i="71" l="1"/>
  <c r="I59" i="71"/>
  <c r="S39" i="71"/>
  <c r="Q39" i="71"/>
  <c r="O39" i="71"/>
  <c r="S46" i="71"/>
  <c r="Q46" i="71"/>
  <c r="O46" i="71"/>
  <c r="T45" i="71"/>
  <c r="R45" i="71"/>
  <c r="P45" i="71"/>
  <c r="N45" i="71"/>
  <c r="S44" i="71"/>
  <c r="Q44" i="71"/>
  <c r="O44" i="71"/>
  <c r="T43" i="71"/>
  <c r="R43" i="71"/>
  <c r="P43" i="71"/>
  <c r="N43" i="71"/>
  <c r="S42" i="71"/>
  <c r="Q42" i="71"/>
  <c r="O42" i="71"/>
  <c r="T41" i="71"/>
  <c r="R41" i="71"/>
  <c r="P41" i="71"/>
  <c r="N41" i="71"/>
  <c r="S40" i="71"/>
  <c r="Q40" i="71"/>
  <c r="O40" i="71"/>
  <c r="T39" i="71"/>
  <c r="R39" i="71"/>
  <c r="P39" i="71"/>
  <c r="T46" i="71"/>
  <c r="R46" i="71"/>
  <c r="P46" i="71"/>
  <c r="N46" i="71"/>
  <c r="S45" i="71"/>
  <c r="Q45" i="71"/>
  <c r="O45" i="71"/>
  <c r="T44" i="71"/>
  <c r="R44" i="71"/>
  <c r="P44" i="71"/>
  <c r="N44" i="71"/>
  <c r="S43" i="71"/>
  <c r="Q43" i="71"/>
  <c r="O43" i="71"/>
  <c r="T42" i="71"/>
  <c r="R42" i="71"/>
  <c r="P42" i="71"/>
  <c r="N42" i="71"/>
  <c r="S41" i="71"/>
  <c r="Q41" i="71"/>
  <c r="O41" i="71"/>
  <c r="T40" i="71"/>
  <c r="R40" i="71"/>
  <c r="P40" i="71"/>
  <c r="N40" i="71"/>
  <c r="AE202" i="204" l="1"/>
  <c r="C123" i="204"/>
  <c r="C46" i="204"/>
  <c r="X98" i="204"/>
  <c r="X150" i="204"/>
  <c r="X71" i="204"/>
  <c r="AE19" i="204"/>
  <c r="J123" i="204"/>
  <c r="C71" i="204"/>
  <c r="Q46" i="204"/>
  <c r="AE71" i="204" l="1"/>
  <c r="C202" i="204"/>
  <c r="AS123" i="204"/>
  <c r="AS175" i="204"/>
  <c r="X175" i="204"/>
  <c r="J175" i="204"/>
  <c r="AE150" i="204"/>
  <c r="Q98" i="204"/>
  <c r="J46" i="204"/>
  <c r="AL202" i="204"/>
  <c r="X202" i="204"/>
  <c r="J150" i="204"/>
  <c r="J98" i="204"/>
  <c r="J202" i="204"/>
  <c r="Q202" i="204"/>
  <c r="AL71" i="204"/>
  <c r="AE175" i="204"/>
  <c r="AE98" i="204"/>
  <c r="C175" i="204"/>
  <c r="Q71" i="204"/>
  <c r="AL175" i="204"/>
  <c r="AS46" i="204"/>
  <c r="AE123" i="204"/>
  <c r="J71" i="204"/>
  <c r="AE46" i="204"/>
  <c r="AS98" i="204"/>
  <c r="AS71" i="204"/>
  <c r="Q19" i="204"/>
  <c r="J19" i="204"/>
  <c r="Q150" i="204"/>
  <c r="X46" i="204"/>
  <c r="AL46" i="204"/>
  <c r="C150" i="204"/>
  <c r="AL123" i="204"/>
  <c r="C19" i="204"/>
  <c r="AS19" i="204"/>
  <c r="X123" i="204"/>
  <c r="AS202" i="204"/>
  <c r="Q123" i="204"/>
  <c r="AS150" i="204"/>
  <c r="AL98" i="204"/>
  <c r="X19" i="204"/>
  <c r="AL150" i="204"/>
  <c r="C98" i="204"/>
  <c r="Q175" i="204"/>
  <c r="AL19" i="204"/>
  <c r="J70" i="71"/>
  <c r="J72" i="71" l="1"/>
  <c r="J71" i="71"/>
  <c r="I73" i="71"/>
  <c r="I84" i="71" l="1"/>
  <c r="FA13" i="92"/>
  <c r="FB13" i="92"/>
  <c r="GU59" i="92"/>
</calcChain>
</file>

<file path=xl/comments1.xml><?xml version="1.0" encoding="utf-8"?>
<comments xmlns="http://schemas.openxmlformats.org/spreadsheetml/2006/main">
  <authors>
    <author>0</author>
  </authors>
  <commentList>
    <comment ref="FY1" authorId="0" shapeId="0">
      <text>
        <r>
          <rPr>
            <b/>
            <sz val="9"/>
            <color indexed="81"/>
            <rFont val="돋움"/>
            <family val="3"/>
            <charset val="129"/>
          </rPr>
          <t>누락계산분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sharedStrings.xml><?xml version="1.0" encoding="utf-8"?>
<sst xmlns="http://schemas.openxmlformats.org/spreadsheetml/2006/main" count="19600" uniqueCount="1141">
  <si>
    <t>구분</t>
    <phoneticPr fontId="3" type="noConversion"/>
  </si>
  <si>
    <t>기본요금</t>
    <phoneticPr fontId="3" type="noConversion"/>
  </si>
  <si>
    <t>구분2</t>
    <phoneticPr fontId="3" type="noConversion"/>
  </si>
  <si>
    <t>전력량요금</t>
    <phoneticPr fontId="3" type="noConversion"/>
  </si>
  <si>
    <t>단계별요금</t>
    <phoneticPr fontId="3" type="noConversion"/>
  </si>
  <si>
    <t>최소요금</t>
    <phoneticPr fontId="3" type="noConversion"/>
  </si>
  <si>
    <t>200kwh이하</t>
    <phoneticPr fontId="3" type="noConversion"/>
  </si>
  <si>
    <t>전력기반기금</t>
    <phoneticPr fontId="3" type="noConversion"/>
  </si>
  <si>
    <t>1호</t>
    <phoneticPr fontId="3" type="noConversion"/>
  </si>
  <si>
    <t>2호</t>
  </si>
  <si>
    <t>3호</t>
  </si>
  <si>
    <t>4호</t>
  </si>
  <si>
    <t>5호</t>
  </si>
  <si>
    <t>6호</t>
  </si>
  <si>
    <t>7호</t>
  </si>
  <si>
    <t>3층</t>
  </si>
  <si>
    <t>4층</t>
  </si>
  <si>
    <t>5층</t>
  </si>
  <si>
    <t>6층</t>
  </si>
  <si>
    <t>7층</t>
  </si>
  <si>
    <t>8층</t>
  </si>
  <si>
    <t>9층</t>
  </si>
  <si>
    <t>10층</t>
  </si>
  <si>
    <t>2호</t>
    <phoneticPr fontId="3" type="noConversion"/>
  </si>
  <si>
    <t>3층</t>
    <phoneticPr fontId="3" type="noConversion"/>
  </si>
  <si>
    <t>부가세</t>
    <phoneticPr fontId="3" type="noConversion"/>
  </si>
  <si>
    <t>성명</t>
    <phoneticPr fontId="3" type="noConversion"/>
  </si>
  <si>
    <t xml:space="preserve">사용기간 </t>
    <phoneticPr fontId="3" type="noConversion"/>
  </si>
  <si>
    <t>납기일</t>
    <phoneticPr fontId="3" type="noConversion"/>
  </si>
  <si>
    <t>당월지침</t>
    <phoneticPr fontId="3" type="noConversion"/>
  </si>
  <si>
    <t>전월지침</t>
    <phoneticPr fontId="3" type="noConversion"/>
  </si>
  <si>
    <t>부가가치세</t>
    <phoneticPr fontId="3" type="noConversion"/>
  </si>
  <si>
    <t>전력기금</t>
    <phoneticPr fontId="3" type="noConversion"/>
  </si>
  <si>
    <t>당월</t>
    <phoneticPr fontId="3" type="noConversion"/>
  </si>
  <si>
    <t>사용기간</t>
    <phoneticPr fontId="3" type="noConversion"/>
  </si>
  <si>
    <t>501호</t>
  </si>
  <si>
    <t>601호</t>
  </si>
  <si>
    <t>701호</t>
  </si>
  <si>
    <t>801호</t>
  </si>
  <si>
    <t>1001호</t>
  </si>
  <si>
    <t>502호</t>
  </si>
  <si>
    <t>602호</t>
  </si>
  <si>
    <t>702호</t>
  </si>
  <si>
    <t>802호</t>
  </si>
  <si>
    <t>902호</t>
  </si>
  <si>
    <t>1002호</t>
  </si>
  <si>
    <t>504호</t>
  </si>
  <si>
    <t>605호</t>
  </si>
  <si>
    <t>503호</t>
  </si>
  <si>
    <t>505호</t>
  </si>
  <si>
    <t>506호</t>
  </si>
  <si>
    <t>507호</t>
  </si>
  <si>
    <t>603호</t>
  </si>
  <si>
    <t>604호</t>
  </si>
  <si>
    <t>606호</t>
  </si>
  <si>
    <t>607호</t>
  </si>
  <si>
    <t>703호</t>
  </si>
  <si>
    <t>704호</t>
  </si>
  <si>
    <t>705호</t>
  </si>
  <si>
    <t>706호</t>
  </si>
  <si>
    <t>707호</t>
  </si>
  <si>
    <t>803호</t>
  </si>
  <si>
    <t>804호</t>
  </si>
  <si>
    <t>805호</t>
  </si>
  <si>
    <t>806호</t>
  </si>
  <si>
    <t>807호</t>
  </si>
  <si>
    <t>903호</t>
  </si>
  <si>
    <t>904호</t>
  </si>
  <si>
    <t>905호</t>
  </si>
  <si>
    <t>906호</t>
  </si>
  <si>
    <t>907호</t>
  </si>
  <si>
    <t>1003호</t>
  </si>
  <si>
    <t>1004호</t>
  </si>
  <si>
    <t>1005호</t>
  </si>
  <si>
    <t>1006호</t>
  </si>
  <si>
    <t>1007호</t>
  </si>
  <si>
    <t>구분</t>
  </si>
  <si>
    <t>1호</t>
  </si>
  <si>
    <t>301호</t>
  </si>
  <si>
    <t>302호</t>
  </si>
  <si>
    <t>303호</t>
  </si>
  <si>
    <t>304호</t>
  </si>
  <si>
    <t>305호</t>
  </si>
  <si>
    <t>306호</t>
  </si>
  <si>
    <t>307호</t>
  </si>
  <si>
    <t>기본요금</t>
  </si>
  <si>
    <t>전력량요금</t>
  </si>
  <si>
    <t>401호</t>
  </si>
  <si>
    <t>402호</t>
  </si>
  <si>
    <t>403호</t>
  </si>
  <si>
    <t>404호</t>
  </si>
  <si>
    <t>405호</t>
  </si>
  <si>
    <t>406호</t>
  </si>
  <si>
    <t>407호</t>
  </si>
  <si>
    <t>메모2</t>
  </si>
  <si>
    <t>전월검침일</t>
    <phoneticPr fontId="3" type="noConversion"/>
  </si>
  <si>
    <t>901호</t>
    <phoneticPr fontId="3" type="noConversion"/>
  </si>
  <si>
    <t>프린트 할 시 미납요금</t>
    <phoneticPr fontId="3" type="noConversion"/>
  </si>
  <si>
    <t>메모3</t>
  </si>
  <si>
    <t>입금계좌 : 농협 351-0645-1175-83 ㈜루트</t>
    <phoneticPr fontId="3" type="noConversion"/>
  </si>
  <si>
    <t>1. 검침일</t>
    <phoneticPr fontId="3" type="noConversion"/>
  </si>
  <si>
    <t>TV수신료</t>
    <phoneticPr fontId="3" type="noConversion"/>
  </si>
  <si>
    <t>검사</t>
    <phoneticPr fontId="3" type="noConversion"/>
  </si>
  <si>
    <t xml:space="preserve">TV수신료 </t>
    <phoneticPr fontId="3" type="noConversion"/>
  </si>
  <si>
    <t>복지할인</t>
    <phoneticPr fontId="3" type="noConversion"/>
  </si>
  <si>
    <t>Max</t>
    <phoneticPr fontId="3" type="noConversion"/>
  </si>
  <si>
    <t>Min</t>
    <phoneticPr fontId="3" type="noConversion"/>
  </si>
  <si>
    <t>Avg</t>
    <phoneticPr fontId="3" type="noConversion"/>
  </si>
  <si>
    <t>Sum</t>
    <phoneticPr fontId="3" type="noConversion"/>
  </si>
  <si>
    <t>당월요금</t>
    <phoneticPr fontId="3" type="noConversion"/>
  </si>
  <si>
    <t>메모1</t>
    <phoneticPr fontId="3" type="noConversion"/>
  </si>
  <si>
    <t>미납요금</t>
    <phoneticPr fontId="3" type="noConversion"/>
  </si>
  <si>
    <t>납부요금</t>
    <phoneticPr fontId="3" type="noConversion"/>
  </si>
  <si>
    <t>청구내역</t>
    <phoneticPr fontId="3" type="noConversion"/>
  </si>
  <si>
    <t>전기요금 고지서</t>
    <phoneticPr fontId="3" type="noConversion"/>
  </si>
  <si>
    <t>계량기지침</t>
    <phoneticPr fontId="3" type="noConversion"/>
  </si>
  <si>
    <t>요금계</t>
    <phoneticPr fontId="3" type="noConversion"/>
  </si>
  <si>
    <t>사용량</t>
    <phoneticPr fontId="3" type="noConversion"/>
  </si>
  <si>
    <t>사용기간</t>
    <phoneticPr fontId="3" type="noConversion"/>
  </si>
  <si>
    <t>납기일</t>
    <phoneticPr fontId="3" type="noConversion"/>
  </si>
  <si>
    <t>전월검침일</t>
    <phoneticPr fontId="3" type="noConversion"/>
  </si>
  <si>
    <t>검침량</t>
    <phoneticPr fontId="3" type="noConversion"/>
  </si>
  <si>
    <t xml:space="preserve"> 검침일</t>
    <phoneticPr fontId="3" type="noConversion"/>
  </si>
  <si>
    <t>특이사항</t>
    <phoneticPr fontId="3" type="noConversion"/>
  </si>
  <si>
    <t>2. TV 미시청 고객은 TV수신료 항에서 빼주어야 함 (계산 시트 수정)</t>
    <phoneticPr fontId="3" type="noConversion"/>
  </si>
  <si>
    <t>전월요금</t>
    <phoneticPr fontId="3" type="noConversion"/>
  </si>
  <si>
    <t>새로입력</t>
    <phoneticPr fontId="3" type="noConversion"/>
  </si>
  <si>
    <t>손대지 말것 자동계산</t>
    <phoneticPr fontId="3" type="noConversion"/>
  </si>
  <si>
    <t>1이 찍히면 에러확률</t>
    <phoneticPr fontId="3" type="noConversion"/>
  </si>
  <si>
    <t>3. 퇴실등으로 수정 시에는 당월납부 항목을 수정할 것</t>
    <phoneticPr fontId="3" type="noConversion"/>
  </si>
  <si>
    <t>금월발생요금</t>
    <phoneticPr fontId="3" type="noConversion"/>
  </si>
  <si>
    <t xml:space="preserve">TV수신료 및 복지할인 수정 시 </t>
    <phoneticPr fontId="3" type="noConversion"/>
  </si>
  <si>
    <t>한전 전기요금 부과 기준이 달라질 경우</t>
    <phoneticPr fontId="3" type="noConversion"/>
  </si>
  <si>
    <t xml:space="preserve">메모 수정 시 </t>
    <phoneticPr fontId="3" type="noConversion"/>
  </si>
  <si>
    <t>노란색 바탕은 수정해야 함</t>
    <phoneticPr fontId="3" type="noConversion"/>
  </si>
  <si>
    <t>전월Sheet에서 "요금 계" 복사해서 값만 붙임</t>
    <phoneticPr fontId="3" type="noConversion"/>
  </si>
  <si>
    <t>전월Sheet or 위에(검침량) 복사해서 값만 붙임</t>
    <phoneticPr fontId="3" type="noConversion"/>
  </si>
  <si>
    <t>Max</t>
    <phoneticPr fontId="3" type="noConversion"/>
  </si>
  <si>
    <t>Avg</t>
    <phoneticPr fontId="3" type="noConversion"/>
  </si>
  <si>
    <t>302호</t>
    <phoneticPr fontId="3" type="noConversion"/>
  </si>
  <si>
    <t>401호</t>
    <phoneticPr fontId="3" type="noConversion"/>
  </si>
  <si>
    <t>501호</t>
    <phoneticPr fontId="3" type="noConversion"/>
  </si>
  <si>
    <t>601호</t>
    <phoneticPr fontId="3" type="noConversion"/>
  </si>
  <si>
    <t>701호</t>
    <phoneticPr fontId="3" type="noConversion"/>
  </si>
  <si>
    <t>801호</t>
    <phoneticPr fontId="3" type="noConversion"/>
  </si>
  <si>
    <t>1001호</t>
    <phoneticPr fontId="3" type="noConversion"/>
  </si>
  <si>
    <t>구  간</t>
  </si>
  <si>
    <t>(원/호)</t>
  </si>
  <si>
    <t>(원/kWh)</t>
  </si>
  <si>
    <t>200 kWh 이하</t>
  </si>
  <si>
    <t>201~400 kWh</t>
  </si>
  <si>
    <t>400 kWh 초과</t>
  </si>
  <si>
    <t>400kwh이하</t>
    <phoneticPr fontId="3" type="noConversion"/>
  </si>
  <si>
    <t>400kwh초과</t>
    <phoneticPr fontId="3" type="noConversion"/>
  </si>
  <si>
    <t>0~200kwh</t>
    <phoneticPr fontId="3" type="noConversion"/>
  </si>
  <si>
    <t>200~400kwh</t>
    <phoneticPr fontId="3" type="noConversion"/>
  </si>
  <si>
    <t>400kwh~</t>
    <phoneticPr fontId="3" type="noConversion"/>
  </si>
  <si>
    <t>필수사용량 보장공제</t>
    <phoneticPr fontId="3" type="noConversion"/>
  </si>
  <si>
    <t>기본요금+전력량요금+필수사용량보장공제+부가세+전력기반기금</t>
    <phoneticPr fontId="3" type="noConversion"/>
  </si>
  <si>
    <t>보장공제</t>
    <phoneticPr fontId="3" type="noConversion"/>
  </si>
  <si>
    <t>1. 복지할인시 항목있음(프린트 시트 수정)</t>
    <phoneticPr fontId="3" type="noConversion"/>
  </si>
  <si>
    <t>min</t>
    <phoneticPr fontId="3" type="noConversion"/>
  </si>
  <si>
    <t>미납자</t>
    <phoneticPr fontId="3" type="noConversion"/>
  </si>
  <si>
    <t>음수</t>
    <phoneticPr fontId="3" type="noConversion"/>
  </si>
  <si>
    <t>개편전</t>
    <phoneticPr fontId="3" type="noConversion"/>
  </si>
  <si>
    <t>개편후</t>
    <phoneticPr fontId="3" type="noConversion"/>
  </si>
  <si>
    <t>원</t>
    <phoneticPr fontId="3" type="noConversion"/>
  </si>
  <si>
    <t>기후환경요금</t>
    <phoneticPr fontId="3" type="noConversion"/>
  </si>
  <si>
    <t>연료비조정</t>
    <phoneticPr fontId="3" type="noConversion"/>
  </si>
  <si>
    <t>연료비조정</t>
    <phoneticPr fontId="3" type="noConversion"/>
  </si>
  <si>
    <t>원단위 절사</t>
    <phoneticPr fontId="3" type="noConversion"/>
  </si>
  <si>
    <t>원단위절사</t>
    <phoneticPr fontId="3" type="noConversion"/>
  </si>
  <si>
    <t>기후환경요금</t>
    <phoneticPr fontId="3" type="noConversion"/>
  </si>
  <si>
    <t>(기본요금 + 전력량요금)에서 1,000원을 뺀 금액</t>
  </si>
  <si>
    <t>4000보다작으면</t>
    <phoneticPr fontId="3" type="noConversion"/>
  </si>
  <si>
    <t>새로입력</t>
  </si>
  <si>
    <t>필수사용량 보장공제와 기초수급자 공제는 중복 안됨</t>
    <phoneticPr fontId="3" type="noConversion"/>
  </si>
  <si>
    <t>Max</t>
    <phoneticPr fontId="3" type="noConversion"/>
  </si>
  <si>
    <t>Min</t>
    <phoneticPr fontId="3" type="noConversion"/>
  </si>
  <si>
    <t>300 kWh 이하</t>
    <phoneticPr fontId="3" type="noConversion"/>
  </si>
  <si>
    <t>301~450 kWh</t>
    <phoneticPr fontId="3" type="noConversion"/>
  </si>
  <si>
    <t>450 kWh 초과</t>
    <phoneticPr fontId="3" type="noConversion"/>
  </si>
  <si>
    <t>300kwh이하</t>
    <phoneticPr fontId="3" type="noConversion"/>
  </si>
  <si>
    <t>450kwh이하</t>
    <phoneticPr fontId="3" type="noConversion"/>
  </si>
  <si>
    <t>450kwh초과</t>
    <phoneticPr fontId="3" type="noConversion"/>
  </si>
  <si>
    <t>0~300kwh</t>
    <phoneticPr fontId="3" type="noConversion"/>
  </si>
  <si>
    <t>300~450kwh</t>
    <phoneticPr fontId="3" type="noConversion"/>
  </si>
  <si>
    <t>2000보다작으면</t>
    <phoneticPr fontId="3" type="noConversion"/>
  </si>
  <si>
    <t>451kwh~</t>
    <phoneticPr fontId="3" type="noConversion"/>
  </si>
  <si>
    <t>505호</t>
    <phoneticPr fontId="3" type="noConversion"/>
  </si>
  <si>
    <t>tv수신료</t>
    <phoneticPr fontId="3" type="noConversion"/>
  </si>
  <si>
    <t>5월 계산식중 기후환경요금 수정 7.3으로 변경</t>
    <phoneticPr fontId="3" type="noConversion"/>
  </si>
  <si>
    <t>하계요금 적용안됨</t>
    <phoneticPr fontId="3" type="noConversion"/>
  </si>
  <si>
    <t>=IF(I42=0,0,+IF(I53+I64+I86+I97-$C$75&lt;1000,-((I53+I64+I86+I97)-1000),IF(I42&lt;=200,-$C$75,0)))</t>
    <phoneticPr fontId="3" type="noConversion"/>
  </si>
  <si>
    <t>=+ROUNDDOWN(IF(B42&lt;201,$E$34*B42,IF(B42&lt;401,$E$35*(B42-200)+$G$35,$E$36*(B42-400)+$G$36)),0)</t>
    <phoneticPr fontId="3" type="noConversion"/>
  </si>
  <si>
    <t>=+IF(B42&lt;201,$B$34,IF(B42&lt;401,$B$35,$B$36))</t>
    <phoneticPr fontId="3" type="noConversion"/>
  </si>
  <si>
    <t>수신료 뺀 요금계 (한전요금과 비교)</t>
    <phoneticPr fontId="3" type="noConversion"/>
  </si>
  <si>
    <t>Max</t>
  </si>
  <si>
    <t>Min</t>
  </si>
  <si>
    <t>Avg</t>
  </si>
  <si>
    <t>Sum</t>
  </si>
  <si>
    <t>음수</t>
  </si>
  <si>
    <t>11월 요금 납부</t>
  </si>
  <si>
    <t>12월 10일까지</t>
  </si>
  <si>
    <t>11월 요금 미납</t>
  </si>
  <si>
    <t>12월 요금 계</t>
  </si>
  <si>
    <t>2023.01 부터 적용되는 프로그램임</t>
    <phoneticPr fontId="3" type="noConversion"/>
  </si>
  <si>
    <t>12월 요금 납부</t>
  </si>
  <si>
    <t>1월 10일까지</t>
  </si>
  <si>
    <t>12월 요금 미납</t>
  </si>
  <si>
    <t>1월 요금 계</t>
  </si>
  <si>
    <t>입금계좌 : 농협 351-0645-1175-83 ㈜루트</t>
  </si>
  <si>
    <t>계산23</t>
    <phoneticPr fontId="3" type="noConversion"/>
  </si>
  <si>
    <t>차상위계층</t>
    <phoneticPr fontId="3" type="noConversion"/>
  </si>
  <si>
    <t>2023.05 부터 적용되는 프로그램임</t>
    <phoneticPr fontId="3" type="noConversion"/>
  </si>
  <si>
    <t>2023.07 ~ 2023.08  적용되는 프로그램임</t>
    <phoneticPr fontId="3" type="noConversion"/>
  </si>
  <si>
    <t>2023.07.01 부터 적용되는 하계용</t>
    <phoneticPr fontId="3" type="noConversion"/>
  </si>
  <si>
    <t>2023.07.01 부터 적용되는 프로그램임</t>
    <phoneticPr fontId="3" type="noConversion"/>
  </si>
  <si>
    <t>금월발생요금</t>
  </si>
  <si>
    <t>손대지 말것 자동계산</t>
  </si>
  <si>
    <t>사용기간</t>
  </si>
  <si>
    <t>노란색 바탕은 수정해야 함</t>
  </si>
  <si>
    <t>특이사항</t>
  </si>
  <si>
    <t>납기일</t>
  </si>
  <si>
    <t>1. 복지할인시 항목있음(프린트 시트 수정)</t>
  </si>
  <si>
    <t>2. TV 미시청 고객은 TV수신료 항에서 빼주어야 함 (계산 시트 수정)</t>
  </si>
  <si>
    <t xml:space="preserve"> 검침일</t>
  </si>
  <si>
    <t>3. 퇴실등으로 수정 시에는 당월납부 항목을 수정할 것</t>
  </si>
  <si>
    <t>검침량</t>
  </si>
  <si>
    <t>전월검침일</t>
  </si>
  <si>
    <t>전월Sheet or 위에(검침량) 복사해서 값만 붙임</t>
  </si>
  <si>
    <t>전월요금</t>
  </si>
  <si>
    <t>전월Sheet에서 "요금 계" 복사해서 값만 붙임</t>
  </si>
  <si>
    <t>검사</t>
  </si>
  <si>
    <t>1이 찍히면 에러확률</t>
  </si>
  <si>
    <t>미납자</t>
  </si>
  <si>
    <t>min</t>
  </si>
  <si>
    <t>11/20~12/19</t>
    <phoneticPr fontId="3" type="noConversion"/>
  </si>
  <si>
    <t>12/20~01/19</t>
  </si>
  <si>
    <t>계산24</t>
  </si>
  <si>
    <t>계산24</t>
    <phoneticPr fontId="3" type="noConversion"/>
  </si>
  <si>
    <t>1/20~02/19</t>
    <phoneticPr fontId="3" type="noConversion"/>
  </si>
  <si>
    <t>1월 요금 납부</t>
  </si>
  <si>
    <t>2월 10일까지</t>
  </si>
  <si>
    <t>1월 요금 미납</t>
  </si>
  <si>
    <t>2월 요금 계</t>
  </si>
  <si>
    <t>707호</t>
    <phoneticPr fontId="3" type="noConversion"/>
  </si>
  <si>
    <t>2/19~03/19</t>
  </si>
  <si>
    <t>2월 요금 납부</t>
  </si>
  <si>
    <t>3월 10일까지</t>
  </si>
  <si>
    <t>2월 요금 미납</t>
  </si>
  <si>
    <t>3월 요금 계</t>
  </si>
  <si>
    <t>28317 kwh</t>
  </si>
  <si>
    <t>10232 kwh</t>
  </si>
  <si>
    <t>16455 kwh</t>
  </si>
  <si>
    <t>15389 kwh</t>
  </si>
  <si>
    <t>14279 kwh</t>
  </si>
  <si>
    <t>14452 kwh</t>
  </si>
  <si>
    <t>16121 kwh</t>
  </si>
  <si>
    <t>28173 kwh</t>
  </si>
  <si>
    <t>10059 kwh</t>
  </si>
  <si>
    <t>16414 kwh</t>
  </si>
  <si>
    <t>15296 kwh</t>
  </si>
  <si>
    <t>14206 kwh</t>
  </si>
  <si>
    <t>14376 kwh</t>
  </si>
  <si>
    <t>16020 kwh</t>
  </si>
  <si>
    <t>144 kwh</t>
  </si>
  <si>
    <t>173 kwh</t>
  </si>
  <si>
    <t>41 kwh</t>
  </si>
  <si>
    <t>93 kwh</t>
  </si>
  <si>
    <t>73 kwh</t>
  </si>
  <si>
    <t>76 kwh</t>
  </si>
  <si>
    <t>101 kwh</t>
  </si>
  <si>
    <t>16528 kwh</t>
  </si>
  <si>
    <t>17264 kwh</t>
  </si>
  <si>
    <t>14521 kwh</t>
  </si>
  <si>
    <t>15782 kwh</t>
  </si>
  <si>
    <t>15737 kwh</t>
  </si>
  <si>
    <t>18146 kwh</t>
  </si>
  <si>
    <t>16274 kwh</t>
  </si>
  <si>
    <t>16382 kwh</t>
  </si>
  <si>
    <t>17144 kwh</t>
  </si>
  <si>
    <t>14442 kwh</t>
  </si>
  <si>
    <t>15707 kwh</t>
  </si>
  <si>
    <t>15613 kwh</t>
  </si>
  <si>
    <t>18012 kwh</t>
  </si>
  <si>
    <t>16186 kwh</t>
  </si>
  <si>
    <t>146 kwh</t>
  </si>
  <si>
    <t>120 kwh</t>
  </si>
  <si>
    <t>79 kwh</t>
  </si>
  <si>
    <t>75 kwh</t>
  </si>
  <si>
    <t>124 kwh</t>
  </si>
  <si>
    <t>134 kwh</t>
  </si>
  <si>
    <t>88 kwh</t>
  </si>
  <si>
    <t>19356 kwh</t>
  </si>
  <si>
    <t>15116 kwh</t>
  </si>
  <si>
    <t>14216 kwh</t>
  </si>
  <si>
    <t>15372 kwh</t>
  </si>
  <si>
    <t>8492 kwh</t>
  </si>
  <si>
    <t>9618 kwh</t>
  </si>
  <si>
    <t>21141 kwh</t>
  </si>
  <si>
    <t>19281 kwh</t>
  </si>
  <si>
    <t>15026 kwh</t>
  </si>
  <si>
    <t>14141 kwh</t>
  </si>
  <si>
    <t>15281 kwh</t>
  </si>
  <si>
    <t>8398 kwh</t>
  </si>
  <si>
    <t>9530 kwh</t>
  </si>
  <si>
    <t>21034 kwh</t>
  </si>
  <si>
    <t>90 kwh</t>
  </si>
  <si>
    <t>91 kwh</t>
  </si>
  <si>
    <t>94 kwh</t>
  </si>
  <si>
    <t>107 kwh</t>
  </si>
  <si>
    <t>14383 kwh</t>
  </si>
  <si>
    <t>16237 kwh</t>
  </si>
  <si>
    <t>16756 kwh</t>
  </si>
  <si>
    <t>14317 kwh</t>
  </si>
  <si>
    <t>12141 kwh</t>
  </si>
  <si>
    <t>19087 kwh</t>
  </si>
  <si>
    <t>20703 kwh</t>
  </si>
  <si>
    <t>14286 kwh</t>
  </si>
  <si>
    <t>16104 kwh</t>
  </si>
  <si>
    <t>16624 kwh</t>
  </si>
  <si>
    <t>14231 kwh</t>
  </si>
  <si>
    <t>11943 kwh</t>
  </si>
  <si>
    <t>18991 kwh</t>
  </si>
  <si>
    <t>20604 kwh</t>
  </si>
  <si>
    <t>97 kwh</t>
  </si>
  <si>
    <t>133 kwh</t>
  </si>
  <si>
    <t>132 kwh</t>
  </si>
  <si>
    <t>86 kwh</t>
  </si>
  <si>
    <t>198 kwh</t>
  </si>
  <si>
    <t>96 kwh</t>
  </si>
  <si>
    <t>99 kwh</t>
  </si>
  <si>
    <t>25500 kwh</t>
  </si>
  <si>
    <t>14728 kwh</t>
  </si>
  <si>
    <t>16019 kwh</t>
  </si>
  <si>
    <t>18124 kwh</t>
  </si>
  <si>
    <t>14115 kwh</t>
  </si>
  <si>
    <t>17629 kwh</t>
  </si>
  <si>
    <t>20933 kwh</t>
  </si>
  <si>
    <t>25408 kwh</t>
  </si>
  <si>
    <t>14539 kwh</t>
  </si>
  <si>
    <t>15924 kwh</t>
  </si>
  <si>
    <t>18072 kwh</t>
  </si>
  <si>
    <t>14044 kwh</t>
  </si>
  <si>
    <t>17532 kwh</t>
  </si>
  <si>
    <t>20791 kwh</t>
  </si>
  <si>
    <t>92 kwh</t>
  </si>
  <si>
    <t>189 kwh</t>
  </si>
  <si>
    <t>95 kwh</t>
  </si>
  <si>
    <t>52 kwh</t>
  </si>
  <si>
    <t>71 kwh</t>
  </si>
  <si>
    <t>142 kwh</t>
  </si>
  <si>
    <t>18861 kwh</t>
  </si>
  <si>
    <t>17706 kwh</t>
  </si>
  <si>
    <t>17673 kwh</t>
  </si>
  <si>
    <t>17034 kwh</t>
  </si>
  <si>
    <t>24941 kwh</t>
  </si>
  <si>
    <t>16640 kwh</t>
  </si>
  <si>
    <t>15308 kwh</t>
  </si>
  <si>
    <t>18786 kwh</t>
  </si>
  <si>
    <t>17587 kwh</t>
  </si>
  <si>
    <t>17545 kwh</t>
  </si>
  <si>
    <t>16953 kwh</t>
  </si>
  <si>
    <t>24891 kwh</t>
  </si>
  <si>
    <t>16512 kwh</t>
  </si>
  <si>
    <t>15209 kwh</t>
  </si>
  <si>
    <t>119 kwh</t>
  </si>
  <si>
    <t>128 kwh</t>
  </si>
  <si>
    <t>81 kwh</t>
  </si>
  <si>
    <t>50 kwh</t>
  </si>
  <si>
    <t>22319 kwh</t>
  </si>
  <si>
    <t>20053 kwh</t>
  </si>
  <si>
    <t>15921 kwh</t>
  </si>
  <si>
    <t>16075 kwh</t>
  </si>
  <si>
    <t>13924 kwh</t>
  </si>
  <si>
    <t>13762 kwh</t>
  </si>
  <si>
    <t>21074 kwh</t>
  </si>
  <si>
    <t>22197 kwh</t>
  </si>
  <si>
    <t>20002 kwh</t>
  </si>
  <si>
    <t>15787 kwh</t>
  </si>
  <si>
    <t>15983 kwh</t>
  </si>
  <si>
    <t>13783 kwh</t>
  </si>
  <si>
    <t>13680 kwh</t>
  </si>
  <si>
    <t>20910 kwh</t>
  </si>
  <si>
    <t>122 kwh</t>
  </si>
  <si>
    <t>51 kwh</t>
  </si>
  <si>
    <t>141 kwh</t>
  </si>
  <si>
    <t>82 kwh</t>
  </si>
  <si>
    <t>164 kwh</t>
  </si>
  <si>
    <t>23209 kwh</t>
  </si>
  <si>
    <t>19906 kwh</t>
  </si>
  <si>
    <t>19518 kwh</t>
  </si>
  <si>
    <t>15527 kwh</t>
  </si>
  <si>
    <t>16527 kwh</t>
  </si>
  <si>
    <t>20525 kwh</t>
  </si>
  <si>
    <t>15698 kwh</t>
  </si>
  <si>
    <t>22985 kwh</t>
  </si>
  <si>
    <t>19788 kwh</t>
  </si>
  <si>
    <t>19432 kwh</t>
  </si>
  <si>
    <t>15427 kwh</t>
  </si>
  <si>
    <t>16373 kwh</t>
  </si>
  <si>
    <t>20377 kwh</t>
  </si>
  <si>
    <t>15565 kwh</t>
  </si>
  <si>
    <t>224 kwh</t>
  </si>
  <si>
    <t>118 kwh</t>
  </si>
  <si>
    <t>100 kwh</t>
  </si>
  <si>
    <t>154 kwh</t>
  </si>
  <si>
    <t>148 kwh</t>
  </si>
  <si>
    <t>3/19~04/19</t>
    <phoneticPr fontId="3" type="noConversion"/>
  </si>
  <si>
    <t>3/19~04/19</t>
  </si>
  <si>
    <t>3월 요금 납부</t>
  </si>
  <si>
    <t>4월 10일까지</t>
  </si>
  <si>
    <t>3월 요금 미납</t>
  </si>
  <si>
    <t>4월 요금 계</t>
  </si>
  <si>
    <t>28439 kwh</t>
  </si>
  <si>
    <t>10396 kwh</t>
  </si>
  <si>
    <t>16516 kwh</t>
  </si>
  <si>
    <t>15488 kwh</t>
  </si>
  <si>
    <t>14440 kwh</t>
  </si>
  <si>
    <t>14531 kwh</t>
  </si>
  <si>
    <t>16230 kwh</t>
  </si>
  <si>
    <t>61 kwh</t>
  </si>
  <si>
    <t>161 kwh</t>
  </si>
  <si>
    <t>109 kwh</t>
  </si>
  <si>
    <t>16653 kwh</t>
  </si>
  <si>
    <t>17399 kwh</t>
  </si>
  <si>
    <t>14611 kwh</t>
  </si>
  <si>
    <t>15856 kwh</t>
  </si>
  <si>
    <t>15879 kwh</t>
  </si>
  <si>
    <t>18276 kwh</t>
  </si>
  <si>
    <t>16362 kwh</t>
  </si>
  <si>
    <t>125 kwh</t>
  </si>
  <si>
    <t>135 kwh</t>
  </si>
  <si>
    <t>74 kwh</t>
  </si>
  <si>
    <t>130 kwh</t>
  </si>
  <si>
    <t>19408 kwh</t>
  </si>
  <si>
    <t>15253 kwh</t>
  </si>
  <si>
    <t>14295 kwh</t>
  </si>
  <si>
    <t>15453 kwh</t>
  </si>
  <si>
    <t>8590 kwh</t>
  </si>
  <si>
    <t>9727 kwh</t>
  </si>
  <si>
    <t>21270 kwh</t>
  </si>
  <si>
    <t>137 kwh</t>
  </si>
  <si>
    <t>98 kwh</t>
  </si>
  <si>
    <t>129 kwh</t>
  </si>
  <si>
    <t>14485 kwh</t>
  </si>
  <si>
    <t>16363 kwh</t>
  </si>
  <si>
    <t>16863 kwh</t>
  </si>
  <si>
    <t>14410 kwh</t>
  </si>
  <si>
    <t>12288 kwh</t>
  </si>
  <si>
    <t>19172 kwh</t>
  </si>
  <si>
    <t>20785 kwh</t>
  </si>
  <si>
    <t>102 kwh</t>
  </si>
  <si>
    <t>126 kwh</t>
  </si>
  <si>
    <t>147 kwh</t>
  </si>
  <si>
    <t>85 kwh</t>
  </si>
  <si>
    <t>25623 kwh</t>
  </si>
  <si>
    <t>14911 kwh</t>
  </si>
  <si>
    <t>16120 kwh</t>
  </si>
  <si>
    <t>18187 kwh</t>
  </si>
  <si>
    <t>14228 kwh</t>
  </si>
  <si>
    <t>17729 kwh</t>
  </si>
  <si>
    <t>21076 kwh</t>
  </si>
  <si>
    <t>123 kwh</t>
  </si>
  <si>
    <t>183 kwh</t>
  </si>
  <si>
    <t>63 kwh</t>
  </si>
  <si>
    <t>113 kwh</t>
  </si>
  <si>
    <t>143 kwh</t>
  </si>
  <si>
    <t>18958 kwh</t>
  </si>
  <si>
    <t>17836 kwh</t>
  </si>
  <si>
    <t>17793 kwh</t>
  </si>
  <si>
    <t>17151 kwh</t>
  </si>
  <si>
    <t>25019 kwh</t>
  </si>
  <si>
    <t>16757 kwh</t>
  </si>
  <si>
    <t>15415 kwh</t>
  </si>
  <si>
    <t>117 kwh</t>
  </si>
  <si>
    <t>78 kwh</t>
  </si>
  <si>
    <t>22370 kwh</t>
  </si>
  <si>
    <t>20131 kwh</t>
  </si>
  <si>
    <t>16058 kwh</t>
  </si>
  <si>
    <t>16167 kwh</t>
  </si>
  <si>
    <t>14054 kwh</t>
  </si>
  <si>
    <t>13852 kwh</t>
  </si>
  <si>
    <t>21253 kwh</t>
  </si>
  <si>
    <t>179 kwh</t>
  </si>
  <si>
    <t>23440 kwh</t>
  </si>
  <si>
    <t>20124 kwh</t>
  </si>
  <si>
    <t>19624 kwh</t>
  </si>
  <si>
    <t>15628 kwh</t>
  </si>
  <si>
    <t>16685 kwh</t>
  </si>
  <si>
    <t>20671 kwh</t>
  </si>
  <si>
    <t>15815 kwh</t>
  </si>
  <si>
    <t>231 kwh</t>
  </si>
  <si>
    <t>218 kwh</t>
  </si>
  <si>
    <t>106 kwh</t>
  </si>
  <si>
    <t>158 kwh</t>
  </si>
  <si>
    <t>4/19~05/19</t>
    <phoneticPr fontId="3" type="noConversion"/>
  </si>
  <si>
    <t>4월 요금 납부</t>
  </si>
  <si>
    <t>5월 10일까지</t>
  </si>
  <si>
    <t>4월 요금 미납</t>
  </si>
  <si>
    <t>5월 요금 계</t>
  </si>
  <si>
    <t>4/19~05/19</t>
  </si>
  <si>
    <t>28574 kwh</t>
  </si>
  <si>
    <t>10565 kwh</t>
  </si>
  <si>
    <t>16606 kwh</t>
  </si>
  <si>
    <t>15513 kwh</t>
  </si>
  <si>
    <t>14617 kwh</t>
  </si>
  <si>
    <t>14614 kwh</t>
  </si>
  <si>
    <t>16326 kwh</t>
  </si>
  <si>
    <t>169 kwh</t>
  </si>
  <si>
    <t>25 kwh</t>
  </si>
  <si>
    <t>177 kwh</t>
  </si>
  <si>
    <t>83 kwh</t>
  </si>
  <si>
    <t>16762 kwh</t>
  </si>
  <si>
    <t>17537 kwh</t>
  </si>
  <si>
    <t>14711 kwh</t>
  </si>
  <si>
    <t>15942 kwh</t>
  </si>
  <si>
    <t>16010 kwh</t>
  </si>
  <si>
    <t>18400 kwh</t>
  </si>
  <si>
    <t>16464 kwh</t>
  </si>
  <si>
    <t>138 kwh</t>
  </si>
  <si>
    <t>131 kwh</t>
  </si>
  <si>
    <t>19502 kwh</t>
  </si>
  <si>
    <t>15387 kwh</t>
  </si>
  <si>
    <t>14380 kwh</t>
  </si>
  <si>
    <t>15540 kwh</t>
  </si>
  <si>
    <t>8696 kwh</t>
  </si>
  <si>
    <t>9813 kwh</t>
  </si>
  <si>
    <t>21421 kwh</t>
  </si>
  <si>
    <t>87 kwh</t>
  </si>
  <si>
    <t>151 kwh</t>
  </si>
  <si>
    <t>14593 kwh</t>
  </si>
  <si>
    <t>16492 kwh</t>
  </si>
  <si>
    <t>16942 kwh</t>
  </si>
  <si>
    <t>14502 kwh</t>
  </si>
  <si>
    <t>12337 kwh</t>
  </si>
  <si>
    <t>19263 kwh</t>
  </si>
  <si>
    <t>20852 kwh</t>
  </si>
  <si>
    <t>108 kwh</t>
  </si>
  <si>
    <t>49 kwh</t>
  </si>
  <si>
    <t>67 kwh</t>
  </si>
  <si>
    <t>25873 kwh</t>
  </si>
  <si>
    <t>15058 kwh</t>
  </si>
  <si>
    <t>16225 kwh</t>
  </si>
  <si>
    <t>18265 kwh</t>
  </si>
  <si>
    <t>14348 kwh</t>
  </si>
  <si>
    <t>17831 kwh</t>
  </si>
  <si>
    <t>21256 kwh</t>
  </si>
  <si>
    <t>250 kwh</t>
  </si>
  <si>
    <t>105 kwh</t>
  </si>
  <si>
    <t>180 kwh</t>
  </si>
  <si>
    <t>19055 kwh</t>
  </si>
  <si>
    <t>17959 kwh</t>
  </si>
  <si>
    <t>17947 kwh</t>
  </si>
  <si>
    <t>17301 kwh</t>
  </si>
  <si>
    <t>25101 kwh</t>
  </si>
  <si>
    <t>16882 kwh</t>
  </si>
  <si>
    <t>15523 kwh</t>
  </si>
  <si>
    <t>150 kwh</t>
  </si>
  <si>
    <t>22479 kwh</t>
  </si>
  <si>
    <t>20213 kwh</t>
  </si>
  <si>
    <t>16211 kwh</t>
  </si>
  <si>
    <t>16271 kwh</t>
  </si>
  <si>
    <t>14166 kwh</t>
  </si>
  <si>
    <t>13968 kwh</t>
  </si>
  <si>
    <t>21522 kwh</t>
  </si>
  <si>
    <t>153 kwh</t>
  </si>
  <si>
    <t>104 kwh</t>
  </si>
  <si>
    <t>112 kwh</t>
  </si>
  <si>
    <t>116 kwh</t>
  </si>
  <si>
    <t>269 kwh</t>
  </si>
  <si>
    <t>23693 kwh</t>
  </si>
  <si>
    <t>20347 kwh</t>
  </si>
  <si>
    <t>19746 kwh</t>
  </si>
  <si>
    <t>15768 kwh</t>
  </si>
  <si>
    <t>16835 kwh</t>
  </si>
  <si>
    <t>20828 kwh</t>
  </si>
  <si>
    <t>15859 kwh</t>
  </si>
  <si>
    <t>253 kwh</t>
  </si>
  <si>
    <t>223 kwh</t>
  </si>
  <si>
    <t>140 kwh</t>
  </si>
  <si>
    <t>157 kwh</t>
  </si>
  <si>
    <t>44 kwh</t>
  </si>
  <si>
    <t>5/19~6/19</t>
  </si>
  <si>
    <t>5/19~6/19</t>
    <phoneticPr fontId="3" type="noConversion"/>
  </si>
  <si>
    <t>5월 요금 납부</t>
  </si>
  <si>
    <t>6월 10일까지</t>
  </si>
  <si>
    <t>5월 요금 미납</t>
  </si>
  <si>
    <t>6월 요금 계</t>
  </si>
  <si>
    <t>28738 kwh</t>
  </si>
  <si>
    <t>10771 kwh</t>
  </si>
  <si>
    <t>16752 kwh</t>
  </si>
  <si>
    <t>15535 kwh</t>
  </si>
  <si>
    <t>14837 kwh</t>
  </si>
  <si>
    <t>14709 kwh</t>
  </si>
  <si>
    <t>16460 kwh</t>
  </si>
  <si>
    <t>206 kwh</t>
  </si>
  <si>
    <t>22 kwh</t>
  </si>
  <si>
    <t>220 kwh</t>
  </si>
  <si>
    <t>16874 kwh</t>
  </si>
  <si>
    <t>17708 kwh</t>
  </si>
  <si>
    <t>14806 kwh</t>
  </si>
  <si>
    <t>16046 kwh</t>
  </si>
  <si>
    <t>16162 kwh</t>
  </si>
  <si>
    <t>18529 kwh</t>
  </si>
  <si>
    <t>16625 kwh</t>
  </si>
  <si>
    <t>171 kwh</t>
  </si>
  <si>
    <t>152 kwh</t>
  </si>
  <si>
    <t>19655 kwh</t>
  </si>
  <si>
    <t>15548 kwh</t>
  </si>
  <si>
    <t>14470 kwh</t>
  </si>
  <si>
    <t>15672 kwh</t>
  </si>
  <si>
    <t>8879 kwh</t>
  </si>
  <si>
    <t>9927 kwh</t>
  </si>
  <si>
    <t>21596 kwh</t>
  </si>
  <si>
    <t>114 kwh</t>
  </si>
  <si>
    <t>175 kwh</t>
  </si>
  <si>
    <t>14710 kwh</t>
  </si>
  <si>
    <t>16638 kwh</t>
  </si>
  <si>
    <t>14607 kwh</t>
  </si>
  <si>
    <t>12455 kwh</t>
  </si>
  <si>
    <t>19376 kwh</t>
  </si>
  <si>
    <t>20931 kwh</t>
  </si>
  <si>
    <t>26191 kwh</t>
  </si>
  <si>
    <t>15218 kwh</t>
  </si>
  <si>
    <t>16354 kwh</t>
  </si>
  <si>
    <t>18348 kwh</t>
  </si>
  <si>
    <t>14482 kwh</t>
  </si>
  <si>
    <t>17911 kwh</t>
  </si>
  <si>
    <t>21473 kwh</t>
  </si>
  <si>
    <t>318 kwh</t>
  </si>
  <si>
    <t>160 kwh</t>
  </si>
  <si>
    <t>80 kwh</t>
  </si>
  <si>
    <t>217 kwh</t>
  </si>
  <si>
    <t>19192 kwh</t>
  </si>
  <si>
    <t>18188 kwh</t>
  </si>
  <si>
    <t>18101 kwh</t>
  </si>
  <si>
    <t>17661 kwh</t>
  </si>
  <si>
    <t>25190 kwh</t>
  </si>
  <si>
    <t>17082 kwh</t>
  </si>
  <si>
    <t>15685 kwh</t>
  </si>
  <si>
    <t>229 kwh</t>
  </si>
  <si>
    <t>360 kwh</t>
  </si>
  <si>
    <t>89 kwh</t>
  </si>
  <si>
    <t>200 kwh</t>
  </si>
  <si>
    <t>162 kwh</t>
  </si>
  <si>
    <t>22579 kwh</t>
  </si>
  <si>
    <t>20412 kwh</t>
  </si>
  <si>
    <t>16342 kwh</t>
  </si>
  <si>
    <t>16408 kwh</t>
  </si>
  <si>
    <t>14265 kwh</t>
  </si>
  <si>
    <t>14122 kwh</t>
  </si>
  <si>
    <t>21891 kwh</t>
  </si>
  <si>
    <t>199 kwh</t>
  </si>
  <si>
    <t>369 kwh</t>
  </si>
  <si>
    <t>24232 kwh</t>
  </si>
  <si>
    <t>20598 kwh</t>
  </si>
  <si>
    <t>19926 kwh</t>
  </si>
  <si>
    <t>15919 kwh</t>
  </si>
  <si>
    <t>17104 kwh</t>
  </si>
  <si>
    <t>21061 kwh</t>
  </si>
  <si>
    <t>16029 kwh</t>
  </si>
  <si>
    <t>539 kwh</t>
  </si>
  <si>
    <t>251 kwh</t>
  </si>
  <si>
    <t>233 kwh</t>
  </si>
  <si>
    <t>170 kwh</t>
  </si>
  <si>
    <t>2024.07.만 적용되는 프로그램임</t>
    <phoneticPr fontId="3" type="noConversion"/>
  </si>
  <si>
    <t>6/19~7/18</t>
    <phoneticPr fontId="3" type="noConversion"/>
  </si>
  <si>
    <t>704호</t>
    <phoneticPr fontId="3" type="noConversion"/>
  </si>
  <si>
    <t>구분</t>
    <phoneticPr fontId="3" type="noConversion"/>
  </si>
  <si>
    <t>1호</t>
    <phoneticPr fontId="3" type="noConversion"/>
  </si>
  <si>
    <t>2호</t>
    <phoneticPr fontId="3" type="noConversion"/>
  </si>
  <si>
    <t>3층</t>
    <phoneticPr fontId="3" type="noConversion"/>
  </si>
  <si>
    <t>복지할인</t>
    <phoneticPr fontId="3" type="noConversion"/>
  </si>
  <si>
    <t>수신료 뺀 요금계 (한전요금과 비교)</t>
    <phoneticPr fontId="3" type="noConversion"/>
  </si>
  <si>
    <t>사용량</t>
    <phoneticPr fontId="3" type="noConversion"/>
  </si>
  <si>
    <t>3층</t>
    <phoneticPr fontId="3" type="noConversion"/>
  </si>
  <si>
    <t>기본요금+전력량요금+필수사용량보장공제+부가세+전력기반기금</t>
    <phoneticPr fontId="3" type="noConversion"/>
  </si>
  <si>
    <t>하계는 3.2%</t>
    <phoneticPr fontId="3" type="noConversion"/>
  </si>
  <si>
    <t>계산7</t>
    <phoneticPr fontId="3" type="noConversion"/>
  </si>
  <si>
    <t>6월 요금 납부</t>
  </si>
  <si>
    <t>7월 10일까지</t>
  </si>
  <si>
    <t>6월 요금 미납</t>
  </si>
  <si>
    <t>7월 요금 계</t>
  </si>
  <si>
    <t>7/19~8/19</t>
  </si>
  <si>
    <t>7/19~8/19</t>
    <phoneticPr fontId="3" type="noConversion"/>
  </si>
  <si>
    <t>1004호</t>
    <phoneticPr fontId="3" type="noConversion"/>
  </si>
  <si>
    <t>계산하계</t>
    <phoneticPr fontId="3" type="noConversion"/>
  </si>
  <si>
    <t>7월 요금 납부</t>
  </si>
  <si>
    <t>8월 10일까지</t>
  </si>
  <si>
    <t>7월 요금 미납</t>
  </si>
  <si>
    <t>8월 요금 계</t>
  </si>
  <si>
    <t>29207 kwh</t>
  </si>
  <si>
    <t>11161 kwh</t>
  </si>
  <si>
    <t>17201 kwh</t>
  </si>
  <si>
    <t>15900 kwh</t>
  </si>
  <si>
    <t>15391 kwh</t>
  </si>
  <si>
    <t>15041 kwh</t>
  </si>
  <si>
    <t>16892 kwh</t>
  </si>
  <si>
    <t>28944 kwh</t>
  </si>
  <si>
    <t>11065 kwh</t>
  </si>
  <si>
    <t>16919 kwh</t>
  </si>
  <si>
    <t>15621 kwh</t>
  </si>
  <si>
    <t>15067 kwh</t>
  </si>
  <si>
    <t>14840 kwh</t>
  </si>
  <si>
    <t>16608 kwh</t>
  </si>
  <si>
    <t>263 kwh</t>
  </si>
  <si>
    <t>282 kwh</t>
  </si>
  <si>
    <t>279 kwh</t>
  </si>
  <si>
    <t>324 kwh</t>
  </si>
  <si>
    <t>201 kwh</t>
  </si>
  <si>
    <t>284 kwh</t>
  </si>
  <si>
    <t>17542 kwh</t>
  </si>
  <si>
    <t>18245 kwh</t>
  </si>
  <si>
    <t>15093 kwh</t>
  </si>
  <si>
    <t>16314 kwh</t>
  </si>
  <si>
    <t>16674 kwh</t>
  </si>
  <si>
    <t>19272 kwh</t>
  </si>
  <si>
    <t>17136 kwh</t>
  </si>
  <si>
    <t>17071 kwh</t>
  </si>
  <si>
    <t>17924 kwh</t>
  </si>
  <si>
    <t>14847 kwh</t>
  </si>
  <si>
    <t>16155 kwh</t>
  </si>
  <si>
    <t>16357 kwh</t>
  </si>
  <si>
    <t>18756 kwh</t>
  </si>
  <si>
    <t>16883 kwh</t>
  </si>
  <si>
    <t>471 kwh</t>
  </si>
  <si>
    <t>321 kwh</t>
  </si>
  <si>
    <t>246 kwh</t>
  </si>
  <si>
    <t>159 kwh</t>
  </si>
  <si>
    <t>317 kwh</t>
  </si>
  <si>
    <t>516 kwh</t>
  </si>
  <si>
    <t>20399 kwh</t>
  </si>
  <si>
    <t>15845 kwh</t>
  </si>
  <si>
    <t>14673 kwh</t>
  </si>
  <si>
    <t>16066 kwh</t>
  </si>
  <si>
    <t>9430 kwh</t>
  </si>
  <si>
    <t>10247 kwh</t>
  </si>
  <si>
    <t>22006 kwh</t>
  </si>
  <si>
    <t>19936 kwh</t>
  </si>
  <si>
    <t>15696 kwh</t>
  </si>
  <si>
    <t>14604 kwh</t>
  </si>
  <si>
    <t>15812 kwh</t>
  </si>
  <si>
    <t>9122 kwh</t>
  </si>
  <si>
    <t>10075 kwh</t>
  </si>
  <si>
    <t>21801 kwh</t>
  </si>
  <si>
    <t>463 kwh</t>
  </si>
  <si>
    <t>149 kwh</t>
  </si>
  <si>
    <t>69 kwh</t>
  </si>
  <si>
    <t>254 kwh</t>
  </si>
  <si>
    <t>308 kwh</t>
  </si>
  <si>
    <t>172 kwh</t>
  </si>
  <si>
    <t>205 kwh</t>
  </si>
  <si>
    <t>15044 kwh</t>
  </si>
  <si>
    <t>17066 kwh</t>
  </si>
  <si>
    <t>17257 kwh</t>
  </si>
  <si>
    <t>14860 kwh</t>
  </si>
  <si>
    <t>12818 kwh</t>
  </si>
  <si>
    <t>19648 kwh</t>
  </si>
  <si>
    <t>21243 kwh</t>
  </si>
  <si>
    <t>14829 kwh</t>
  </si>
  <si>
    <t>16799 kwh</t>
  </si>
  <si>
    <t>17131 kwh</t>
  </si>
  <si>
    <t>14716 kwh</t>
  </si>
  <si>
    <t>12587 kwh</t>
  </si>
  <si>
    <t>19495 kwh</t>
  </si>
  <si>
    <t>21051 kwh</t>
  </si>
  <si>
    <t>215 kwh</t>
  </si>
  <si>
    <t>267 kwh</t>
  </si>
  <si>
    <t>192 kwh</t>
  </si>
  <si>
    <t>27203 kwh</t>
  </si>
  <si>
    <t>15932 kwh</t>
  </si>
  <si>
    <t>16875 kwh</t>
  </si>
  <si>
    <t>18930 kwh</t>
  </si>
  <si>
    <t>14831 kwh</t>
  </si>
  <si>
    <t>18168 kwh</t>
  </si>
  <si>
    <t>22282 kwh</t>
  </si>
  <si>
    <t>26604 kwh</t>
  </si>
  <si>
    <t>15490 kwh</t>
  </si>
  <si>
    <t>16564 kwh</t>
  </si>
  <si>
    <t>18541 kwh</t>
  </si>
  <si>
    <t>14636 kwh</t>
  </si>
  <si>
    <t>17989 kwh</t>
  </si>
  <si>
    <t>21800 kwh</t>
  </si>
  <si>
    <t>599 kwh</t>
  </si>
  <si>
    <t>442 kwh</t>
  </si>
  <si>
    <t>311 kwh</t>
  </si>
  <si>
    <t>389 kwh</t>
  </si>
  <si>
    <t>195 kwh</t>
  </si>
  <si>
    <t>482 kwh</t>
  </si>
  <si>
    <t>19756 kwh</t>
  </si>
  <si>
    <t>18802 kwh</t>
  </si>
  <si>
    <t>18488 kwh</t>
  </si>
  <si>
    <t>17893 kwh</t>
  </si>
  <si>
    <t>25508 kwh</t>
  </si>
  <si>
    <t>17917 kwh</t>
  </si>
  <si>
    <t>16153 kwh</t>
  </si>
  <si>
    <t>19396 kwh</t>
  </si>
  <si>
    <t>18417 kwh</t>
  </si>
  <si>
    <t>18264 kwh</t>
  </si>
  <si>
    <t>17766 kwh</t>
  </si>
  <si>
    <t>25292 kwh</t>
  </si>
  <si>
    <t>17409 kwh</t>
  </si>
  <si>
    <t>15858 kwh</t>
  </si>
  <si>
    <t>385 kwh</t>
  </si>
  <si>
    <t>127 kwh</t>
  </si>
  <si>
    <t>216 kwh</t>
  </si>
  <si>
    <t>508 kwh</t>
  </si>
  <si>
    <t>295 kwh</t>
  </si>
  <si>
    <t>22923 kwh</t>
  </si>
  <si>
    <t>21060 kwh</t>
  </si>
  <si>
    <t>16807 kwh</t>
  </si>
  <si>
    <t>16829 kwh</t>
  </si>
  <si>
    <t>14463 kwh</t>
  </si>
  <si>
    <t>22619 kwh</t>
  </si>
  <si>
    <t>22687 kwh</t>
  </si>
  <si>
    <t>20714 kwh</t>
  </si>
  <si>
    <t>16508 kwh</t>
  </si>
  <si>
    <t>16565 kwh</t>
  </si>
  <si>
    <t>14369 kwh</t>
  </si>
  <si>
    <t>14270 kwh</t>
  </si>
  <si>
    <t>22101 kwh</t>
  </si>
  <si>
    <t>236 kwh</t>
  </si>
  <si>
    <t>346 kwh</t>
  </si>
  <si>
    <t>299 kwh</t>
  </si>
  <si>
    <t>264 kwh</t>
  </si>
  <si>
    <t>193 kwh</t>
  </si>
  <si>
    <t>518 kwh</t>
  </si>
  <si>
    <t>25595 kwh</t>
  </si>
  <si>
    <t>21166 kwh</t>
  </si>
  <si>
    <t>20389 kwh</t>
  </si>
  <si>
    <t>16228 kwh</t>
  </si>
  <si>
    <t>17993 kwh</t>
  </si>
  <si>
    <t>21745 kwh</t>
  </si>
  <si>
    <t>16642 kwh</t>
  </si>
  <si>
    <t>24796 kwh</t>
  </si>
  <si>
    <t>20793 kwh</t>
  </si>
  <si>
    <t>20135 kwh</t>
  </si>
  <si>
    <t>16107 kwh</t>
  </si>
  <si>
    <t>17448 kwh</t>
  </si>
  <si>
    <t>21325 kwh</t>
  </si>
  <si>
    <t>16269 kwh</t>
  </si>
  <si>
    <t>799 kwh</t>
  </si>
  <si>
    <t>373 kwh</t>
  </si>
  <si>
    <t>121 kwh</t>
  </si>
  <si>
    <t>545 kwh</t>
  </si>
  <si>
    <t>420 kwh</t>
  </si>
  <si>
    <t>8/19~9/19</t>
    <phoneticPr fontId="3" type="noConversion"/>
  </si>
  <si>
    <t>계산9</t>
    <phoneticPr fontId="3" type="noConversion"/>
  </si>
  <si>
    <t>8월 요금 납부</t>
  </si>
  <si>
    <t>9월 10일까지</t>
  </si>
  <si>
    <t>8월 요금 미납</t>
  </si>
  <si>
    <t>9월 요금 계</t>
  </si>
  <si>
    <t>8/19~9/19</t>
  </si>
  <si>
    <t>29569 kwh</t>
  </si>
  <si>
    <t>11327 kwh</t>
  </si>
  <si>
    <t>17485 kwh</t>
  </si>
  <si>
    <t>16166 kwh</t>
  </si>
  <si>
    <t>15584 kwh</t>
  </si>
  <si>
    <t>15211 kwh</t>
  </si>
  <si>
    <t>17199 kwh</t>
  </si>
  <si>
    <t>362 kwh</t>
  </si>
  <si>
    <t>166 kwh</t>
  </si>
  <si>
    <t>266 kwh</t>
  </si>
  <si>
    <t>307 kwh</t>
  </si>
  <si>
    <t>17936 kwh</t>
  </si>
  <si>
    <t>18522 kwh</t>
  </si>
  <si>
    <t>15393 kwh</t>
  </si>
  <si>
    <t>16459 kwh</t>
  </si>
  <si>
    <t>17029 kwh</t>
  </si>
  <si>
    <t>19701 kwh</t>
  </si>
  <si>
    <t>17473 kwh</t>
  </si>
  <si>
    <t>394 kwh</t>
  </si>
  <si>
    <t>277 kwh</t>
  </si>
  <si>
    <t>300 kwh</t>
  </si>
  <si>
    <t>145 kwh</t>
  </si>
  <si>
    <t>355 kwh</t>
  </si>
  <si>
    <t>429 kwh</t>
  </si>
  <si>
    <t>337 kwh</t>
  </si>
  <si>
    <t>20725 kwh</t>
  </si>
  <si>
    <t>16002 kwh</t>
  </si>
  <si>
    <t>14791 kwh</t>
  </si>
  <si>
    <t>16334 kwh</t>
  </si>
  <si>
    <t>9734 kwh</t>
  </si>
  <si>
    <t>10445 kwh</t>
  </si>
  <si>
    <t>22267 kwh</t>
  </si>
  <si>
    <t>326 kwh</t>
  </si>
  <si>
    <t>268 kwh</t>
  </si>
  <si>
    <t>304 kwh</t>
  </si>
  <si>
    <t>261 kwh</t>
  </si>
  <si>
    <t>15235 kwh</t>
  </si>
  <si>
    <t>17350 kwh</t>
  </si>
  <si>
    <t>17416 kwh</t>
  </si>
  <si>
    <t>15007 kwh</t>
  </si>
  <si>
    <t>12995 kwh</t>
  </si>
  <si>
    <t>19802 kwh</t>
  </si>
  <si>
    <t>21391 kwh</t>
  </si>
  <si>
    <t>191 kwh</t>
  </si>
  <si>
    <t>27699 kwh</t>
  </si>
  <si>
    <t>16266 kwh</t>
  </si>
  <si>
    <t>19277 kwh</t>
  </si>
  <si>
    <t>15071 kwh</t>
  </si>
  <si>
    <t>18330 kwh</t>
  </si>
  <si>
    <t>22760 kwh</t>
  </si>
  <si>
    <t>496 kwh</t>
  </si>
  <si>
    <t>334 kwh</t>
  </si>
  <si>
    <t>276 kwh</t>
  </si>
  <si>
    <t>347 kwh</t>
  </si>
  <si>
    <t>240 kwh</t>
  </si>
  <si>
    <t>478 kwh</t>
  </si>
  <si>
    <t>19981 kwh</t>
  </si>
  <si>
    <t>19097 kwh</t>
  </si>
  <si>
    <t>18680 kwh</t>
  </si>
  <si>
    <t>18107 kwh</t>
  </si>
  <si>
    <t>25734 kwh</t>
  </si>
  <si>
    <t>18263 kwh</t>
  </si>
  <si>
    <t>16413 kwh</t>
  </si>
  <si>
    <t>225 kwh</t>
  </si>
  <si>
    <t>214 kwh</t>
  </si>
  <si>
    <t>226 kwh</t>
  </si>
  <si>
    <t>260 kwh</t>
  </si>
  <si>
    <t>23235 kwh</t>
  </si>
  <si>
    <t>21302 kwh</t>
  </si>
  <si>
    <t>17026 kwh</t>
  </si>
  <si>
    <t>14705 kwh</t>
  </si>
  <si>
    <t>14679 kwh</t>
  </si>
  <si>
    <t>22879 kwh</t>
  </si>
  <si>
    <t>312 kwh</t>
  </si>
  <si>
    <t>242 kwh</t>
  </si>
  <si>
    <t>219 kwh</t>
  </si>
  <si>
    <t>237 kwh</t>
  </si>
  <si>
    <t>25957 kwh</t>
  </si>
  <si>
    <t>21573 kwh</t>
  </si>
  <si>
    <t>20630 kwh</t>
  </si>
  <si>
    <t>16423 kwh</t>
  </si>
  <si>
    <t>18553 kwh</t>
  </si>
  <si>
    <t>22114 kwh</t>
  </si>
  <si>
    <t>17001 kwh</t>
  </si>
  <si>
    <t>407 kwh</t>
  </si>
  <si>
    <t>241 kwh</t>
  </si>
  <si>
    <t>560 kwh</t>
  </si>
  <si>
    <t>359 kwh</t>
  </si>
  <si>
    <t>9/19~10/18</t>
  </si>
  <si>
    <t>9/19~10/18</t>
    <phoneticPr fontId="3" type="noConversion"/>
  </si>
  <si>
    <t>9월 요금 납부</t>
  </si>
  <si>
    <t>10월 10일까지</t>
  </si>
  <si>
    <t>9월 요금 미납</t>
  </si>
  <si>
    <t>10월 요금 계</t>
  </si>
  <si>
    <t>29743 kwh</t>
  </si>
  <si>
    <t>11448 kwh</t>
  </si>
  <si>
    <t>17630 kwh</t>
  </si>
  <si>
    <t>16321 kwh</t>
  </si>
  <si>
    <t>15764 kwh</t>
  </si>
  <si>
    <t>15319 kwh</t>
  </si>
  <si>
    <t>17324 kwh</t>
  </si>
  <si>
    <t>174 kwh</t>
  </si>
  <si>
    <t>155 kwh</t>
  </si>
  <si>
    <t>18054 kwh</t>
  </si>
  <si>
    <t>18669 kwh</t>
  </si>
  <si>
    <t>15531 kwh</t>
  </si>
  <si>
    <t>16562 kwh</t>
  </si>
  <si>
    <t>17196 kwh</t>
  </si>
  <si>
    <t>19724 kwh</t>
  </si>
  <si>
    <t>17690 kwh</t>
  </si>
  <si>
    <t>103 kwh</t>
  </si>
  <si>
    <t>167 kwh</t>
  </si>
  <si>
    <t>23 kwh</t>
  </si>
  <si>
    <t>20881 kwh</t>
  </si>
  <si>
    <t>16143 kwh</t>
  </si>
  <si>
    <t>14927 kwh</t>
  </si>
  <si>
    <t>16470 kwh</t>
  </si>
  <si>
    <t>9911 kwh</t>
  </si>
  <si>
    <t>10543 kwh</t>
  </si>
  <si>
    <t>22503 kwh</t>
  </si>
  <si>
    <t>156 kwh</t>
  </si>
  <si>
    <t>136 kwh</t>
  </si>
  <si>
    <t>15348 kwh</t>
  </si>
  <si>
    <t>17503 kwh</t>
  </si>
  <si>
    <t>17553 kwh</t>
  </si>
  <si>
    <t>15119 kwh</t>
  </si>
  <si>
    <t>13097 kwh</t>
  </si>
  <si>
    <t>19902 kwh</t>
  </si>
  <si>
    <t>21495 kwh</t>
  </si>
  <si>
    <t>27988 kwh</t>
  </si>
  <si>
    <t>16480 kwh</t>
  </si>
  <si>
    <t>17276 kwh</t>
  </si>
  <si>
    <t>19460 kwh</t>
  </si>
  <si>
    <t>18448 kwh</t>
  </si>
  <si>
    <t>23006 kwh</t>
  </si>
  <si>
    <t>289 kwh</t>
  </si>
  <si>
    <t>20096 kwh</t>
  </si>
  <si>
    <t>19234 kwh</t>
  </si>
  <si>
    <t>18812 kwh</t>
  </si>
  <si>
    <t>18256 kwh</t>
  </si>
  <si>
    <t>25898 kwh</t>
  </si>
  <si>
    <t>18405 kwh</t>
  </si>
  <si>
    <t>16549 kwh</t>
  </si>
  <si>
    <t>115 kwh</t>
  </si>
  <si>
    <t>23480 kwh</t>
  </si>
  <si>
    <t>21441 kwh</t>
  </si>
  <si>
    <t>17148 kwh</t>
  </si>
  <si>
    <t>17192 kwh</t>
  </si>
  <si>
    <t>14805 kwh</t>
  </si>
  <si>
    <t>14797 kwh</t>
  </si>
  <si>
    <t>23139 kwh</t>
  </si>
  <si>
    <t>245 kwh</t>
  </si>
  <si>
    <t>139 kwh</t>
  </si>
  <si>
    <t>26151 kwh</t>
  </si>
  <si>
    <t>21772 kwh</t>
  </si>
  <si>
    <t>20778 kwh</t>
  </si>
  <si>
    <t>16525 kwh</t>
  </si>
  <si>
    <t>18879 kwh</t>
  </si>
  <si>
    <t>22351 kwh</t>
  </si>
  <si>
    <t>17165 kwh</t>
  </si>
  <si>
    <t>194 kwh</t>
  </si>
  <si>
    <t>10/19~11/19</t>
  </si>
  <si>
    <t>10/19~11/19</t>
    <phoneticPr fontId="3" type="noConversion"/>
  </si>
  <si>
    <t>10월 요금 납부</t>
  </si>
  <si>
    <t>11월 10일까지</t>
  </si>
  <si>
    <t>10월 요금 미납</t>
  </si>
  <si>
    <t>11월 요금 계</t>
  </si>
  <si>
    <t>29887 kwh</t>
  </si>
  <si>
    <t>11547 kwh</t>
  </si>
  <si>
    <t>17749 kwh</t>
  </si>
  <si>
    <t>15904 kwh</t>
  </si>
  <si>
    <t>15402 kwh</t>
  </si>
  <si>
    <t>17428 kwh</t>
  </si>
  <si>
    <t>18172 kwh</t>
  </si>
  <si>
    <t>18813 kwh</t>
  </si>
  <si>
    <t>15638 kwh</t>
  </si>
  <si>
    <t>16651 kwh</t>
  </si>
  <si>
    <t>17328 kwh</t>
  </si>
  <si>
    <t>17862 kwh</t>
  </si>
  <si>
    <t>0 kwh</t>
  </si>
  <si>
    <t>20977 kwh</t>
  </si>
  <si>
    <t>16253 kwh</t>
  </si>
  <si>
    <t>15011 kwh</t>
  </si>
  <si>
    <t>16598 kwh</t>
  </si>
  <si>
    <t>10030 kwh</t>
  </si>
  <si>
    <t>10612 kwh</t>
  </si>
  <si>
    <t>22701 kwh</t>
  </si>
  <si>
    <t>110 kwh</t>
  </si>
  <si>
    <t>84 kwh</t>
  </si>
  <si>
    <t>15455 kwh</t>
  </si>
  <si>
    <t>17639 kwh</t>
  </si>
  <si>
    <t>17691 kwh</t>
  </si>
  <si>
    <t>15221 kwh</t>
  </si>
  <si>
    <t>13183 kwh</t>
  </si>
  <si>
    <t>19998 kwh</t>
  </si>
  <si>
    <t>21632 kwh</t>
  </si>
  <si>
    <t>28140 kwh</t>
  </si>
  <si>
    <t>16661 kwh</t>
  </si>
  <si>
    <t>17376 kwh</t>
  </si>
  <si>
    <t>19591 kwh</t>
  </si>
  <si>
    <t>18552 kwh</t>
  </si>
  <si>
    <t>23186 kwh</t>
  </si>
  <si>
    <t>181 kwh</t>
  </si>
  <si>
    <t>20201 kwh</t>
  </si>
  <si>
    <t>19358 kwh</t>
  </si>
  <si>
    <t>18945 kwh</t>
  </si>
  <si>
    <t>18366 kwh</t>
  </si>
  <si>
    <t>26061 kwh</t>
  </si>
  <si>
    <t>18432 kwh</t>
  </si>
  <si>
    <t>16664 kwh</t>
  </si>
  <si>
    <t>163 kwh</t>
  </si>
  <si>
    <t>27 kwh</t>
  </si>
  <si>
    <t>23643 kwh</t>
  </si>
  <si>
    <t>21536 kwh</t>
  </si>
  <si>
    <t>17306 kwh</t>
  </si>
  <si>
    <t>17303 kwh</t>
  </si>
  <si>
    <t>14925 kwh</t>
  </si>
  <si>
    <t>14900 kwh</t>
  </si>
  <si>
    <t>23320 kwh</t>
  </si>
  <si>
    <t>111 kwh</t>
  </si>
  <si>
    <t>26322 kwh</t>
  </si>
  <si>
    <t>22004 kwh</t>
  </si>
  <si>
    <t>20911 kwh</t>
  </si>
  <si>
    <t>16636 kwh</t>
  </si>
  <si>
    <t>19177 kwh</t>
  </si>
  <si>
    <t>22524 kwh</t>
  </si>
  <si>
    <t>232 kwh</t>
  </si>
  <si>
    <t>298 kwh</t>
  </si>
  <si>
    <t>11/19~12/18</t>
  </si>
  <si>
    <t>11/19~12/18</t>
    <phoneticPr fontId="3" type="noConversion"/>
  </si>
  <si>
    <t>30052 kwh</t>
  </si>
  <si>
    <t>11652 kwh</t>
  </si>
  <si>
    <t>17894 kwh</t>
  </si>
  <si>
    <t>16052 kwh</t>
  </si>
  <si>
    <t>15484 kwh</t>
  </si>
  <si>
    <t>17541 kwh</t>
  </si>
  <si>
    <t>165 kwh</t>
  </si>
  <si>
    <t>18304 kwh</t>
  </si>
  <si>
    <t>18950 kwh</t>
  </si>
  <si>
    <t>15722 kwh</t>
  </si>
  <si>
    <t>16732 kwh</t>
  </si>
  <si>
    <t>17985 kwh</t>
  </si>
  <si>
    <t>21084 kwh</t>
  </si>
  <si>
    <t>16368 kwh</t>
  </si>
  <si>
    <t>15115 kwh</t>
  </si>
  <si>
    <t>16720 kwh</t>
  </si>
  <si>
    <t>10127 kwh</t>
  </si>
  <si>
    <t>10680 kwh</t>
  </si>
  <si>
    <t>22849 kwh</t>
  </si>
  <si>
    <t>68 kwh</t>
  </si>
  <si>
    <t>15561 kwh</t>
  </si>
  <si>
    <t>17762 kwh</t>
  </si>
  <si>
    <t>17819 kwh</t>
  </si>
  <si>
    <t>15306 kwh</t>
  </si>
  <si>
    <t>13263 kwh</t>
  </si>
  <si>
    <t>20081 kwh</t>
  </si>
  <si>
    <t>21767 kwh</t>
  </si>
  <si>
    <t>28279 kwh</t>
  </si>
  <si>
    <t>16804 kwh</t>
  </si>
  <si>
    <t>17491 kwh</t>
  </si>
  <si>
    <t>19683 kwh</t>
  </si>
  <si>
    <t>15457 kwh</t>
  </si>
  <si>
    <t>18649 kwh</t>
  </si>
  <si>
    <t>23356 kwh</t>
  </si>
  <si>
    <t>20299 kwh</t>
  </si>
  <si>
    <t>19471 kwh</t>
  </si>
  <si>
    <t>19037 kwh</t>
  </si>
  <si>
    <t>18461 kwh</t>
  </si>
  <si>
    <t>26252 kwh</t>
  </si>
  <si>
    <t>18479 kwh</t>
  </si>
  <si>
    <t>16778 kwh</t>
  </si>
  <si>
    <t>47 kwh</t>
  </si>
  <si>
    <t>23802 kwh</t>
  </si>
  <si>
    <t>21618 kwh</t>
  </si>
  <si>
    <t>17430 kwh</t>
  </si>
  <si>
    <t>17422 kwh</t>
  </si>
  <si>
    <t>15050 kwh</t>
  </si>
  <si>
    <t>14972 kwh</t>
  </si>
  <si>
    <t>23485 kwh</t>
  </si>
  <si>
    <t>72 kwh</t>
  </si>
  <si>
    <t>26449 kwh</t>
  </si>
  <si>
    <t>22209 kwh</t>
  </si>
  <si>
    <t>21023 kwh</t>
  </si>
  <si>
    <t>16742 kwh</t>
  </si>
  <si>
    <t>19333 kwh</t>
  </si>
  <si>
    <t>17407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</si>
</sst>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76" formatCode="_-* #,##0.0_-;\-* #,##0.0_-;_-* &quot;-&quot;_-;_-@_-"/>
    <numFmt numFmtId="177" formatCode="mm&quot;월&quot;\ dd&quot;일&quot;"/>
    <numFmt numFmtId="178" formatCode="m&quot;월&quot;\ d&quot;일&quot;;@"/>
    <numFmt numFmtId="179" formatCode="#,##0\ &quot;원&quot;"/>
    <numFmt numFmtId="180" formatCode="#,##0_ ;[Red]\-#,##0\ "/>
    <numFmt numFmtId="181" formatCode="_-* #,##0.000_-;\-* #,##0.000_-;_-* &quot;-&quot;_-;_-@_-"/>
    <numFmt numFmtId="182" formatCode="_-* #,##0.0000_-;\-* #,##0.0000_-;_-* &quot;-&quot;_-;_-@_-"/>
    <numFmt numFmtId="183" formatCode="0.0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rgb="FFFFFF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8"/>
      <color rgb="FFFFFF00"/>
      <name val="맑은 고딕"/>
      <family val="2"/>
      <charset val="129"/>
      <scheme val="minor"/>
    </font>
    <font>
      <b/>
      <sz val="12"/>
      <color theme="3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6"/>
      <color rgb="FFFF0000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b/>
      <i/>
      <sz val="11"/>
      <color rgb="FF00B0F0"/>
      <name val="맑은 고딕"/>
      <family val="3"/>
      <charset val="129"/>
      <scheme val="minor"/>
    </font>
    <font>
      <i/>
      <sz val="11"/>
      <color rgb="FF00B0F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6"/>
      <color theme="3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7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41" fontId="0" fillId="0" borderId="1" xfId="1" applyFont="1" applyBorder="1">
      <alignment vertical="center"/>
    </xf>
    <xf numFmtId="176" fontId="0" fillId="0" borderId="0" xfId="1" applyNumberFormat="1" applyFont="1">
      <alignment vertical="center"/>
    </xf>
    <xf numFmtId="176" fontId="0" fillId="0" borderId="1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41" fontId="2" fillId="0" borderId="1" xfId="1" applyFont="1" applyBorder="1" applyAlignment="1">
      <alignment vertical="center"/>
    </xf>
    <xf numFmtId="10" fontId="4" fillId="0" borderId="1" xfId="2" applyNumberFormat="1" applyFont="1" applyBorder="1">
      <alignment vertical="center"/>
    </xf>
    <xf numFmtId="41" fontId="2" fillId="0" borderId="1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76" fontId="0" fillId="0" borderId="0" xfId="0" applyNumberFormat="1">
      <alignment vertical="center"/>
    </xf>
    <xf numFmtId="41" fontId="0" fillId="0" borderId="0" xfId="1" applyFont="1" applyBorder="1" applyAlignment="1">
      <alignment horizontal="center" vertical="center"/>
    </xf>
    <xf numFmtId="176" fontId="0" fillId="0" borderId="0" xfId="1" quotePrefix="1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quotePrefix="1" applyFont="1" applyFill="1" applyBorder="1">
      <alignment vertical="center"/>
    </xf>
    <xf numFmtId="41" fontId="0" fillId="0" borderId="0" xfId="1" applyFont="1">
      <alignment vertical="center"/>
    </xf>
    <xf numFmtId="41" fontId="0" fillId="0" borderId="0" xfId="1" quotePrefix="1" applyFont="1" applyFill="1" applyBorder="1">
      <alignment vertical="center"/>
    </xf>
    <xf numFmtId="41" fontId="0" fillId="0" borderId="0" xfId="1" applyFont="1" applyBorder="1">
      <alignment vertical="center"/>
    </xf>
    <xf numFmtId="41" fontId="0" fillId="0" borderId="1" xfId="1" applyFont="1" applyBorder="1" applyAlignment="1">
      <alignment vertical="center"/>
    </xf>
    <xf numFmtId="0" fontId="4" fillId="0" borderId="0" xfId="0" applyFont="1" applyAlignment="1">
      <alignment vertical="center"/>
    </xf>
    <xf numFmtId="41" fontId="2" fillId="0" borderId="0" xfId="1" applyFont="1" applyBorder="1" applyAlignment="1">
      <alignment vertical="center"/>
    </xf>
    <xf numFmtId="10" fontId="4" fillId="0" borderId="0" xfId="2" applyNumberFormat="1" applyFont="1" applyBorder="1">
      <alignment vertical="center"/>
    </xf>
    <xf numFmtId="0" fontId="5" fillId="0" borderId="0" xfId="0" applyFont="1" applyBorder="1">
      <alignment vertical="center"/>
    </xf>
    <xf numFmtId="41" fontId="0" fillId="0" borderId="0" xfId="0" applyNumberFormat="1">
      <alignment vertical="center"/>
    </xf>
    <xf numFmtId="41" fontId="6" fillId="0" borderId="0" xfId="1" applyFont="1">
      <alignment vertical="center"/>
    </xf>
    <xf numFmtId="41" fontId="6" fillId="0" borderId="0" xfId="1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6" fontId="2" fillId="0" borderId="0" xfId="1" applyNumberFormat="1" applyFont="1" applyFill="1">
      <alignment vertical="center"/>
    </xf>
    <xf numFmtId="0" fontId="0" fillId="0" borderId="0" xfId="0">
      <alignment vertical="center"/>
    </xf>
    <xf numFmtId="41" fontId="0" fillId="0" borderId="1" xfId="1" applyFont="1" applyFill="1" applyBorder="1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10" xfId="0" applyFont="1" applyBorder="1">
      <alignment vertical="center"/>
    </xf>
    <xf numFmtId="0" fontId="8" fillId="0" borderId="0" xfId="0" applyFont="1">
      <alignment vertical="center"/>
    </xf>
    <xf numFmtId="0" fontId="8" fillId="0" borderId="5" xfId="0" applyFont="1" applyBorder="1">
      <alignment vertical="center"/>
    </xf>
    <xf numFmtId="41" fontId="8" fillId="0" borderId="0" xfId="0" applyNumberFormat="1" applyFont="1">
      <alignment vertical="center"/>
    </xf>
    <xf numFmtId="41" fontId="8" fillId="0" borderId="0" xfId="0" applyNumberFormat="1" applyFont="1" applyBorder="1">
      <alignment vertical="center"/>
    </xf>
    <xf numFmtId="0" fontId="7" fillId="0" borderId="0" xfId="0" applyFont="1">
      <alignment vertical="center"/>
    </xf>
    <xf numFmtId="41" fontId="0" fillId="2" borderId="0" xfId="1" applyFont="1" applyFill="1" applyBorder="1">
      <alignment vertical="center"/>
    </xf>
    <xf numFmtId="41" fontId="2" fillId="0" borderId="13" xfId="1" applyFont="1" applyBorder="1" applyAlignment="1">
      <alignment horizontal="center" vertical="center"/>
    </xf>
    <xf numFmtId="176" fontId="2" fillId="0" borderId="14" xfId="1" applyNumberFormat="1" applyFont="1" applyBorder="1" applyAlignment="1">
      <alignment horizontal="center" vertical="center"/>
    </xf>
    <xf numFmtId="176" fontId="2" fillId="0" borderId="15" xfId="1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>
      <alignment vertical="center"/>
    </xf>
    <xf numFmtId="41" fontId="0" fillId="0" borderId="1" xfId="1" applyFont="1" applyFill="1" applyBorder="1" applyAlignme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41" fontId="9" fillId="0" borderId="1" xfId="1" applyFont="1" applyFill="1" applyBorder="1" applyAlignment="1">
      <alignment horizontal="center" vertical="center"/>
    </xf>
    <xf numFmtId="41" fontId="9" fillId="0" borderId="1" xfId="1" applyFont="1" applyFill="1" applyBorder="1">
      <alignment vertical="center"/>
    </xf>
    <xf numFmtId="178" fontId="4" fillId="0" borderId="0" xfId="1" quotePrefix="1" applyNumberFormat="1" applyFont="1">
      <alignment vertical="center"/>
    </xf>
    <xf numFmtId="0" fontId="10" fillId="0" borderId="0" xfId="0" applyFont="1">
      <alignment vertical="center"/>
    </xf>
    <xf numFmtId="41" fontId="2" fillId="0" borderId="14" xfId="1" applyFont="1" applyBorder="1" applyAlignment="1">
      <alignment horizontal="center" vertical="center"/>
    </xf>
    <xf numFmtId="41" fontId="2" fillId="0" borderId="15" xfId="1" applyFont="1" applyBorder="1" applyAlignment="1">
      <alignment horizontal="center" vertical="center"/>
    </xf>
    <xf numFmtId="41" fontId="0" fillId="0" borderId="0" xfId="1" applyFont="1" applyFill="1" applyBorder="1">
      <alignment vertical="center"/>
    </xf>
    <xf numFmtId="41" fontId="2" fillId="0" borderId="0" xfId="1" applyFont="1" applyFill="1" applyBorder="1" applyAlignment="1">
      <alignment horizontal="center" vertical="center"/>
    </xf>
    <xf numFmtId="41" fontId="2" fillId="0" borderId="13" xfId="1" applyFont="1" applyFill="1" applyBorder="1" applyAlignment="1">
      <alignment horizontal="center" vertical="center"/>
    </xf>
    <xf numFmtId="41" fontId="2" fillId="0" borderId="16" xfId="1" applyFont="1" applyFill="1" applyBorder="1" applyAlignment="1">
      <alignment horizontal="center" vertical="center"/>
    </xf>
    <xf numFmtId="41" fontId="2" fillId="0" borderId="17" xfId="1" applyFont="1" applyFill="1" applyBorder="1" applyAlignment="1">
      <alignment horizontal="center" vertical="center"/>
    </xf>
    <xf numFmtId="41" fontId="2" fillId="0" borderId="1" xfId="1" applyFont="1" applyFill="1" applyBorder="1" applyAlignment="1">
      <alignment horizontal="center" vertical="center"/>
    </xf>
    <xf numFmtId="41" fontId="4" fillId="0" borderId="0" xfId="1" applyFont="1">
      <alignment vertical="center"/>
    </xf>
    <xf numFmtId="41" fontId="8" fillId="0" borderId="6" xfId="1" applyFont="1" applyBorder="1">
      <alignment vertical="center"/>
    </xf>
    <xf numFmtId="41" fontId="8" fillId="0" borderId="0" xfId="1" applyFont="1" applyBorder="1">
      <alignment vertical="center"/>
    </xf>
    <xf numFmtId="179" fontId="8" fillId="0" borderId="0" xfId="0" applyNumberFormat="1" applyFont="1" applyBorder="1">
      <alignment vertical="center"/>
    </xf>
    <xf numFmtId="41" fontId="8" fillId="0" borderId="5" xfId="1" applyFont="1" applyBorder="1">
      <alignment vertical="center"/>
    </xf>
    <xf numFmtId="41" fontId="13" fillId="4" borderId="5" xfId="1" applyFont="1" applyFill="1" applyBorder="1">
      <alignment vertical="center"/>
    </xf>
    <xf numFmtId="179" fontId="13" fillId="4" borderId="0" xfId="1" applyNumberFormat="1" applyFont="1" applyFill="1" applyBorder="1">
      <alignment vertical="center"/>
    </xf>
    <xf numFmtId="0" fontId="15" fillId="0" borderId="0" xfId="0" applyFont="1">
      <alignment vertical="center"/>
    </xf>
    <xf numFmtId="0" fontId="16" fillId="0" borderId="10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0" xfId="0" applyFont="1">
      <alignment vertical="center"/>
    </xf>
    <xf numFmtId="41" fontId="8" fillId="0" borderId="6" xfId="0" applyNumberFormat="1" applyFont="1" applyBorder="1" applyAlignment="1">
      <alignment horizontal="right" vertical="center"/>
    </xf>
    <xf numFmtId="0" fontId="8" fillId="0" borderId="0" xfId="0" applyFont="1" applyFill="1" applyBorder="1">
      <alignment vertical="center"/>
    </xf>
    <xf numFmtId="0" fontId="13" fillId="0" borderId="0" xfId="0" applyFont="1">
      <alignment vertical="center"/>
    </xf>
    <xf numFmtId="0" fontId="13" fillId="0" borderId="10" xfId="0" applyFont="1" applyBorder="1">
      <alignment vertical="center"/>
    </xf>
    <xf numFmtId="0" fontId="8" fillId="0" borderId="7" xfId="0" applyFont="1" applyBorder="1">
      <alignment vertical="center"/>
    </xf>
    <xf numFmtId="0" fontId="8" fillId="0" borderId="8" xfId="0" applyFont="1" applyBorder="1">
      <alignment vertical="center"/>
    </xf>
    <xf numFmtId="0" fontId="8" fillId="0" borderId="9" xfId="0" applyFont="1" applyBorder="1">
      <alignment vertical="center"/>
    </xf>
    <xf numFmtId="0" fontId="8" fillId="0" borderId="11" xfId="0" applyFont="1" applyBorder="1">
      <alignment vertical="center"/>
    </xf>
    <xf numFmtId="41" fontId="13" fillId="0" borderId="0" xfId="1" applyFont="1" applyBorder="1">
      <alignment vertical="center"/>
    </xf>
    <xf numFmtId="41" fontId="5" fillId="0" borderId="6" xfId="1" applyFont="1" applyBorder="1">
      <alignment vertical="center"/>
    </xf>
    <xf numFmtId="178" fontId="8" fillId="0" borderId="6" xfId="0" applyNumberFormat="1" applyFont="1" applyBorder="1" applyAlignment="1">
      <alignment horizontal="left" vertical="center"/>
    </xf>
    <xf numFmtId="41" fontId="14" fillId="7" borderId="5" xfId="1" applyFont="1" applyFill="1" applyBorder="1" applyAlignment="1">
      <alignment horizontal="center" vertical="center"/>
    </xf>
    <xf numFmtId="179" fontId="14" fillId="7" borderId="0" xfId="0" applyNumberFormat="1" applyFont="1" applyFill="1" applyBorder="1">
      <alignment vertical="center"/>
    </xf>
    <xf numFmtId="41" fontId="8" fillId="4" borderId="5" xfId="1" applyFont="1" applyFill="1" applyBorder="1">
      <alignment vertical="center"/>
    </xf>
    <xf numFmtId="179" fontId="8" fillId="4" borderId="0" xfId="0" applyNumberFormat="1" applyFont="1" applyFill="1" applyBorder="1">
      <alignment vertical="center"/>
    </xf>
    <xf numFmtId="0" fontId="7" fillId="0" borderId="6" xfId="0" applyFont="1" applyBorder="1">
      <alignment vertical="center"/>
    </xf>
    <xf numFmtId="0" fontId="7" fillId="0" borderId="0" xfId="0" applyFont="1" applyBorder="1">
      <alignment vertical="center"/>
    </xf>
    <xf numFmtId="0" fontId="2" fillId="0" borderId="18" xfId="0" applyFont="1" applyBorder="1" applyAlignment="1">
      <alignment horizontal="center" vertical="center"/>
    </xf>
    <xf numFmtId="0" fontId="11" fillId="5" borderId="2" xfId="0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11" fillId="5" borderId="3" xfId="0" applyFont="1" applyFill="1" applyBorder="1" applyAlignment="1">
      <alignment vertical="center"/>
    </xf>
    <xf numFmtId="0" fontId="11" fillId="5" borderId="3" xfId="0" applyFont="1" applyFill="1" applyBorder="1" applyAlignment="1">
      <alignment horizontal="center" vertical="center"/>
    </xf>
    <xf numFmtId="41" fontId="0" fillId="2" borderId="1" xfId="1" applyFont="1" applyFill="1" applyBorder="1" applyAlignment="1">
      <alignment vertical="center"/>
    </xf>
    <xf numFmtId="177" fontId="4" fillId="2" borderId="0" xfId="0" applyNumberFormat="1" applyFont="1" applyFill="1" applyAlignment="1">
      <alignment horizontal="center" vertical="center"/>
    </xf>
    <xf numFmtId="178" fontId="0" fillId="0" borderId="1" xfId="1" applyNumberFormat="1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41" fontId="18" fillId="0" borderId="0" xfId="1" applyFont="1" applyAlignment="1">
      <alignment vertical="center"/>
    </xf>
    <xf numFmtId="41" fontId="18" fillId="0" borderId="0" xfId="1" applyFont="1">
      <alignment vertical="center"/>
    </xf>
    <xf numFmtId="41" fontId="19" fillId="0" borderId="0" xfId="1" applyFont="1" applyFill="1" applyBorder="1" applyAlignment="1">
      <alignment horizontal="center" vertical="center"/>
    </xf>
    <xf numFmtId="41" fontId="0" fillId="8" borderId="1" xfId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80" fontId="0" fillId="8" borderId="1" xfId="1" applyNumberFormat="1" applyFont="1" applyFill="1" applyBorder="1" applyAlignment="1">
      <alignment vertical="center"/>
    </xf>
    <xf numFmtId="41" fontId="20" fillId="0" borderId="0" xfId="1" applyFont="1" applyFill="1" applyBorder="1" applyAlignment="1">
      <alignment horizontal="center" vertical="center"/>
    </xf>
    <xf numFmtId="41" fontId="21" fillId="0" borderId="0" xfId="1" applyFont="1" applyFill="1" applyBorder="1" applyAlignment="1">
      <alignment horizontal="center" vertical="center"/>
    </xf>
    <xf numFmtId="41" fontId="19" fillId="0" borderId="0" xfId="1" applyFont="1">
      <alignment vertical="center"/>
    </xf>
    <xf numFmtId="41" fontId="4" fillId="0" borderId="0" xfId="0" applyNumberFormat="1" applyFont="1" applyFill="1" applyBorder="1" applyAlignment="1">
      <alignment horizontal="center" vertical="center"/>
    </xf>
    <xf numFmtId="41" fontId="10" fillId="0" borderId="0" xfId="0" applyNumberFormat="1" applyFont="1">
      <alignment vertical="center"/>
    </xf>
    <xf numFmtId="0" fontId="22" fillId="7" borderId="0" xfId="0" applyFont="1" applyFill="1">
      <alignment vertical="center"/>
    </xf>
    <xf numFmtId="0" fontId="0" fillId="7" borderId="0" xfId="0" applyFill="1">
      <alignment vertical="center"/>
    </xf>
    <xf numFmtId="41" fontId="21" fillId="9" borderId="0" xfId="1" applyFont="1" applyFill="1">
      <alignment vertical="center"/>
    </xf>
    <xf numFmtId="41" fontId="19" fillId="9" borderId="0" xfId="1" applyFont="1" applyFill="1">
      <alignment vertical="center"/>
    </xf>
    <xf numFmtId="41" fontId="19" fillId="9" borderId="0" xfId="1" applyFont="1" applyFill="1" applyBorder="1" applyAlignment="1">
      <alignment horizontal="center" vertical="center"/>
    </xf>
    <xf numFmtId="41" fontId="0" fillId="9" borderId="0" xfId="1" applyFont="1" applyFill="1">
      <alignment vertical="center"/>
    </xf>
    <xf numFmtId="41" fontId="0" fillId="9" borderId="0" xfId="0" applyNumberFormat="1" applyFill="1">
      <alignment vertical="center"/>
    </xf>
    <xf numFmtId="0" fontId="23" fillId="0" borderId="0" xfId="0" applyFont="1" applyAlignment="1">
      <alignment vertical="center"/>
    </xf>
    <xf numFmtId="176" fontId="2" fillId="0" borderId="0" xfId="1" applyNumberFormat="1" applyFont="1" applyFill="1" applyBorder="1" applyAlignment="1">
      <alignment horizontal="center" vertical="center"/>
    </xf>
    <xf numFmtId="41" fontId="6" fillId="0" borderId="0" xfId="1" applyFont="1" applyBorder="1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1" fontId="6" fillId="0" borderId="0" xfId="1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1" fontId="6" fillId="0" borderId="1" xfId="1" applyFont="1" applyBorder="1" applyAlignment="1">
      <alignment horizontal="center" vertical="center"/>
    </xf>
    <xf numFmtId="41" fontId="6" fillId="2" borderId="1" xfId="1" applyFont="1" applyFill="1" applyBorder="1" applyAlignment="1">
      <alignment vertical="center"/>
    </xf>
    <xf numFmtId="17" fontId="4" fillId="2" borderId="0" xfId="0" applyNumberFormat="1" applyFont="1" applyFill="1" applyAlignment="1">
      <alignment horizontal="center" vertical="center"/>
    </xf>
    <xf numFmtId="17" fontId="24" fillId="2" borderId="0" xfId="0" applyNumberFormat="1" applyFont="1" applyFill="1" applyAlignment="1">
      <alignment horizontal="center" vertical="center"/>
    </xf>
    <xf numFmtId="41" fontId="0" fillId="10" borderId="0" xfId="1" applyFont="1" applyFill="1" applyBorder="1">
      <alignment vertical="center"/>
    </xf>
    <xf numFmtId="177" fontId="0" fillId="0" borderId="0" xfId="0" applyNumberFormat="1">
      <alignment vertical="center"/>
    </xf>
    <xf numFmtId="41" fontId="21" fillId="0" borderId="0" xfId="1" applyFont="1" applyBorder="1" applyAlignment="1">
      <alignment horizontal="center" vertical="center"/>
    </xf>
    <xf numFmtId="41" fontId="24" fillId="0" borderId="0" xfId="1" applyFont="1" applyBorder="1" applyAlignment="1">
      <alignment horizontal="center" vertical="center"/>
    </xf>
    <xf numFmtId="41" fontId="25" fillId="2" borderId="0" xfId="1" applyFont="1" applyFill="1">
      <alignment vertical="center"/>
    </xf>
    <xf numFmtId="17" fontId="4" fillId="3" borderId="0" xfId="0" applyNumberFormat="1" applyFont="1" applyFill="1" applyAlignment="1">
      <alignment horizontal="center" vertical="center"/>
    </xf>
    <xf numFmtId="41" fontId="6" fillId="0" borderId="0" xfId="1" applyFont="1" applyFill="1">
      <alignment vertical="center"/>
    </xf>
    <xf numFmtId="0" fontId="6" fillId="0" borderId="0" xfId="0" applyFont="1" applyBorder="1">
      <alignment vertical="center"/>
    </xf>
    <xf numFmtId="41" fontId="0" fillId="0" borderId="0" xfId="1" applyFont="1" applyFill="1">
      <alignment vertical="center"/>
    </xf>
    <xf numFmtId="0" fontId="0" fillId="0" borderId="0" xfId="0" applyFill="1" applyBorder="1">
      <alignment vertical="center"/>
    </xf>
    <xf numFmtId="0" fontId="23" fillId="0" borderId="0" xfId="0" applyFont="1" applyBorder="1" applyAlignment="1">
      <alignment vertical="center"/>
    </xf>
    <xf numFmtId="0" fontId="0" fillId="2" borderId="1" xfId="0" applyFill="1" applyBorder="1">
      <alignment vertical="center"/>
    </xf>
    <xf numFmtId="41" fontId="0" fillId="0" borderId="13" xfId="1" applyFont="1" applyBorder="1">
      <alignment vertical="center"/>
    </xf>
    <xf numFmtId="41" fontId="0" fillId="0" borderId="14" xfId="1" applyFont="1" applyBorder="1">
      <alignment vertical="center"/>
    </xf>
    <xf numFmtId="41" fontId="0" fillId="0" borderId="16" xfId="1" applyFont="1" applyBorder="1">
      <alignment vertical="center"/>
    </xf>
    <xf numFmtId="0" fontId="0" fillId="2" borderId="19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1" xfId="0" applyFill="1" applyBorder="1">
      <alignment vertical="center"/>
    </xf>
    <xf numFmtId="41" fontId="10" fillId="0" borderId="0" xfId="1" quotePrefix="1" applyFont="1" applyFill="1" applyBorder="1">
      <alignment vertical="center"/>
    </xf>
    <xf numFmtId="41" fontId="4" fillId="0" borderId="0" xfId="1" quotePrefix="1" applyFont="1" applyFill="1" applyBorder="1">
      <alignment vertical="center"/>
    </xf>
    <xf numFmtId="176" fontId="4" fillId="0" borderId="0" xfId="1" quotePrefix="1" applyNumberFormat="1" applyFont="1" applyFill="1" applyBorder="1">
      <alignment vertical="center"/>
    </xf>
    <xf numFmtId="41" fontId="0" fillId="2" borderId="1" xfId="1" quotePrefix="1" applyFont="1" applyFill="1" applyBorder="1">
      <alignment vertical="center"/>
    </xf>
    <xf numFmtId="41" fontId="26" fillId="0" borderId="5" xfId="1" applyFont="1" applyBorder="1">
      <alignment vertical="center"/>
    </xf>
    <xf numFmtId="41" fontId="8" fillId="0" borderId="0" xfId="0" applyNumberFormat="1" applyFont="1" applyBorder="1" applyAlignment="1">
      <alignment horizontal="right" vertical="center"/>
    </xf>
    <xf numFmtId="0" fontId="7" fillId="0" borderId="0" xfId="0" applyFont="1" applyFill="1">
      <alignment vertical="center"/>
    </xf>
    <xf numFmtId="0" fontId="12" fillId="0" borderId="0" xfId="0" applyFont="1" applyFill="1" applyBorder="1" applyAlignment="1">
      <alignment vertical="center"/>
    </xf>
    <xf numFmtId="178" fontId="8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/>
    </xf>
    <xf numFmtId="41" fontId="8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>
      <alignment vertical="center"/>
    </xf>
    <xf numFmtId="0" fontId="17" fillId="6" borderId="0" xfId="0" applyFont="1" applyFill="1" applyBorder="1" applyAlignment="1">
      <alignment vertical="center"/>
    </xf>
    <xf numFmtId="0" fontId="17" fillId="6" borderId="6" xfId="0" applyFont="1" applyFill="1" applyBorder="1" applyAlignment="1">
      <alignment vertical="center"/>
    </xf>
    <xf numFmtId="41" fontId="0" fillId="2" borderId="1" xfId="1" applyFont="1" applyFill="1" applyBorder="1" applyAlignment="1">
      <alignment horizontal="center" vertical="center"/>
    </xf>
    <xf numFmtId="41" fontId="0" fillId="11" borderId="1" xfId="1" applyFont="1" applyFill="1" applyBorder="1" applyAlignment="1">
      <alignment vertical="center"/>
    </xf>
    <xf numFmtId="41" fontId="9" fillId="2" borderId="1" xfId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176" fontId="0" fillId="2" borderId="1" xfId="1" applyNumberFormat="1" applyFont="1" applyFill="1" applyBorder="1">
      <alignment vertical="center"/>
    </xf>
    <xf numFmtId="0" fontId="0" fillId="2" borderId="1" xfId="0" applyFill="1" applyBorder="1" applyAlignment="1">
      <alignment vertical="center"/>
    </xf>
    <xf numFmtId="41" fontId="5" fillId="0" borderId="5" xfId="1" applyFont="1" applyBorder="1">
      <alignment vertical="center"/>
    </xf>
    <xf numFmtId="41" fontId="5" fillId="0" borderId="0" xfId="0" applyNumberFormat="1" applyFont="1" applyBorder="1">
      <alignment vertical="center"/>
    </xf>
    <xf numFmtId="0" fontId="5" fillId="0" borderId="6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Fill="1" applyBorder="1">
      <alignment vertical="center"/>
    </xf>
    <xf numFmtId="41" fontId="5" fillId="0" borderId="0" xfId="1" applyFont="1" applyBorder="1">
      <alignment vertical="center"/>
    </xf>
    <xf numFmtId="0" fontId="5" fillId="0" borderId="12" xfId="0" applyFont="1" applyBorder="1">
      <alignment vertical="center"/>
    </xf>
    <xf numFmtId="0" fontId="27" fillId="2" borderId="0" xfId="0" applyFont="1" applyFill="1">
      <alignment vertical="center"/>
    </xf>
    <xf numFmtId="41" fontId="28" fillId="0" borderId="23" xfId="1" applyFont="1" applyBorder="1" applyAlignment="1">
      <alignment vertical="center"/>
    </xf>
    <xf numFmtId="41" fontId="29" fillId="0" borderId="24" xfId="1" applyFont="1" applyFill="1" applyBorder="1">
      <alignment vertical="center"/>
    </xf>
    <xf numFmtId="181" fontId="30" fillId="12" borderId="24" xfId="1" quotePrefix="1" applyNumberFormat="1" applyFont="1" applyFill="1" applyBorder="1">
      <alignment vertical="center"/>
    </xf>
    <xf numFmtId="41" fontId="28" fillId="0" borderId="24" xfId="1" applyFont="1" applyFill="1" applyBorder="1">
      <alignment vertical="center"/>
    </xf>
    <xf numFmtId="41" fontId="31" fillId="12" borderId="24" xfId="1" quotePrefix="1" applyFont="1" applyFill="1" applyBorder="1">
      <alignment vertical="center"/>
    </xf>
    <xf numFmtId="41" fontId="28" fillId="0" borderId="24" xfId="1" quotePrefix="1" applyFont="1" applyFill="1" applyBorder="1">
      <alignment vertical="center"/>
    </xf>
    <xf numFmtId="0" fontId="31" fillId="12" borderId="25" xfId="0" quotePrefix="1" applyFont="1" applyFill="1" applyBorder="1">
      <alignment vertical="center"/>
    </xf>
    <xf numFmtId="41" fontId="32" fillId="0" borderId="5" xfId="1" applyFont="1" applyBorder="1">
      <alignment vertical="center"/>
    </xf>
    <xf numFmtId="41" fontId="31" fillId="0" borderId="0" xfId="1" quotePrefix="1" applyFont="1" applyFill="1" applyBorder="1">
      <alignment vertical="center"/>
    </xf>
    <xf numFmtId="41" fontId="28" fillId="0" borderId="0" xfId="1" quotePrefix="1" applyFont="1" applyFill="1" applyBorder="1">
      <alignment vertical="center"/>
    </xf>
    <xf numFmtId="0" fontId="31" fillId="0" borderId="0" xfId="0" quotePrefix="1" applyFont="1" applyFill="1" applyBorder="1">
      <alignment vertical="center"/>
    </xf>
    <xf numFmtId="182" fontId="0" fillId="0" borderId="0" xfId="1" applyNumberFormat="1" applyFont="1" applyFill="1" applyBorder="1">
      <alignment vertical="center"/>
    </xf>
    <xf numFmtId="41" fontId="0" fillId="0" borderId="19" xfId="1" quotePrefix="1" applyFont="1" applyFill="1" applyBorder="1">
      <alignment vertical="center"/>
    </xf>
    <xf numFmtId="41" fontId="0" fillId="0" borderId="20" xfId="1" quotePrefix="1" applyFont="1" applyFill="1" applyBorder="1">
      <alignment vertical="center"/>
    </xf>
    <xf numFmtId="41" fontId="0" fillId="0" borderId="21" xfId="1" quotePrefix="1" applyFont="1" applyFill="1" applyBorder="1">
      <alignment vertical="center"/>
    </xf>
    <xf numFmtId="41" fontId="28" fillId="0" borderId="0" xfId="1" applyFont="1" applyBorder="1" applyAlignment="1">
      <alignment vertical="center"/>
    </xf>
    <xf numFmtId="41" fontId="29" fillId="0" borderId="0" xfId="1" applyFont="1" applyFill="1" applyBorder="1">
      <alignment vertical="center"/>
    </xf>
    <xf numFmtId="181" fontId="30" fillId="12" borderId="0" xfId="1" quotePrefix="1" applyNumberFormat="1" applyFont="1" applyFill="1" applyBorder="1">
      <alignment vertical="center"/>
    </xf>
    <xf numFmtId="41" fontId="28" fillId="0" borderId="0" xfId="1" applyFont="1" applyFill="1" applyBorder="1">
      <alignment vertical="center"/>
    </xf>
    <xf numFmtId="41" fontId="6" fillId="3" borderId="22" xfId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41" fontId="0" fillId="3" borderId="0" xfId="1" applyFont="1" applyFill="1">
      <alignment vertical="center"/>
    </xf>
    <xf numFmtId="41" fontId="6" fillId="3" borderId="0" xfId="0" applyNumberFormat="1" applyFont="1" applyFill="1">
      <alignment vertical="center"/>
    </xf>
    <xf numFmtId="0" fontId="6" fillId="3" borderId="0" xfId="0" applyFont="1" applyFill="1">
      <alignment vertical="center"/>
    </xf>
    <xf numFmtId="41" fontId="6" fillId="3" borderId="0" xfId="1" applyFont="1" applyFill="1" applyBorder="1" applyAlignment="1">
      <alignment horizontal="center" vertical="center"/>
    </xf>
    <xf numFmtId="176" fontId="2" fillId="3" borderId="0" xfId="1" applyNumberFormat="1" applyFont="1" applyFill="1" applyBorder="1" applyAlignment="1">
      <alignment horizontal="center" vertical="center"/>
    </xf>
    <xf numFmtId="41" fontId="0" fillId="3" borderId="0" xfId="0" applyNumberFormat="1" applyFill="1">
      <alignment vertical="center"/>
    </xf>
    <xf numFmtId="176" fontId="6" fillId="3" borderId="0" xfId="0" applyNumberFormat="1" applyFont="1" applyFill="1">
      <alignment vertical="center"/>
    </xf>
    <xf numFmtId="176" fontId="0" fillId="3" borderId="0" xfId="0" applyNumberFormat="1" applyFill="1">
      <alignment vertical="center"/>
    </xf>
    <xf numFmtId="0" fontId="10" fillId="2" borderId="0" xfId="0" applyFont="1" applyFill="1">
      <alignment vertical="center"/>
    </xf>
    <xf numFmtId="0" fontId="33" fillId="0" borderId="0" xfId="0" applyFont="1" applyBorder="1" applyAlignment="1">
      <alignment vertical="center"/>
    </xf>
    <xf numFmtId="41" fontId="34" fillId="13" borderId="1" xfId="1" quotePrefix="1" applyFont="1" applyFill="1" applyBorder="1">
      <alignment vertical="center"/>
    </xf>
    <xf numFmtId="41" fontId="0" fillId="13" borderId="0" xfId="1" quotePrefix="1" applyFont="1" applyFill="1" applyBorder="1">
      <alignment vertical="center"/>
    </xf>
    <xf numFmtId="41" fontId="0" fillId="13" borderId="0" xfId="1" applyFont="1" applyFill="1">
      <alignment vertical="center"/>
    </xf>
    <xf numFmtId="176" fontId="14" fillId="13" borderId="0" xfId="1" applyNumberFormat="1" applyFont="1" applyFill="1">
      <alignment vertical="center"/>
    </xf>
    <xf numFmtId="41" fontId="14" fillId="13" borderId="0" xfId="1" applyFont="1" applyFill="1">
      <alignment vertical="center"/>
    </xf>
    <xf numFmtId="0" fontId="14" fillId="13" borderId="0" xfId="0" applyFont="1" applyFill="1">
      <alignment vertical="center"/>
    </xf>
    <xf numFmtId="0" fontId="0" fillId="0" borderId="26" xfId="0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41" fontId="0" fillId="4" borderId="1" xfId="1" applyFont="1" applyFill="1" applyBorder="1" applyAlignment="1">
      <alignment vertical="center"/>
    </xf>
    <xf numFmtId="41" fontId="0" fillId="4" borderId="1" xfId="1" applyFont="1" applyFill="1" applyBorder="1" applyAlignment="1">
      <alignment horizontal="center" vertical="center"/>
    </xf>
    <xf numFmtId="180" fontId="0" fillId="4" borderId="1" xfId="1" applyNumberFormat="1" applyFont="1" applyFill="1" applyBorder="1" applyAlignment="1">
      <alignment vertical="center"/>
    </xf>
    <xf numFmtId="41" fontId="0" fillId="6" borderId="1" xfId="1" quotePrefix="1" applyFont="1" applyFill="1" applyBorder="1">
      <alignment vertical="center"/>
    </xf>
    <xf numFmtId="41" fontId="9" fillId="6" borderId="1" xfId="1" applyFont="1" applyFill="1" applyBorder="1" applyAlignment="1">
      <alignment horizontal="center" vertical="center"/>
    </xf>
    <xf numFmtId="41" fontId="0" fillId="6" borderId="1" xfId="1" applyFont="1" applyFill="1" applyBorder="1" applyAlignment="1">
      <alignment vertical="center"/>
    </xf>
    <xf numFmtId="41" fontId="0" fillId="0" borderId="16" xfId="1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20" xfId="0" applyFill="1" applyBorder="1">
      <alignment vertical="center"/>
    </xf>
    <xf numFmtId="41" fontId="0" fillId="0" borderId="1" xfId="1" applyFont="1" applyFill="1" applyBorder="1">
      <alignment vertical="center"/>
    </xf>
    <xf numFmtId="176" fontId="0" fillId="0" borderId="0" xfId="1" applyNumberFormat="1" applyFont="1" applyFill="1">
      <alignment vertical="center"/>
    </xf>
    <xf numFmtId="176" fontId="2" fillId="0" borderId="1" xfId="1" applyNumberFormat="1" applyFont="1" applyFill="1" applyBorder="1" applyAlignment="1">
      <alignment horizontal="center" vertical="center"/>
    </xf>
    <xf numFmtId="41" fontId="9" fillId="2" borderId="1" xfId="1" applyFont="1" applyFill="1" applyBorder="1">
      <alignment vertical="center"/>
    </xf>
    <xf numFmtId="0" fontId="0" fillId="0" borderId="26" xfId="0" applyFill="1" applyBorder="1" applyAlignment="1">
      <alignment horizontal="left" vertical="center"/>
    </xf>
    <xf numFmtId="176" fontId="2" fillId="0" borderId="14" xfId="1" applyNumberFormat="1" applyFont="1" applyFill="1" applyBorder="1" applyAlignment="1">
      <alignment horizontal="center" vertical="center"/>
    </xf>
    <xf numFmtId="176" fontId="14" fillId="0" borderId="0" xfId="1" applyNumberFormat="1" applyFont="1" applyFill="1">
      <alignment vertical="center"/>
    </xf>
    <xf numFmtId="183" fontId="0" fillId="2" borderId="19" xfId="0" applyNumberFormat="1" applyFill="1" applyBorder="1">
      <alignment vertical="center"/>
    </xf>
    <xf numFmtId="183" fontId="0" fillId="2" borderId="21" xfId="0" applyNumberFormat="1" applyFill="1" applyBorder="1">
      <alignment vertical="center"/>
    </xf>
    <xf numFmtId="41" fontId="0" fillId="11" borderId="1" xfId="1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>
      <alignment vertical="center"/>
    </xf>
    <xf numFmtId="41" fontId="0" fillId="3" borderId="1" xfId="1" quotePrefix="1" applyFont="1" applyFill="1" applyBorder="1">
      <alignment vertical="center"/>
    </xf>
    <xf numFmtId="41" fontId="0" fillId="2" borderId="0" xfId="1" quotePrefix="1" applyFont="1" applyFill="1" applyBorder="1">
      <alignment vertical="center"/>
    </xf>
    <xf numFmtId="41" fontId="37" fillId="0" borderId="1" xfId="1" applyFont="1" applyBorder="1" applyAlignment="1">
      <alignment vertical="center"/>
    </xf>
    <xf numFmtId="10" fontId="25" fillId="2" borderId="1" xfId="2" applyNumberFormat="1" applyFont="1" applyFill="1" applyBorder="1">
      <alignment vertical="center"/>
    </xf>
    <xf numFmtId="41" fontId="0" fillId="14" borderId="1" xfId="1" quotePrefix="1" applyFont="1" applyFill="1" applyBorder="1">
      <alignment vertical="center"/>
    </xf>
    <xf numFmtId="41" fontId="0" fillId="15" borderId="1" xfId="1" quotePrefix="1" applyFont="1" applyFill="1" applyBorder="1">
      <alignment vertical="center"/>
    </xf>
    <xf numFmtId="0" fontId="6" fillId="0" borderId="0" xfId="0" applyFont="1" applyBorder="1">
      <alignment vertical="center"/>
    </xf>
    <xf numFmtId="41" fontId="0" fillId="2" borderId="1" xfId="1" applyFont="1" applyFill="1" applyBorder="1">
      <alignment vertical="center"/>
    </xf>
    <xf numFmtId="0" fontId="6" fillId="0" borderId="0" xfId="0" applyFont="1" applyBorder="1">
      <alignment vertical="center"/>
    </xf>
    <xf numFmtId="13" fontId="0" fillId="0" borderId="0" xfId="1" applyNumberFormat="1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>
      <alignment vertical="center"/>
    </xf>
    <xf numFmtId="41" fontId="17" fillId="4" borderId="5" xfId="1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17" fillId="6" borderId="0" xfId="0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999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275392</xdr:colOff>
      <xdr:row>22</xdr:row>
      <xdr:rowOff>156882</xdr:rowOff>
    </xdr:from>
    <xdr:to>
      <xdr:col>5</xdr:col>
      <xdr:colOff>672698</xdr:colOff>
      <xdr:row>23</xdr:row>
      <xdr:rowOff>192698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22657" y="5053853"/>
          <a:ext cx="1383423" cy="248727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49</xdr:row>
      <xdr:rowOff>156882</xdr:rowOff>
    </xdr:from>
    <xdr:to>
      <xdr:col>5</xdr:col>
      <xdr:colOff>672698</xdr:colOff>
      <xdr:row>50</xdr:row>
      <xdr:rowOff>192698</xdr:rowOff>
    </xdr:to>
    <xdr:pic>
      <xdr:nvPicPr>
        <xdr:cNvPr id="5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4936700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74</xdr:row>
      <xdr:rowOff>156882</xdr:rowOff>
    </xdr:from>
    <xdr:to>
      <xdr:col>5</xdr:col>
      <xdr:colOff>672698</xdr:colOff>
      <xdr:row>75</xdr:row>
      <xdr:rowOff>192698</xdr:rowOff>
    </xdr:to>
    <xdr:pic>
      <xdr:nvPicPr>
        <xdr:cNvPr id="5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4936700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101</xdr:row>
      <xdr:rowOff>156882</xdr:rowOff>
    </xdr:from>
    <xdr:to>
      <xdr:col>5</xdr:col>
      <xdr:colOff>672698</xdr:colOff>
      <xdr:row>102</xdr:row>
      <xdr:rowOff>192698</xdr:rowOff>
    </xdr:to>
    <xdr:pic>
      <xdr:nvPicPr>
        <xdr:cNvPr id="6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4936700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126</xdr:row>
      <xdr:rowOff>156882</xdr:rowOff>
    </xdr:from>
    <xdr:to>
      <xdr:col>5</xdr:col>
      <xdr:colOff>672698</xdr:colOff>
      <xdr:row>127</xdr:row>
      <xdr:rowOff>192698</xdr:rowOff>
    </xdr:to>
    <xdr:pic>
      <xdr:nvPicPr>
        <xdr:cNvPr id="6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4936700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153</xdr:row>
      <xdr:rowOff>156882</xdr:rowOff>
    </xdr:from>
    <xdr:to>
      <xdr:col>5</xdr:col>
      <xdr:colOff>672698</xdr:colOff>
      <xdr:row>154</xdr:row>
      <xdr:rowOff>192698</xdr:rowOff>
    </xdr:to>
    <xdr:pic>
      <xdr:nvPicPr>
        <xdr:cNvPr id="6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4936700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178</xdr:row>
      <xdr:rowOff>156882</xdr:rowOff>
    </xdr:from>
    <xdr:to>
      <xdr:col>5</xdr:col>
      <xdr:colOff>672698</xdr:colOff>
      <xdr:row>179</xdr:row>
      <xdr:rowOff>192698</xdr:rowOff>
    </xdr:to>
    <xdr:pic>
      <xdr:nvPicPr>
        <xdr:cNvPr id="6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4936700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205</xdr:row>
      <xdr:rowOff>156882</xdr:rowOff>
    </xdr:from>
    <xdr:to>
      <xdr:col>5</xdr:col>
      <xdr:colOff>672698</xdr:colOff>
      <xdr:row>206</xdr:row>
      <xdr:rowOff>192698</xdr:rowOff>
    </xdr:to>
    <xdr:pic>
      <xdr:nvPicPr>
        <xdr:cNvPr id="6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4936700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22</xdr:row>
      <xdr:rowOff>156882</xdr:rowOff>
    </xdr:from>
    <xdr:to>
      <xdr:col>12</xdr:col>
      <xdr:colOff>672698</xdr:colOff>
      <xdr:row>23</xdr:row>
      <xdr:rowOff>192698</xdr:rowOff>
    </xdr:to>
    <xdr:pic>
      <xdr:nvPicPr>
        <xdr:cNvPr id="6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4728882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49</xdr:row>
      <xdr:rowOff>156882</xdr:rowOff>
    </xdr:from>
    <xdr:to>
      <xdr:col>12</xdr:col>
      <xdr:colOff>672698</xdr:colOff>
      <xdr:row>50</xdr:row>
      <xdr:rowOff>192698</xdr:rowOff>
    </xdr:to>
    <xdr:pic>
      <xdr:nvPicPr>
        <xdr:cNvPr id="7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10132155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74</xdr:row>
      <xdr:rowOff>156882</xdr:rowOff>
    </xdr:from>
    <xdr:to>
      <xdr:col>12</xdr:col>
      <xdr:colOff>672698</xdr:colOff>
      <xdr:row>75</xdr:row>
      <xdr:rowOff>192698</xdr:rowOff>
    </xdr:to>
    <xdr:pic>
      <xdr:nvPicPr>
        <xdr:cNvPr id="7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15327609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101</xdr:row>
      <xdr:rowOff>156882</xdr:rowOff>
    </xdr:from>
    <xdr:to>
      <xdr:col>12</xdr:col>
      <xdr:colOff>672698</xdr:colOff>
      <xdr:row>102</xdr:row>
      <xdr:rowOff>192698</xdr:rowOff>
    </xdr:to>
    <xdr:pic>
      <xdr:nvPicPr>
        <xdr:cNvPr id="7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20523064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126</xdr:row>
      <xdr:rowOff>156882</xdr:rowOff>
    </xdr:from>
    <xdr:to>
      <xdr:col>12</xdr:col>
      <xdr:colOff>672698</xdr:colOff>
      <xdr:row>127</xdr:row>
      <xdr:rowOff>192698</xdr:rowOff>
    </xdr:to>
    <xdr:pic>
      <xdr:nvPicPr>
        <xdr:cNvPr id="7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25718518"/>
          <a:ext cx="1384443" cy="243635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153</xdr:row>
      <xdr:rowOff>156882</xdr:rowOff>
    </xdr:from>
    <xdr:to>
      <xdr:col>12</xdr:col>
      <xdr:colOff>672698</xdr:colOff>
      <xdr:row>154</xdr:row>
      <xdr:rowOff>192698</xdr:rowOff>
    </xdr:to>
    <xdr:pic>
      <xdr:nvPicPr>
        <xdr:cNvPr id="7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30913973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178</xdr:row>
      <xdr:rowOff>156882</xdr:rowOff>
    </xdr:from>
    <xdr:to>
      <xdr:col>12</xdr:col>
      <xdr:colOff>672698</xdr:colOff>
      <xdr:row>179</xdr:row>
      <xdr:rowOff>192698</xdr:rowOff>
    </xdr:to>
    <xdr:pic>
      <xdr:nvPicPr>
        <xdr:cNvPr id="7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36109427"/>
          <a:ext cx="1384443" cy="243635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205</xdr:row>
      <xdr:rowOff>156882</xdr:rowOff>
    </xdr:from>
    <xdr:to>
      <xdr:col>12</xdr:col>
      <xdr:colOff>672698</xdr:colOff>
      <xdr:row>206</xdr:row>
      <xdr:rowOff>192698</xdr:rowOff>
    </xdr:to>
    <xdr:pic>
      <xdr:nvPicPr>
        <xdr:cNvPr id="7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41304882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22</xdr:row>
      <xdr:rowOff>156882</xdr:rowOff>
    </xdr:from>
    <xdr:to>
      <xdr:col>19</xdr:col>
      <xdr:colOff>672698</xdr:colOff>
      <xdr:row>23</xdr:row>
      <xdr:rowOff>192698</xdr:rowOff>
    </xdr:to>
    <xdr:pic>
      <xdr:nvPicPr>
        <xdr:cNvPr id="8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4728882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49</xdr:row>
      <xdr:rowOff>156882</xdr:rowOff>
    </xdr:from>
    <xdr:to>
      <xdr:col>19</xdr:col>
      <xdr:colOff>672698</xdr:colOff>
      <xdr:row>50</xdr:row>
      <xdr:rowOff>192698</xdr:rowOff>
    </xdr:to>
    <xdr:pic>
      <xdr:nvPicPr>
        <xdr:cNvPr id="8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10132155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74</xdr:row>
      <xdr:rowOff>156882</xdr:rowOff>
    </xdr:from>
    <xdr:to>
      <xdr:col>19</xdr:col>
      <xdr:colOff>672698</xdr:colOff>
      <xdr:row>75</xdr:row>
      <xdr:rowOff>192698</xdr:rowOff>
    </xdr:to>
    <xdr:pic>
      <xdr:nvPicPr>
        <xdr:cNvPr id="8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15327609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101</xdr:row>
      <xdr:rowOff>156882</xdr:rowOff>
    </xdr:from>
    <xdr:to>
      <xdr:col>19</xdr:col>
      <xdr:colOff>672698</xdr:colOff>
      <xdr:row>102</xdr:row>
      <xdr:rowOff>192698</xdr:rowOff>
    </xdr:to>
    <xdr:pic>
      <xdr:nvPicPr>
        <xdr:cNvPr id="9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20523064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126</xdr:row>
      <xdr:rowOff>156882</xdr:rowOff>
    </xdr:from>
    <xdr:to>
      <xdr:col>19</xdr:col>
      <xdr:colOff>672698</xdr:colOff>
      <xdr:row>127</xdr:row>
      <xdr:rowOff>192698</xdr:rowOff>
    </xdr:to>
    <xdr:pic>
      <xdr:nvPicPr>
        <xdr:cNvPr id="9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25718518"/>
          <a:ext cx="1384443" cy="243635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153</xdr:row>
      <xdr:rowOff>156882</xdr:rowOff>
    </xdr:from>
    <xdr:to>
      <xdr:col>19</xdr:col>
      <xdr:colOff>672698</xdr:colOff>
      <xdr:row>154</xdr:row>
      <xdr:rowOff>192698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30913973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178</xdr:row>
      <xdr:rowOff>156882</xdr:rowOff>
    </xdr:from>
    <xdr:to>
      <xdr:col>19</xdr:col>
      <xdr:colOff>672698</xdr:colOff>
      <xdr:row>179</xdr:row>
      <xdr:rowOff>192698</xdr:rowOff>
    </xdr:to>
    <xdr:pic>
      <xdr:nvPicPr>
        <xdr:cNvPr id="9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36109427"/>
          <a:ext cx="1384443" cy="243635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205</xdr:row>
      <xdr:rowOff>156882</xdr:rowOff>
    </xdr:from>
    <xdr:to>
      <xdr:col>19</xdr:col>
      <xdr:colOff>672698</xdr:colOff>
      <xdr:row>206</xdr:row>
      <xdr:rowOff>192698</xdr:rowOff>
    </xdr:to>
    <xdr:pic>
      <xdr:nvPicPr>
        <xdr:cNvPr id="9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41304882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22</xdr:row>
      <xdr:rowOff>156882</xdr:rowOff>
    </xdr:from>
    <xdr:to>
      <xdr:col>26</xdr:col>
      <xdr:colOff>672698</xdr:colOff>
      <xdr:row>23</xdr:row>
      <xdr:rowOff>192698</xdr:rowOff>
    </xdr:to>
    <xdr:pic>
      <xdr:nvPicPr>
        <xdr:cNvPr id="9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4728882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49</xdr:row>
      <xdr:rowOff>156882</xdr:rowOff>
    </xdr:from>
    <xdr:to>
      <xdr:col>26</xdr:col>
      <xdr:colOff>672698</xdr:colOff>
      <xdr:row>50</xdr:row>
      <xdr:rowOff>192698</xdr:rowOff>
    </xdr:to>
    <xdr:pic>
      <xdr:nvPicPr>
        <xdr:cNvPr id="10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10132155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74</xdr:row>
      <xdr:rowOff>156882</xdr:rowOff>
    </xdr:from>
    <xdr:to>
      <xdr:col>26</xdr:col>
      <xdr:colOff>672698</xdr:colOff>
      <xdr:row>75</xdr:row>
      <xdr:rowOff>192698</xdr:rowOff>
    </xdr:to>
    <xdr:pic>
      <xdr:nvPicPr>
        <xdr:cNvPr id="10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15327609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101</xdr:row>
      <xdr:rowOff>156882</xdr:rowOff>
    </xdr:from>
    <xdr:to>
      <xdr:col>26</xdr:col>
      <xdr:colOff>672698</xdr:colOff>
      <xdr:row>102</xdr:row>
      <xdr:rowOff>192698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20523064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126</xdr:row>
      <xdr:rowOff>156882</xdr:rowOff>
    </xdr:from>
    <xdr:to>
      <xdr:col>26</xdr:col>
      <xdr:colOff>672698</xdr:colOff>
      <xdr:row>127</xdr:row>
      <xdr:rowOff>192698</xdr:rowOff>
    </xdr:to>
    <xdr:pic>
      <xdr:nvPicPr>
        <xdr:cNvPr id="10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25718518"/>
          <a:ext cx="1384443" cy="243635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153</xdr:row>
      <xdr:rowOff>156882</xdr:rowOff>
    </xdr:from>
    <xdr:to>
      <xdr:col>26</xdr:col>
      <xdr:colOff>672698</xdr:colOff>
      <xdr:row>154</xdr:row>
      <xdr:rowOff>192698</xdr:rowOff>
    </xdr:to>
    <xdr:pic>
      <xdr:nvPicPr>
        <xdr:cNvPr id="10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30913973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178</xdr:row>
      <xdr:rowOff>156882</xdr:rowOff>
    </xdr:from>
    <xdr:to>
      <xdr:col>26</xdr:col>
      <xdr:colOff>672698</xdr:colOff>
      <xdr:row>179</xdr:row>
      <xdr:rowOff>192698</xdr:rowOff>
    </xdr:to>
    <xdr:pic>
      <xdr:nvPicPr>
        <xdr:cNvPr id="10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36109427"/>
          <a:ext cx="1384443" cy="243635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205</xdr:row>
      <xdr:rowOff>156882</xdr:rowOff>
    </xdr:from>
    <xdr:to>
      <xdr:col>26</xdr:col>
      <xdr:colOff>672698</xdr:colOff>
      <xdr:row>206</xdr:row>
      <xdr:rowOff>192698</xdr:rowOff>
    </xdr:to>
    <xdr:pic>
      <xdr:nvPicPr>
        <xdr:cNvPr id="10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7937" y="41304882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22</xdr:row>
      <xdr:rowOff>156882</xdr:rowOff>
    </xdr:from>
    <xdr:to>
      <xdr:col>33</xdr:col>
      <xdr:colOff>672698</xdr:colOff>
      <xdr:row>23</xdr:row>
      <xdr:rowOff>192698</xdr:rowOff>
    </xdr:to>
    <xdr:pic>
      <xdr:nvPicPr>
        <xdr:cNvPr id="11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82437" y="4728882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49</xdr:row>
      <xdr:rowOff>156882</xdr:rowOff>
    </xdr:from>
    <xdr:to>
      <xdr:col>33</xdr:col>
      <xdr:colOff>672698</xdr:colOff>
      <xdr:row>50</xdr:row>
      <xdr:rowOff>192698</xdr:rowOff>
    </xdr:to>
    <xdr:pic>
      <xdr:nvPicPr>
        <xdr:cNvPr id="11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82437" y="10132155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74</xdr:row>
      <xdr:rowOff>156882</xdr:rowOff>
    </xdr:from>
    <xdr:to>
      <xdr:col>33</xdr:col>
      <xdr:colOff>672698</xdr:colOff>
      <xdr:row>75</xdr:row>
      <xdr:rowOff>192698</xdr:rowOff>
    </xdr:to>
    <xdr:pic>
      <xdr:nvPicPr>
        <xdr:cNvPr id="11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82437" y="15327609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101</xdr:row>
      <xdr:rowOff>156882</xdr:rowOff>
    </xdr:from>
    <xdr:to>
      <xdr:col>33</xdr:col>
      <xdr:colOff>672698</xdr:colOff>
      <xdr:row>102</xdr:row>
      <xdr:rowOff>192698</xdr:rowOff>
    </xdr:to>
    <xdr:pic>
      <xdr:nvPicPr>
        <xdr:cNvPr id="12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82437" y="20523064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126</xdr:row>
      <xdr:rowOff>156882</xdr:rowOff>
    </xdr:from>
    <xdr:to>
      <xdr:col>33</xdr:col>
      <xdr:colOff>672698</xdr:colOff>
      <xdr:row>127</xdr:row>
      <xdr:rowOff>192698</xdr:rowOff>
    </xdr:to>
    <xdr:pic>
      <xdr:nvPicPr>
        <xdr:cNvPr id="12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82437" y="25718518"/>
          <a:ext cx="1384443" cy="243635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153</xdr:row>
      <xdr:rowOff>156882</xdr:rowOff>
    </xdr:from>
    <xdr:to>
      <xdr:col>33</xdr:col>
      <xdr:colOff>672698</xdr:colOff>
      <xdr:row>154</xdr:row>
      <xdr:rowOff>192698</xdr:rowOff>
    </xdr:to>
    <xdr:pic>
      <xdr:nvPicPr>
        <xdr:cNvPr id="12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82437" y="30913973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178</xdr:row>
      <xdr:rowOff>156882</xdr:rowOff>
    </xdr:from>
    <xdr:to>
      <xdr:col>33</xdr:col>
      <xdr:colOff>672698</xdr:colOff>
      <xdr:row>179</xdr:row>
      <xdr:rowOff>192698</xdr:rowOff>
    </xdr:to>
    <xdr:pic>
      <xdr:nvPicPr>
        <xdr:cNvPr id="12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82437" y="36109427"/>
          <a:ext cx="1384443" cy="243635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205</xdr:row>
      <xdr:rowOff>156882</xdr:rowOff>
    </xdr:from>
    <xdr:to>
      <xdr:col>33</xdr:col>
      <xdr:colOff>672698</xdr:colOff>
      <xdr:row>206</xdr:row>
      <xdr:rowOff>192698</xdr:rowOff>
    </xdr:to>
    <xdr:pic>
      <xdr:nvPicPr>
        <xdr:cNvPr id="12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82437" y="41304882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22</xdr:row>
      <xdr:rowOff>156882</xdr:rowOff>
    </xdr:from>
    <xdr:to>
      <xdr:col>40</xdr:col>
      <xdr:colOff>672698</xdr:colOff>
      <xdr:row>23</xdr:row>
      <xdr:rowOff>192698</xdr:rowOff>
    </xdr:to>
    <xdr:pic>
      <xdr:nvPicPr>
        <xdr:cNvPr id="12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82437" y="4728882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49</xdr:row>
      <xdr:rowOff>156882</xdr:rowOff>
    </xdr:from>
    <xdr:to>
      <xdr:col>40</xdr:col>
      <xdr:colOff>672698</xdr:colOff>
      <xdr:row>50</xdr:row>
      <xdr:rowOff>192698</xdr:rowOff>
    </xdr:to>
    <xdr:pic>
      <xdr:nvPicPr>
        <xdr:cNvPr id="13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82437" y="10132155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74</xdr:row>
      <xdr:rowOff>156882</xdr:rowOff>
    </xdr:from>
    <xdr:to>
      <xdr:col>40</xdr:col>
      <xdr:colOff>672698</xdr:colOff>
      <xdr:row>75</xdr:row>
      <xdr:rowOff>192698</xdr:rowOff>
    </xdr:to>
    <xdr:pic>
      <xdr:nvPicPr>
        <xdr:cNvPr id="13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82437" y="15327609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101</xdr:row>
      <xdr:rowOff>156882</xdr:rowOff>
    </xdr:from>
    <xdr:to>
      <xdr:col>40</xdr:col>
      <xdr:colOff>672698</xdr:colOff>
      <xdr:row>102</xdr:row>
      <xdr:rowOff>192698</xdr:rowOff>
    </xdr:to>
    <xdr:pic>
      <xdr:nvPicPr>
        <xdr:cNvPr id="13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82437" y="20523064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126</xdr:row>
      <xdr:rowOff>156882</xdr:rowOff>
    </xdr:from>
    <xdr:to>
      <xdr:col>40</xdr:col>
      <xdr:colOff>672698</xdr:colOff>
      <xdr:row>127</xdr:row>
      <xdr:rowOff>192698</xdr:rowOff>
    </xdr:to>
    <xdr:pic>
      <xdr:nvPicPr>
        <xdr:cNvPr id="13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82437" y="25718518"/>
          <a:ext cx="1384443" cy="243635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153</xdr:row>
      <xdr:rowOff>156882</xdr:rowOff>
    </xdr:from>
    <xdr:to>
      <xdr:col>40</xdr:col>
      <xdr:colOff>672698</xdr:colOff>
      <xdr:row>154</xdr:row>
      <xdr:rowOff>192698</xdr:rowOff>
    </xdr:to>
    <xdr:pic>
      <xdr:nvPicPr>
        <xdr:cNvPr id="13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82437" y="30913973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178</xdr:row>
      <xdr:rowOff>156882</xdr:rowOff>
    </xdr:from>
    <xdr:to>
      <xdr:col>40</xdr:col>
      <xdr:colOff>672698</xdr:colOff>
      <xdr:row>179</xdr:row>
      <xdr:rowOff>192698</xdr:rowOff>
    </xdr:to>
    <xdr:pic>
      <xdr:nvPicPr>
        <xdr:cNvPr id="13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82437" y="36109427"/>
          <a:ext cx="1384443" cy="243635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205</xdr:row>
      <xdr:rowOff>156882</xdr:rowOff>
    </xdr:from>
    <xdr:to>
      <xdr:col>40</xdr:col>
      <xdr:colOff>672698</xdr:colOff>
      <xdr:row>206</xdr:row>
      <xdr:rowOff>192698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82437" y="41304882"/>
          <a:ext cx="1384443" cy="243634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22</xdr:row>
      <xdr:rowOff>156882</xdr:rowOff>
    </xdr:from>
    <xdr:to>
      <xdr:col>47</xdr:col>
      <xdr:colOff>672698</xdr:colOff>
      <xdr:row>23</xdr:row>
      <xdr:rowOff>192698</xdr:rowOff>
    </xdr:to>
    <xdr:pic>
      <xdr:nvPicPr>
        <xdr:cNvPr id="14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87392" y="4728882"/>
          <a:ext cx="1384442" cy="243634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49</xdr:row>
      <xdr:rowOff>156882</xdr:rowOff>
    </xdr:from>
    <xdr:to>
      <xdr:col>47</xdr:col>
      <xdr:colOff>672698</xdr:colOff>
      <xdr:row>50</xdr:row>
      <xdr:rowOff>192698</xdr:rowOff>
    </xdr:to>
    <xdr:pic>
      <xdr:nvPicPr>
        <xdr:cNvPr id="14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87392" y="10132155"/>
          <a:ext cx="1384442" cy="243634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74</xdr:row>
      <xdr:rowOff>156882</xdr:rowOff>
    </xdr:from>
    <xdr:to>
      <xdr:col>47</xdr:col>
      <xdr:colOff>672698</xdr:colOff>
      <xdr:row>75</xdr:row>
      <xdr:rowOff>192698</xdr:rowOff>
    </xdr:to>
    <xdr:pic>
      <xdr:nvPicPr>
        <xdr:cNvPr id="14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87392" y="15327609"/>
          <a:ext cx="1384442" cy="243634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101</xdr:row>
      <xdr:rowOff>156882</xdr:rowOff>
    </xdr:from>
    <xdr:to>
      <xdr:col>47</xdr:col>
      <xdr:colOff>672698</xdr:colOff>
      <xdr:row>102</xdr:row>
      <xdr:rowOff>192698</xdr:rowOff>
    </xdr:to>
    <xdr:pic>
      <xdr:nvPicPr>
        <xdr:cNvPr id="15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87392" y="20523064"/>
          <a:ext cx="1384442" cy="243634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126</xdr:row>
      <xdr:rowOff>156882</xdr:rowOff>
    </xdr:from>
    <xdr:to>
      <xdr:col>47</xdr:col>
      <xdr:colOff>672698</xdr:colOff>
      <xdr:row>127</xdr:row>
      <xdr:rowOff>192698</xdr:rowOff>
    </xdr:to>
    <xdr:pic>
      <xdr:nvPicPr>
        <xdr:cNvPr id="15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87392" y="25718518"/>
          <a:ext cx="1384442" cy="243635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153</xdr:row>
      <xdr:rowOff>156882</xdr:rowOff>
    </xdr:from>
    <xdr:to>
      <xdr:col>47</xdr:col>
      <xdr:colOff>672698</xdr:colOff>
      <xdr:row>154</xdr:row>
      <xdr:rowOff>192698</xdr:rowOff>
    </xdr:to>
    <xdr:pic>
      <xdr:nvPicPr>
        <xdr:cNvPr id="15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87392" y="30913973"/>
          <a:ext cx="1384442" cy="243634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178</xdr:row>
      <xdr:rowOff>156882</xdr:rowOff>
    </xdr:from>
    <xdr:to>
      <xdr:col>47</xdr:col>
      <xdr:colOff>672698</xdr:colOff>
      <xdr:row>179</xdr:row>
      <xdr:rowOff>192698</xdr:rowOff>
    </xdr:to>
    <xdr:pic>
      <xdr:nvPicPr>
        <xdr:cNvPr id="15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87392" y="36109427"/>
          <a:ext cx="1384442" cy="243635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205</xdr:row>
      <xdr:rowOff>156882</xdr:rowOff>
    </xdr:from>
    <xdr:to>
      <xdr:col>47</xdr:col>
      <xdr:colOff>672698</xdr:colOff>
      <xdr:row>206</xdr:row>
      <xdr:rowOff>192698</xdr:rowOff>
    </xdr:to>
    <xdr:pic>
      <xdr:nvPicPr>
        <xdr:cNvPr id="15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87392" y="41304882"/>
          <a:ext cx="1384442" cy="243634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275392</xdr:colOff>
      <xdr:row>22</xdr:row>
      <xdr:rowOff>156882</xdr:rowOff>
    </xdr:from>
    <xdr:to>
      <xdr:col>5</xdr:col>
      <xdr:colOff>672698</xdr:colOff>
      <xdr:row>23</xdr:row>
      <xdr:rowOff>192698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49</xdr:row>
      <xdr:rowOff>156882</xdr:rowOff>
    </xdr:from>
    <xdr:to>
      <xdr:col>5</xdr:col>
      <xdr:colOff>672698</xdr:colOff>
      <xdr:row>50</xdr:row>
      <xdr:rowOff>192698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74</xdr:row>
      <xdr:rowOff>156882</xdr:rowOff>
    </xdr:from>
    <xdr:to>
      <xdr:col>5</xdr:col>
      <xdr:colOff>672698</xdr:colOff>
      <xdr:row>75</xdr:row>
      <xdr:rowOff>192698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101</xdr:row>
      <xdr:rowOff>156882</xdr:rowOff>
    </xdr:from>
    <xdr:to>
      <xdr:col>5</xdr:col>
      <xdr:colOff>672698</xdr:colOff>
      <xdr:row>102</xdr:row>
      <xdr:rowOff>192698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126</xdr:row>
      <xdr:rowOff>156882</xdr:rowOff>
    </xdr:from>
    <xdr:to>
      <xdr:col>5</xdr:col>
      <xdr:colOff>672698</xdr:colOff>
      <xdr:row>127</xdr:row>
      <xdr:rowOff>192698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153</xdr:row>
      <xdr:rowOff>156882</xdr:rowOff>
    </xdr:from>
    <xdr:to>
      <xdr:col>5</xdr:col>
      <xdr:colOff>672698</xdr:colOff>
      <xdr:row>154</xdr:row>
      <xdr:rowOff>192698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178</xdr:row>
      <xdr:rowOff>156882</xdr:rowOff>
    </xdr:from>
    <xdr:to>
      <xdr:col>5</xdr:col>
      <xdr:colOff>672698</xdr:colOff>
      <xdr:row>179</xdr:row>
      <xdr:rowOff>192698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205</xdr:row>
      <xdr:rowOff>156882</xdr:rowOff>
    </xdr:from>
    <xdr:to>
      <xdr:col>5</xdr:col>
      <xdr:colOff>672698</xdr:colOff>
      <xdr:row>206</xdr:row>
      <xdr:rowOff>192698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22</xdr:row>
      <xdr:rowOff>156882</xdr:rowOff>
    </xdr:from>
    <xdr:to>
      <xdr:col>12</xdr:col>
      <xdr:colOff>672698</xdr:colOff>
      <xdr:row>23</xdr:row>
      <xdr:rowOff>192698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49</xdr:row>
      <xdr:rowOff>156882</xdr:rowOff>
    </xdr:from>
    <xdr:to>
      <xdr:col>12</xdr:col>
      <xdr:colOff>672698</xdr:colOff>
      <xdr:row>50</xdr:row>
      <xdr:rowOff>192698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74</xdr:row>
      <xdr:rowOff>156882</xdr:rowOff>
    </xdr:from>
    <xdr:to>
      <xdr:col>12</xdr:col>
      <xdr:colOff>672698</xdr:colOff>
      <xdr:row>75</xdr:row>
      <xdr:rowOff>192698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101</xdr:row>
      <xdr:rowOff>156882</xdr:rowOff>
    </xdr:from>
    <xdr:to>
      <xdr:col>12</xdr:col>
      <xdr:colOff>672698</xdr:colOff>
      <xdr:row>102</xdr:row>
      <xdr:rowOff>192698</xdr:rowOff>
    </xdr:to>
    <xdr:pic>
      <xdr:nvPicPr>
        <xdr:cNvPr id="1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126</xdr:row>
      <xdr:rowOff>156882</xdr:rowOff>
    </xdr:from>
    <xdr:to>
      <xdr:col>12</xdr:col>
      <xdr:colOff>672698</xdr:colOff>
      <xdr:row>127</xdr:row>
      <xdr:rowOff>192698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153</xdr:row>
      <xdr:rowOff>156882</xdr:rowOff>
    </xdr:from>
    <xdr:to>
      <xdr:col>12</xdr:col>
      <xdr:colOff>672698</xdr:colOff>
      <xdr:row>154</xdr:row>
      <xdr:rowOff>192698</xdr:rowOff>
    </xdr:to>
    <xdr:pic>
      <xdr:nvPicPr>
        <xdr:cNvPr id="1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178</xdr:row>
      <xdr:rowOff>156882</xdr:rowOff>
    </xdr:from>
    <xdr:to>
      <xdr:col>12</xdr:col>
      <xdr:colOff>672698</xdr:colOff>
      <xdr:row>179</xdr:row>
      <xdr:rowOff>192698</xdr:rowOff>
    </xdr:to>
    <xdr:pic>
      <xdr:nvPicPr>
        <xdr:cNvPr id="1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205</xdr:row>
      <xdr:rowOff>156882</xdr:rowOff>
    </xdr:from>
    <xdr:to>
      <xdr:col>12</xdr:col>
      <xdr:colOff>672698</xdr:colOff>
      <xdr:row>206</xdr:row>
      <xdr:rowOff>192698</xdr:rowOff>
    </xdr:to>
    <xdr:pic>
      <xdr:nvPicPr>
        <xdr:cNvPr id="1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22</xdr:row>
      <xdr:rowOff>156882</xdr:rowOff>
    </xdr:from>
    <xdr:to>
      <xdr:col>19</xdr:col>
      <xdr:colOff>672698</xdr:colOff>
      <xdr:row>23</xdr:row>
      <xdr:rowOff>192698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49</xdr:row>
      <xdr:rowOff>156882</xdr:rowOff>
    </xdr:from>
    <xdr:to>
      <xdr:col>19</xdr:col>
      <xdr:colOff>672698</xdr:colOff>
      <xdr:row>50</xdr:row>
      <xdr:rowOff>192698</xdr:rowOff>
    </xdr:to>
    <xdr:pic>
      <xdr:nvPicPr>
        <xdr:cNvPr id="1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74</xdr:row>
      <xdr:rowOff>156882</xdr:rowOff>
    </xdr:from>
    <xdr:to>
      <xdr:col>19</xdr:col>
      <xdr:colOff>672698</xdr:colOff>
      <xdr:row>75</xdr:row>
      <xdr:rowOff>192698</xdr:rowOff>
    </xdr:to>
    <xdr:pic>
      <xdr:nvPicPr>
        <xdr:cNvPr id="2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101</xdr:row>
      <xdr:rowOff>156882</xdr:rowOff>
    </xdr:from>
    <xdr:to>
      <xdr:col>19</xdr:col>
      <xdr:colOff>672698</xdr:colOff>
      <xdr:row>102</xdr:row>
      <xdr:rowOff>192698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126</xdr:row>
      <xdr:rowOff>156882</xdr:rowOff>
    </xdr:from>
    <xdr:to>
      <xdr:col>19</xdr:col>
      <xdr:colOff>672698</xdr:colOff>
      <xdr:row>127</xdr:row>
      <xdr:rowOff>192698</xdr:rowOff>
    </xdr:to>
    <xdr:pic>
      <xdr:nvPicPr>
        <xdr:cNvPr id="2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153</xdr:row>
      <xdr:rowOff>156882</xdr:rowOff>
    </xdr:from>
    <xdr:to>
      <xdr:col>19</xdr:col>
      <xdr:colOff>672698</xdr:colOff>
      <xdr:row>154</xdr:row>
      <xdr:rowOff>192698</xdr:rowOff>
    </xdr:to>
    <xdr:pic>
      <xdr:nvPicPr>
        <xdr:cNvPr id="2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178</xdr:row>
      <xdr:rowOff>156882</xdr:rowOff>
    </xdr:from>
    <xdr:to>
      <xdr:col>19</xdr:col>
      <xdr:colOff>672698</xdr:colOff>
      <xdr:row>179</xdr:row>
      <xdr:rowOff>192698</xdr:rowOff>
    </xdr:to>
    <xdr:pic>
      <xdr:nvPicPr>
        <xdr:cNvPr id="2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205</xdr:row>
      <xdr:rowOff>156882</xdr:rowOff>
    </xdr:from>
    <xdr:to>
      <xdr:col>19</xdr:col>
      <xdr:colOff>672698</xdr:colOff>
      <xdr:row>206</xdr:row>
      <xdr:rowOff>192698</xdr:rowOff>
    </xdr:to>
    <xdr:pic>
      <xdr:nvPicPr>
        <xdr:cNvPr id="2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22</xdr:row>
      <xdr:rowOff>156882</xdr:rowOff>
    </xdr:from>
    <xdr:to>
      <xdr:col>26</xdr:col>
      <xdr:colOff>672698</xdr:colOff>
      <xdr:row>23</xdr:row>
      <xdr:rowOff>192698</xdr:rowOff>
    </xdr:to>
    <xdr:pic>
      <xdr:nvPicPr>
        <xdr:cNvPr id="2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49</xdr:row>
      <xdr:rowOff>156882</xdr:rowOff>
    </xdr:from>
    <xdr:to>
      <xdr:col>26</xdr:col>
      <xdr:colOff>672698</xdr:colOff>
      <xdr:row>50</xdr:row>
      <xdr:rowOff>192698</xdr:rowOff>
    </xdr:to>
    <xdr:pic>
      <xdr:nvPicPr>
        <xdr:cNvPr id="2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74</xdr:row>
      <xdr:rowOff>156882</xdr:rowOff>
    </xdr:from>
    <xdr:to>
      <xdr:col>26</xdr:col>
      <xdr:colOff>672698</xdr:colOff>
      <xdr:row>75</xdr:row>
      <xdr:rowOff>192698</xdr:rowOff>
    </xdr:to>
    <xdr:pic>
      <xdr:nvPicPr>
        <xdr:cNvPr id="2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101</xdr:row>
      <xdr:rowOff>156882</xdr:rowOff>
    </xdr:from>
    <xdr:to>
      <xdr:col>26</xdr:col>
      <xdr:colOff>672698</xdr:colOff>
      <xdr:row>102</xdr:row>
      <xdr:rowOff>192698</xdr:rowOff>
    </xdr:to>
    <xdr:pic>
      <xdr:nvPicPr>
        <xdr:cNvPr id="2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126</xdr:row>
      <xdr:rowOff>156882</xdr:rowOff>
    </xdr:from>
    <xdr:to>
      <xdr:col>26</xdr:col>
      <xdr:colOff>672698</xdr:colOff>
      <xdr:row>127</xdr:row>
      <xdr:rowOff>192698</xdr:rowOff>
    </xdr:to>
    <xdr:pic>
      <xdr:nvPicPr>
        <xdr:cNvPr id="3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153</xdr:row>
      <xdr:rowOff>156882</xdr:rowOff>
    </xdr:from>
    <xdr:to>
      <xdr:col>26</xdr:col>
      <xdr:colOff>672698</xdr:colOff>
      <xdr:row>154</xdr:row>
      <xdr:rowOff>192698</xdr:rowOff>
    </xdr:to>
    <xdr:pic>
      <xdr:nvPicPr>
        <xdr:cNvPr id="3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178</xdr:row>
      <xdr:rowOff>156882</xdr:rowOff>
    </xdr:from>
    <xdr:to>
      <xdr:col>26</xdr:col>
      <xdr:colOff>672698</xdr:colOff>
      <xdr:row>179</xdr:row>
      <xdr:rowOff>192698</xdr:rowOff>
    </xdr:to>
    <xdr:pic>
      <xdr:nvPicPr>
        <xdr:cNvPr id="3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205</xdr:row>
      <xdr:rowOff>156882</xdr:rowOff>
    </xdr:from>
    <xdr:to>
      <xdr:col>26</xdr:col>
      <xdr:colOff>672698</xdr:colOff>
      <xdr:row>206</xdr:row>
      <xdr:rowOff>192698</xdr:rowOff>
    </xdr:to>
    <xdr:pic>
      <xdr:nvPicPr>
        <xdr:cNvPr id="3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22</xdr:row>
      <xdr:rowOff>156882</xdr:rowOff>
    </xdr:from>
    <xdr:to>
      <xdr:col>33</xdr:col>
      <xdr:colOff>672698</xdr:colOff>
      <xdr:row>23</xdr:row>
      <xdr:rowOff>192698</xdr:rowOff>
    </xdr:to>
    <xdr:pic>
      <xdr:nvPicPr>
        <xdr:cNvPr id="3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49</xdr:row>
      <xdr:rowOff>156882</xdr:rowOff>
    </xdr:from>
    <xdr:to>
      <xdr:col>33</xdr:col>
      <xdr:colOff>672698</xdr:colOff>
      <xdr:row>50</xdr:row>
      <xdr:rowOff>192698</xdr:rowOff>
    </xdr:to>
    <xdr:pic>
      <xdr:nvPicPr>
        <xdr:cNvPr id="3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74</xdr:row>
      <xdr:rowOff>156882</xdr:rowOff>
    </xdr:from>
    <xdr:to>
      <xdr:col>33</xdr:col>
      <xdr:colOff>672698</xdr:colOff>
      <xdr:row>75</xdr:row>
      <xdr:rowOff>192698</xdr:rowOff>
    </xdr:to>
    <xdr:pic>
      <xdr:nvPicPr>
        <xdr:cNvPr id="3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101</xdr:row>
      <xdr:rowOff>156882</xdr:rowOff>
    </xdr:from>
    <xdr:to>
      <xdr:col>33</xdr:col>
      <xdr:colOff>672698</xdr:colOff>
      <xdr:row>102</xdr:row>
      <xdr:rowOff>192698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126</xdr:row>
      <xdr:rowOff>156882</xdr:rowOff>
    </xdr:from>
    <xdr:to>
      <xdr:col>33</xdr:col>
      <xdr:colOff>672698</xdr:colOff>
      <xdr:row>127</xdr:row>
      <xdr:rowOff>192698</xdr:rowOff>
    </xdr:to>
    <xdr:pic>
      <xdr:nvPicPr>
        <xdr:cNvPr id="3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153</xdr:row>
      <xdr:rowOff>156882</xdr:rowOff>
    </xdr:from>
    <xdr:to>
      <xdr:col>33</xdr:col>
      <xdr:colOff>672698</xdr:colOff>
      <xdr:row>154</xdr:row>
      <xdr:rowOff>192698</xdr:rowOff>
    </xdr:to>
    <xdr:pic>
      <xdr:nvPicPr>
        <xdr:cNvPr id="3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178</xdr:row>
      <xdr:rowOff>156882</xdr:rowOff>
    </xdr:from>
    <xdr:to>
      <xdr:col>33</xdr:col>
      <xdr:colOff>672698</xdr:colOff>
      <xdr:row>179</xdr:row>
      <xdr:rowOff>192698</xdr:rowOff>
    </xdr:to>
    <xdr:pic>
      <xdr:nvPicPr>
        <xdr:cNvPr id="4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205</xdr:row>
      <xdr:rowOff>156882</xdr:rowOff>
    </xdr:from>
    <xdr:to>
      <xdr:col>33</xdr:col>
      <xdr:colOff>672698</xdr:colOff>
      <xdr:row>206</xdr:row>
      <xdr:rowOff>192698</xdr:rowOff>
    </xdr:to>
    <xdr:pic>
      <xdr:nvPicPr>
        <xdr:cNvPr id="4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22</xdr:row>
      <xdr:rowOff>156882</xdr:rowOff>
    </xdr:from>
    <xdr:to>
      <xdr:col>40</xdr:col>
      <xdr:colOff>672698</xdr:colOff>
      <xdr:row>23</xdr:row>
      <xdr:rowOff>192698</xdr:rowOff>
    </xdr:to>
    <xdr:pic>
      <xdr:nvPicPr>
        <xdr:cNvPr id="4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49</xdr:row>
      <xdr:rowOff>156882</xdr:rowOff>
    </xdr:from>
    <xdr:to>
      <xdr:col>40</xdr:col>
      <xdr:colOff>672698</xdr:colOff>
      <xdr:row>50</xdr:row>
      <xdr:rowOff>192698</xdr:rowOff>
    </xdr:to>
    <xdr:pic>
      <xdr:nvPicPr>
        <xdr:cNvPr id="4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74</xdr:row>
      <xdr:rowOff>156882</xdr:rowOff>
    </xdr:from>
    <xdr:to>
      <xdr:col>40</xdr:col>
      <xdr:colOff>672698</xdr:colOff>
      <xdr:row>75</xdr:row>
      <xdr:rowOff>192698</xdr:rowOff>
    </xdr:to>
    <xdr:pic>
      <xdr:nvPicPr>
        <xdr:cNvPr id="4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101</xdr:row>
      <xdr:rowOff>156882</xdr:rowOff>
    </xdr:from>
    <xdr:to>
      <xdr:col>40</xdr:col>
      <xdr:colOff>672698</xdr:colOff>
      <xdr:row>102</xdr:row>
      <xdr:rowOff>192698</xdr:rowOff>
    </xdr:to>
    <xdr:pic>
      <xdr:nvPicPr>
        <xdr:cNvPr id="4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126</xdr:row>
      <xdr:rowOff>156882</xdr:rowOff>
    </xdr:from>
    <xdr:to>
      <xdr:col>40</xdr:col>
      <xdr:colOff>672698</xdr:colOff>
      <xdr:row>127</xdr:row>
      <xdr:rowOff>192698</xdr:rowOff>
    </xdr:to>
    <xdr:pic>
      <xdr:nvPicPr>
        <xdr:cNvPr id="4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153</xdr:row>
      <xdr:rowOff>156882</xdr:rowOff>
    </xdr:from>
    <xdr:to>
      <xdr:col>40</xdr:col>
      <xdr:colOff>672698</xdr:colOff>
      <xdr:row>154</xdr:row>
      <xdr:rowOff>192698</xdr:rowOff>
    </xdr:to>
    <xdr:pic>
      <xdr:nvPicPr>
        <xdr:cNvPr id="4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178</xdr:row>
      <xdr:rowOff>156882</xdr:rowOff>
    </xdr:from>
    <xdr:to>
      <xdr:col>40</xdr:col>
      <xdr:colOff>672698</xdr:colOff>
      <xdr:row>179</xdr:row>
      <xdr:rowOff>192698</xdr:rowOff>
    </xdr:to>
    <xdr:pic>
      <xdr:nvPicPr>
        <xdr:cNvPr id="4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205</xdr:row>
      <xdr:rowOff>156882</xdr:rowOff>
    </xdr:from>
    <xdr:to>
      <xdr:col>40</xdr:col>
      <xdr:colOff>672698</xdr:colOff>
      <xdr:row>206</xdr:row>
      <xdr:rowOff>192698</xdr:rowOff>
    </xdr:to>
    <xdr:pic>
      <xdr:nvPicPr>
        <xdr:cNvPr id="4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22</xdr:row>
      <xdr:rowOff>156882</xdr:rowOff>
    </xdr:from>
    <xdr:to>
      <xdr:col>47</xdr:col>
      <xdr:colOff>672698</xdr:colOff>
      <xdr:row>23</xdr:row>
      <xdr:rowOff>192698</xdr:rowOff>
    </xdr:to>
    <xdr:pic>
      <xdr:nvPicPr>
        <xdr:cNvPr id="5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49</xdr:row>
      <xdr:rowOff>156882</xdr:rowOff>
    </xdr:from>
    <xdr:to>
      <xdr:col>47</xdr:col>
      <xdr:colOff>672698</xdr:colOff>
      <xdr:row>50</xdr:row>
      <xdr:rowOff>192698</xdr:rowOff>
    </xdr:to>
    <xdr:pic>
      <xdr:nvPicPr>
        <xdr:cNvPr id="5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74</xdr:row>
      <xdr:rowOff>156882</xdr:rowOff>
    </xdr:from>
    <xdr:to>
      <xdr:col>47</xdr:col>
      <xdr:colOff>672698</xdr:colOff>
      <xdr:row>75</xdr:row>
      <xdr:rowOff>192698</xdr:rowOff>
    </xdr:to>
    <xdr:pic>
      <xdr:nvPicPr>
        <xdr:cNvPr id="5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101</xdr:row>
      <xdr:rowOff>156882</xdr:rowOff>
    </xdr:from>
    <xdr:to>
      <xdr:col>47</xdr:col>
      <xdr:colOff>672698</xdr:colOff>
      <xdr:row>102</xdr:row>
      <xdr:rowOff>192698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126</xdr:row>
      <xdr:rowOff>156882</xdr:rowOff>
    </xdr:from>
    <xdr:to>
      <xdr:col>47</xdr:col>
      <xdr:colOff>672698</xdr:colOff>
      <xdr:row>127</xdr:row>
      <xdr:rowOff>192698</xdr:rowOff>
    </xdr:to>
    <xdr:pic>
      <xdr:nvPicPr>
        <xdr:cNvPr id="5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153</xdr:row>
      <xdr:rowOff>156882</xdr:rowOff>
    </xdr:from>
    <xdr:to>
      <xdr:col>47</xdr:col>
      <xdr:colOff>672698</xdr:colOff>
      <xdr:row>154</xdr:row>
      <xdr:rowOff>192698</xdr:rowOff>
    </xdr:to>
    <xdr:pic>
      <xdr:nvPicPr>
        <xdr:cNvPr id="5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178</xdr:row>
      <xdr:rowOff>156882</xdr:rowOff>
    </xdr:from>
    <xdr:to>
      <xdr:col>47</xdr:col>
      <xdr:colOff>672698</xdr:colOff>
      <xdr:row>179</xdr:row>
      <xdr:rowOff>192698</xdr:rowOff>
    </xdr:to>
    <xdr:pic>
      <xdr:nvPicPr>
        <xdr:cNvPr id="5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205</xdr:row>
      <xdr:rowOff>156882</xdr:rowOff>
    </xdr:from>
    <xdr:to>
      <xdr:col>47</xdr:col>
      <xdr:colOff>672698</xdr:colOff>
      <xdr:row>206</xdr:row>
      <xdr:rowOff>192698</xdr:rowOff>
    </xdr:to>
    <xdr:pic>
      <xdr:nvPicPr>
        <xdr:cNvPr id="5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22</xdr:row>
      <xdr:rowOff>156882</xdr:rowOff>
    </xdr:from>
    <xdr:to>
      <xdr:col>5</xdr:col>
      <xdr:colOff>672698</xdr:colOff>
      <xdr:row>23</xdr:row>
      <xdr:rowOff>192698</xdr:rowOff>
    </xdr:to>
    <xdr:pic>
      <xdr:nvPicPr>
        <xdr:cNvPr id="5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49</xdr:row>
      <xdr:rowOff>156882</xdr:rowOff>
    </xdr:from>
    <xdr:to>
      <xdr:col>5</xdr:col>
      <xdr:colOff>672698</xdr:colOff>
      <xdr:row>50</xdr:row>
      <xdr:rowOff>192698</xdr:rowOff>
    </xdr:to>
    <xdr:pic>
      <xdr:nvPicPr>
        <xdr:cNvPr id="5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74</xdr:row>
      <xdr:rowOff>156882</xdr:rowOff>
    </xdr:from>
    <xdr:to>
      <xdr:col>5</xdr:col>
      <xdr:colOff>672698</xdr:colOff>
      <xdr:row>75</xdr:row>
      <xdr:rowOff>192698</xdr:rowOff>
    </xdr:to>
    <xdr:pic>
      <xdr:nvPicPr>
        <xdr:cNvPr id="6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101</xdr:row>
      <xdr:rowOff>156882</xdr:rowOff>
    </xdr:from>
    <xdr:to>
      <xdr:col>5</xdr:col>
      <xdr:colOff>672698</xdr:colOff>
      <xdr:row>102</xdr:row>
      <xdr:rowOff>192698</xdr:rowOff>
    </xdr:to>
    <xdr:pic>
      <xdr:nvPicPr>
        <xdr:cNvPr id="6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126</xdr:row>
      <xdr:rowOff>156882</xdr:rowOff>
    </xdr:from>
    <xdr:to>
      <xdr:col>5</xdr:col>
      <xdr:colOff>672698</xdr:colOff>
      <xdr:row>127</xdr:row>
      <xdr:rowOff>192698</xdr:rowOff>
    </xdr:to>
    <xdr:pic>
      <xdr:nvPicPr>
        <xdr:cNvPr id="6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153</xdr:row>
      <xdr:rowOff>156882</xdr:rowOff>
    </xdr:from>
    <xdr:to>
      <xdr:col>5</xdr:col>
      <xdr:colOff>672698</xdr:colOff>
      <xdr:row>154</xdr:row>
      <xdr:rowOff>192698</xdr:rowOff>
    </xdr:to>
    <xdr:pic>
      <xdr:nvPicPr>
        <xdr:cNvPr id="6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178</xdr:row>
      <xdr:rowOff>156882</xdr:rowOff>
    </xdr:from>
    <xdr:to>
      <xdr:col>5</xdr:col>
      <xdr:colOff>672698</xdr:colOff>
      <xdr:row>179</xdr:row>
      <xdr:rowOff>192698</xdr:rowOff>
    </xdr:to>
    <xdr:pic>
      <xdr:nvPicPr>
        <xdr:cNvPr id="6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205</xdr:row>
      <xdr:rowOff>156882</xdr:rowOff>
    </xdr:from>
    <xdr:to>
      <xdr:col>5</xdr:col>
      <xdr:colOff>672698</xdr:colOff>
      <xdr:row>206</xdr:row>
      <xdr:rowOff>192698</xdr:rowOff>
    </xdr:to>
    <xdr:pic>
      <xdr:nvPicPr>
        <xdr:cNvPr id="6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22</xdr:row>
      <xdr:rowOff>156882</xdr:rowOff>
    </xdr:from>
    <xdr:to>
      <xdr:col>12</xdr:col>
      <xdr:colOff>672698</xdr:colOff>
      <xdr:row>23</xdr:row>
      <xdr:rowOff>192698</xdr:rowOff>
    </xdr:to>
    <xdr:pic>
      <xdr:nvPicPr>
        <xdr:cNvPr id="6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49</xdr:row>
      <xdr:rowOff>156882</xdr:rowOff>
    </xdr:from>
    <xdr:to>
      <xdr:col>12</xdr:col>
      <xdr:colOff>672698</xdr:colOff>
      <xdr:row>50</xdr:row>
      <xdr:rowOff>192698</xdr:rowOff>
    </xdr:to>
    <xdr:pic>
      <xdr:nvPicPr>
        <xdr:cNvPr id="6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74</xdr:row>
      <xdr:rowOff>156882</xdr:rowOff>
    </xdr:from>
    <xdr:to>
      <xdr:col>12</xdr:col>
      <xdr:colOff>672698</xdr:colOff>
      <xdr:row>75</xdr:row>
      <xdr:rowOff>192698</xdr:rowOff>
    </xdr:to>
    <xdr:pic>
      <xdr:nvPicPr>
        <xdr:cNvPr id="6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101</xdr:row>
      <xdr:rowOff>156882</xdr:rowOff>
    </xdr:from>
    <xdr:to>
      <xdr:col>12</xdr:col>
      <xdr:colOff>672698</xdr:colOff>
      <xdr:row>102</xdr:row>
      <xdr:rowOff>192698</xdr:rowOff>
    </xdr:to>
    <xdr:pic>
      <xdr:nvPicPr>
        <xdr:cNvPr id="6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126</xdr:row>
      <xdr:rowOff>156882</xdr:rowOff>
    </xdr:from>
    <xdr:to>
      <xdr:col>12</xdr:col>
      <xdr:colOff>672698</xdr:colOff>
      <xdr:row>127</xdr:row>
      <xdr:rowOff>192698</xdr:rowOff>
    </xdr:to>
    <xdr:pic>
      <xdr:nvPicPr>
        <xdr:cNvPr id="7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153</xdr:row>
      <xdr:rowOff>156882</xdr:rowOff>
    </xdr:from>
    <xdr:to>
      <xdr:col>12</xdr:col>
      <xdr:colOff>672698</xdr:colOff>
      <xdr:row>154</xdr:row>
      <xdr:rowOff>192698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178</xdr:row>
      <xdr:rowOff>156882</xdr:rowOff>
    </xdr:from>
    <xdr:to>
      <xdr:col>12</xdr:col>
      <xdr:colOff>672698</xdr:colOff>
      <xdr:row>179</xdr:row>
      <xdr:rowOff>192698</xdr:rowOff>
    </xdr:to>
    <xdr:pic>
      <xdr:nvPicPr>
        <xdr:cNvPr id="7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205</xdr:row>
      <xdr:rowOff>156882</xdr:rowOff>
    </xdr:from>
    <xdr:to>
      <xdr:col>12</xdr:col>
      <xdr:colOff>672698</xdr:colOff>
      <xdr:row>206</xdr:row>
      <xdr:rowOff>192698</xdr:rowOff>
    </xdr:to>
    <xdr:pic>
      <xdr:nvPicPr>
        <xdr:cNvPr id="7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22</xdr:row>
      <xdr:rowOff>156882</xdr:rowOff>
    </xdr:from>
    <xdr:to>
      <xdr:col>19</xdr:col>
      <xdr:colOff>672698</xdr:colOff>
      <xdr:row>23</xdr:row>
      <xdr:rowOff>192698</xdr:rowOff>
    </xdr:to>
    <xdr:pic>
      <xdr:nvPicPr>
        <xdr:cNvPr id="7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49</xdr:row>
      <xdr:rowOff>156882</xdr:rowOff>
    </xdr:from>
    <xdr:to>
      <xdr:col>19</xdr:col>
      <xdr:colOff>672698</xdr:colOff>
      <xdr:row>50</xdr:row>
      <xdr:rowOff>192698</xdr:rowOff>
    </xdr:to>
    <xdr:pic>
      <xdr:nvPicPr>
        <xdr:cNvPr id="7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74</xdr:row>
      <xdr:rowOff>156882</xdr:rowOff>
    </xdr:from>
    <xdr:to>
      <xdr:col>19</xdr:col>
      <xdr:colOff>672698</xdr:colOff>
      <xdr:row>75</xdr:row>
      <xdr:rowOff>192698</xdr:rowOff>
    </xdr:to>
    <xdr:pic>
      <xdr:nvPicPr>
        <xdr:cNvPr id="7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101</xdr:row>
      <xdr:rowOff>156882</xdr:rowOff>
    </xdr:from>
    <xdr:to>
      <xdr:col>19</xdr:col>
      <xdr:colOff>672698</xdr:colOff>
      <xdr:row>102</xdr:row>
      <xdr:rowOff>192698</xdr:rowOff>
    </xdr:to>
    <xdr:pic>
      <xdr:nvPicPr>
        <xdr:cNvPr id="7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126</xdr:row>
      <xdr:rowOff>156882</xdr:rowOff>
    </xdr:from>
    <xdr:to>
      <xdr:col>19</xdr:col>
      <xdr:colOff>672698</xdr:colOff>
      <xdr:row>127</xdr:row>
      <xdr:rowOff>192698</xdr:rowOff>
    </xdr:to>
    <xdr:pic>
      <xdr:nvPicPr>
        <xdr:cNvPr id="7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153</xdr:row>
      <xdr:rowOff>156882</xdr:rowOff>
    </xdr:from>
    <xdr:to>
      <xdr:col>19</xdr:col>
      <xdr:colOff>672698</xdr:colOff>
      <xdr:row>154</xdr:row>
      <xdr:rowOff>192698</xdr:rowOff>
    </xdr:to>
    <xdr:pic>
      <xdr:nvPicPr>
        <xdr:cNvPr id="7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178</xdr:row>
      <xdr:rowOff>156882</xdr:rowOff>
    </xdr:from>
    <xdr:to>
      <xdr:col>19</xdr:col>
      <xdr:colOff>672698</xdr:colOff>
      <xdr:row>179</xdr:row>
      <xdr:rowOff>192698</xdr:rowOff>
    </xdr:to>
    <xdr:pic>
      <xdr:nvPicPr>
        <xdr:cNvPr id="8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205</xdr:row>
      <xdr:rowOff>156882</xdr:rowOff>
    </xdr:from>
    <xdr:to>
      <xdr:col>19</xdr:col>
      <xdr:colOff>672698</xdr:colOff>
      <xdr:row>206</xdr:row>
      <xdr:rowOff>192698</xdr:rowOff>
    </xdr:to>
    <xdr:pic>
      <xdr:nvPicPr>
        <xdr:cNvPr id="8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22</xdr:row>
      <xdr:rowOff>156882</xdr:rowOff>
    </xdr:from>
    <xdr:to>
      <xdr:col>26</xdr:col>
      <xdr:colOff>672698</xdr:colOff>
      <xdr:row>23</xdr:row>
      <xdr:rowOff>192698</xdr:rowOff>
    </xdr:to>
    <xdr:pic>
      <xdr:nvPicPr>
        <xdr:cNvPr id="8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49</xdr:row>
      <xdr:rowOff>156882</xdr:rowOff>
    </xdr:from>
    <xdr:to>
      <xdr:col>26</xdr:col>
      <xdr:colOff>672698</xdr:colOff>
      <xdr:row>50</xdr:row>
      <xdr:rowOff>192698</xdr:rowOff>
    </xdr:to>
    <xdr:pic>
      <xdr:nvPicPr>
        <xdr:cNvPr id="8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74</xdr:row>
      <xdr:rowOff>156882</xdr:rowOff>
    </xdr:from>
    <xdr:to>
      <xdr:col>26</xdr:col>
      <xdr:colOff>672698</xdr:colOff>
      <xdr:row>75</xdr:row>
      <xdr:rowOff>192698</xdr:rowOff>
    </xdr:to>
    <xdr:pic>
      <xdr:nvPicPr>
        <xdr:cNvPr id="8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101</xdr:row>
      <xdr:rowOff>156882</xdr:rowOff>
    </xdr:from>
    <xdr:to>
      <xdr:col>26</xdr:col>
      <xdr:colOff>672698</xdr:colOff>
      <xdr:row>102</xdr:row>
      <xdr:rowOff>192698</xdr:rowOff>
    </xdr:to>
    <xdr:pic>
      <xdr:nvPicPr>
        <xdr:cNvPr id="8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126</xdr:row>
      <xdr:rowOff>156882</xdr:rowOff>
    </xdr:from>
    <xdr:to>
      <xdr:col>26</xdr:col>
      <xdr:colOff>672698</xdr:colOff>
      <xdr:row>127</xdr:row>
      <xdr:rowOff>192698</xdr:rowOff>
    </xdr:to>
    <xdr:pic>
      <xdr:nvPicPr>
        <xdr:cNvPr id="8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153</xdr:row>
      <xdr:rowOff>156882</xdr:rowOff>
    </xdr:from>
    <xdr:to>
      <xdr:col>26</xdr:col>
      <xdr:colOff>672698</xdr:colOff>
      <xdr:row>154</xdr:row>
      <xdr:rowOff>192698</xdr:rowOff>
    </xdr:to>
    <xdr:pic>
      <xdr:nvPicPr>
        <xdr:cNvPr id="8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178</xdr:row>
      <xdr:rowOff>156882</xdr:rowOff>
    </xdr:from>
    <xdr:to>
      <xdr:col>26</xdr:col>
      <xdr:colOff>672698</xdr:colOff>
      <xdr:row>179</xdr:row>
      <xdr:rowOff>192698</xdr:rowOff>
    </xdr:to>
    <xdr:pic>
      <xdr:nvPicPr>
        <xdr:cNvPr id="8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205</xdr:row>
      <xdr:rowOff>156882</xdr:rowOff>
    </xdr:from>
    <xdr:to>
      <xdr:col>26</xdr:col>
      <xdr:colOff>672698</xdr:colOff>
      <xdr:row>206</xdr:row>
      <xdr:rowOff>192698</xdr:rowOff>
    </xdr:to>
    <xdr:pic>
      <xdr:nvPicPr>
        <xdr:cNvPr id="8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22</xdr:row>
      <xdr:rowOff>156882</xdr:rowOff>
    </xdr:from>
    <xdr:to>
      <xdr:col>33</xdr:col>
      <xdr:colOff>672698</xdr:colOff>
      <xdr:row>23</xdr:row>
      <xdr:rowOff>192698</xdr:rowOff>
    </xdr:to>
    <xdr:pic>
      <xdr:nvPicPr>
        <xdr:cNvPr id="9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49</xdr:row>
      <xdr:rowOff>156882</xdr:rowOff>
    </xdr:from>
    <xdr:to>
      <xdr:col>33</xdr:col>
      <xdr:colOff>672698</xdr:colOff>
      <xdr:row>50</xdr:row>
      <xdr:rowOff>192698</xdr:rowOff>
    </xdr:to>
    <xdr:pic>
      <xdr:nvPicPr>
        <xdr:cNvPr id="9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74</xdr:row>
      <xdr:rowOff>156882</xdr:rowOff>
    </xdr:from>
    <xdr:to>
      <xdr:col>33</xdr:col>
      <xdr:colOff>672698</xdr:colOff>
      <xdr:row>75</xdr:row>
      <xdr:rowOff>192698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101</xdr:row>
      <xdr:rowOff>156882</xdr:rowOff>
    </xdr:from>
    <xdr:to>
      <xdr:col>33</xdr:col>
      <xdr:colOff>672698</xdr:colOff>
      <xdr:row>102</xdr:row>
      <xdr:rowOff>192698</xdr:rowOff>
    </xdr:to>
    <xdr:pic>
      <xdr:nvPicPr>
        <xdr:cNvPr id="9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126</xdr:row>
      <xdr:rowOff>156882</xdr:rowOff>
    </xdr:from>
    <xdr:to>
      <xdr:col>33</xdr:col>
      <xdr:colOff>672698</xdr:colOff>
      <xdr:row>127</xdr:row>
      <xdr:rowOff>192698</xdr:rowOff>
    </xdr:to>
    <xdr:pic>
      <xdr:nvPicPr>
        <xdr:cNvPr id="9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153</xdr:row>
      <xdr:rowOff>156882</xdr:rowOff>
    </xdr:from>
    <xdr:to>
      <xdr:col>33</xdr:col>
      <xdr:colOff>672698</xdr:colOff>
      <xdr:row>154</xdr:row>
      <xdr:rowOff>192698</xdr:rowOff>
    </xdr:to>
    <xdr:pic>
      <xdr:nvPicPr>
        <xdr:cNvPr id="9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178</xdr:row>
      <xdr:rowOff>156882</xdr:rowOff>
    </xdr:from>
    <xdr:to>
      <xdr:col>33</xdr:col>
      <xdr:colOff>672698</xdr:colOff>
      <xdr:row>179</xdr:row>
      <xdr:rowOff>192698</xdr:rowOff>
    </xdr:to>
    <xdr:pic>
      <xdr:nvPicPr>
        <xdr:cNvPr id="9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205</xdr:row>
      <xdr:rowOff>156882</xdr:rowOff>
    </xdr:from>
    <xdr:to>
      <xdr:col>33</xdr:col>
      <xdr:colOff>672698</xdr:colOff>
      <xdr:row>206</xdr:row>
      <xdr:rowOff>192698</xdr:rowOff>
    </xdr:to>
    <xdr:pic>
      <xdr:nvPicPr>
        <xdr:cNvPr id="9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22</xdr:row>
      <xdr:rowOff>156882</xdr:rowOff>
    </xdr:from>
    <xdr:to>
      <xdr:col>40</xdr:col>
      <xdr:colOff>672698</xdr:colOff>
      <xdr:row>23</xdr:row>
      <xdr:rowOff>192698</xdr:rowOff>
    </xdr:to>
    <xdr:pic>
      <xdr:nvPicPr>
        <xdr:cNvPr id="9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49</xdr:row>
      <xdr:rowOff>156882</xdr:rowOff>
    </xdr:from>
    <xdr:to>
      <xdr:col>40</xdr:col>
      <xdr:colOff>672698</xdr:colOff>
      <xdr:row>50</xdr:row>
      <xdr:rowOff>192698</xdr:rowOff>
    </xdr:to>
    <xdr:pic>
      <xdr:nvPicPr>
        <xdr:cNvPr id="9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74</xdr:row>
      <xdr:rowOff>156882</xdr:rowOff>
    </xdr:from>
    <xdr:to>
      <xdr:col>40</xdr:col>
      <xdr:colOff>672698</xdr:colOff>
      <xdr:row>75</xdr:row>
      <xdr:rowOff>192698</xdr:rowOff>
    </xdr:to>
    <xdr:pic>
      <xdr:nvPicPr>
        <xdr:cNvPr id="10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101</xdr:row>
      <xdr:rowOff>156882</xdr:rowOff>
    </xdr:from>
    <xdr:to>
      <xdr:col>40</xdr:col>
      <xdr:colOff>672698</xdr:colOff>
      <xdr:row>102</xdr:row>
      <xdr:rowOff>192698</xdr:rowOff>
    </xdr:to>
    <xdr:pic>
      <xdr:nvPicPr>
        <xdr:cNvPr id="10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126</xdr:row>
      <xdr:rowOff>156882</xdr:rowOff>
    </xdr:from>
    <xdr:to>
      <xdr:col>40</xdr:col>
      <xdr:colOff>672698</xdr:colOff>
      <xdr:row>127</xdr:row>
      <xdr:rowOff>192698</xdr:rowOff>
    </xdr:to>
    <xdr:pic>
      <xdr:nvPicPr>
        <xdr:cNvPr id="10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153</xdr:row>
      <xdr:rowOff>156882</xdr:rowOff>
    </xdr:from>
    <xdr:to>
      <xdr:col>40</xdr:col>
      <xdr:colOff>672698</xdr:colOff>
      <xdr:row>154</xdr:row>
      <xdr:rowOff>192698</xdr:rowOff>
    </xdr:to>
    <xdr:pic>
      <xdr:nvPicPr>
        <xdr:cNvPr id="10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178</xdr:row>
      <xdr:rowOff>156882</xdr:rowOff>
    </xdr:from>
    <xdr:to>
      <xdr:col>40</xdr:col>
      <xdr:colOff>672698</xdr:colOff>
      <xdr:row>179</xdr:row>
      <xdr:rowOff>192698</xdr:rowOff>
    </xdr:to>
    <xdr:pic>
      <xdr:nvPicPr>
        <xdr:cNvPr id="10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205</xdr:row>
      <xdr:rowOff>156882</xdr:rowOff>
    </xdr:from>
    <xdr:to>
      <xdr:col>40</xdr:col>
      <xdr:colOff>672698</xdr:colOff>
      <xdr:row>206</xdr:row>
      <xdr:rowOff>192698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22</xdr:row>
      <xdr:rowOff>156882</xdr:rowOff>
    </xdr:from>
    <xdr:to>
      <xdr:col>47</xdr:col>
      <xdr:colOff>672698</xdr:colOff>
      <xdr:row>23</xdr:row>
      <xdr:rowOff>192698</xdr:rowOff>
    </xdr:to>
    <xdr:pic>
      <xdr:nvPicPr>
        <xdr:cNvPr id="10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49</xdr:row>
      <xdr:rowOff>156882</xdr:rowOff>
    </xdr:from>
    <xdr:to>
      <xdr:col>47</xdr:col>
      <xdr:colOff>672698</xdr:colOff>
      <xdr:row>50</xdr:row>
      <xdr:rowOff>192698</xdr:rowOff>
    </xdr:to>
    <xdr:pic>
      <xdr:nvPicPr>
        <xdr:cNvPr id="10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74</xdr:row>
      <xdr:rowOff>156882</xdr:rowOff>
    </xdr:from>
    <xdr:to>
      <xdr:col>47</xdr:col>
      <xdr:colOff>672698</xdr:colOff>
      <xdr:row>75</xdr:row>
      <xdr:rowOff>192698</xdr:rowOff>
    </xdr:to>
    <xdr:pic>
      <xdr:nvPicPr>
        <xdr:cNvPr id="10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101</xdr:row>
      <xdr:rowOff>156882</xdr:rowOff>
    </xdr:from>
    <xdr:to>
      <xdr:col>47</xdr:col>
      <xdr:colOff>672698</xdr:colOff>
      <xdr:row>102</xdr:row>
      <xdr:rowOff>192698</xdr:rowOff>
    </xdr:to>
    <xdr:pic>
      <xdr:nvPicPr>
        <xdr:cNvPr id="10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126</xdr:row>
      <xdr:rowOff>156882</xdr:rowOff>
    </xdr:from>
    <xdr:to>
      <xdr:col>47</xdr:col>
      <xdr:colOff>672698</xdr:colOff>
      <xdr:row>127</xdr:row>
      <xdr:rowOff>192698</xdr:rowOff>
    </xdr:to>
    <xdr:pic>
      <xdr:nvPicPr>
        <xdr:cNvPr id="11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153</xdr:row>
      <xdr:rowOff>156882</xdr:rowOff>
    </xdr:from>
    <xdr:to>
      <xdr:col>47</xdr:col>
      <xdr:colOff>672698</xdr:colOff>
      <xdr:row>154</xdr:row>
      <xdr:rowOff>192698</xdr:rowOff>
    </xdr:to>
    <xdr:pic>
      <xdr:nvPicPr>
        <xdr:cNvPr id="11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178</xdr:row>
      <xdr:rowOff>156882</xdr:rowOff>
    </xdr:from>
    <xdr:to>
      <xdr:col>47</xdr:col>
      <xdr:colOff>672698</xdr:colOff>
      <xdr:row>179</xdr:row>
      <xdr:rowOff>192698</xdr:rowOff>
    </xdr:to>
    <xdr:pic>
      <xdr:nvPicPr>
        <xdr:cNvPr id="11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205</xdr:row>
      <xdr:rowOff>156882</xdr:rowOff>
    </xdr:from>
    <xdr:to>
      <xdr:col>47</xdr:col>
      <xdr:colOff>672698</xdr:colOff>
      <xdr:row>206</xdr:row>
      <xdr:rowOff>192698</xdr:rowOff>
    </xdr:to>
    <xdr:pic>
      <xdr:nvPicPr>
        <xdr:cNvPr id="11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43114632"/>
          <a:ext cx="1378381" cy="24536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275392</xdr:colOff>
      <xdr:row>22</xdr:row>
      <xdr:rowOff>156882</xdr:rowOff>
    </xdr:from>
    <xdr:to>
      <xdr:col>5</xdr:col>
      <xdr:colOff>672698</xdr:colOff>
      <xdr:row>23</xdr:row>
      <xdr:rowOff>192698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49</xdr:row>
      <xdr:rowOff>156882</xdr:rowOff>
    </xdr:from>
    <xdr:to>
      <xdr:col>5</xdr:col>
      <xdr:colOff>672698</xdr:colOff>
      <xdr:row>50</xdr:row>
      <xdr:rowOff>192698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74</xdr:row>
      <xdr:rowOff>156882</xdr:rowOff>
    </xdr:from>
    <xdr:to>
      <xdr:col>5</xdr:col>
      <xdr:colOff>672698</xdr:colOff>
      <xdr:row>75</xdr:row>
      <xdr:rowOff>192698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101</xdr:row>
      <xdr:rowOff>156882</xdr:rowOff>
    </xdr:from>
    <xdr:to>
      <xdr:col>5</xdr:col>
      <xdr:colOff>672698</xdr:colOff>
      <xdr:row>102</xdr:row>
      <xdr:rowOff>192698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126</xdr:row>
      <xdr:rowOff>156882</xdr:rowOff>
    </xdr:from>
    <xdr:to>
      <xdr:col>5</xdr:col>
      <xdr:colOff>672698</xdr:colOff>
      <xdr:row>127</xdr:row>
      <xdr:rowOff>192698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153</xdr:row>
      <xdr:rowOff>156882</xdr:rowOff>
    </xdr:from>
    <xdr:to>
      <xdr:col>5</xdr:col>
      <xdr:colOff>672698</xdr:colOff>
      <xdr:row>154</xdr:row>
      <xdr:rowOff>192698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178</xdr:row>
      <xdr:rowOff>156882</xdr:rowOff>
    </xdr:from>
    <xdr:to>
      <xdr:col>5</xdr:col>
      <xdr:colOff>672698</xdr:colOff>
      <xdr:row>179</xdr:row>
      <xdr:rowOff>192698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205</xdr:row>
      <xdr:rowOff>156882</xdr:rowOff>
    </xdr:from>
    <xdr:to>
      <xdr:col>5</xdr:col>
      <xdr:colOff>672698</xdr:colOff>
      <xdr:row>206</xdr:row>
      <xdr:rowOff>192698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22</xdr:row>
      <xdr:rowOff>156882</xdr:rowOff>
    </xdr:from>
    <xdr:to>
      <xdr:col>12</xdr:col>
      <xdr:colOff>672698</xdr:colOff>
      <xdr:row>23</xdr:row>
      <xdr:rowOff>192698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49</xdr:row>
      <xdr:rowOff>156882</xdr:rowOff>
    </xdr:from>
    <xdr:to>
      <xdr:col>12</xdr:col>
      <xdr:colOff>672698</xdr:colOff>
      <xdr:row>50</xdr:row>
      <xdr:rowOff>192698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74</xdr:row>
      <xdr:rowOff>156882</xdr:rowOff>
    </xdr:from>
    <xdr:to>
      <xdr:col>12</xdr:col>
      <xdr:colOff>672698</xdr:colOff>
      <xdr:row>75</xdr:row>
      <xdr:rowOff>192698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101</xdr:row>
      <xdr:rowOff>156882</xdr:rowOff>
    </xdr:from>
    <xdr:to>
      <xdr:col>12</xdr:col>
      <xdr:colOff>672698</xdr:colOff>
      <xdr:row>102</xdr:row>
      <xdr:rowOff>192698</xdr:rowOff>
    </xdr:to>
    <xdr:pic>
      <xdr:nvPicPr>
        <xdr:cNvPr id="1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126</xdr:row>
      <xdr:rowOff>156882</xdr:rowOff>
    </xdr:from>
    <xdr:to>
      <xdr:col>12</xdr:col>
      <xdr:colOff>672698</xdr:colOff>
      <xdr:row>127</xdr:row>
      <xdr:rowOff>192698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153</xdr:row>
      <xdr:rowOff>156882</xdr:rowOff>
    </xdr:from>
    <xdr:to>
      <xdr:col>12</xdr:col>
      <xdr:colOff>672698</xdr:colOff>
      <xdr:row>154</xdr:row>
      <xdr:rowOff>192698</xdr:rowOff>
    </xdr:to>
    <xdr:pic>
      <xdr:nvPicPr>
        <xdr:cNvPr id="1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178</xdr:row>
      <xdr:rowOff>156882</xdr:rowOff>
    </xdr:from>
    <xdr:to>
      <xdr:col>12</xdr:col>
      <xdr:colOff>672698</xdr:colOff>
      <xdr:row>179</xdr:row>
      <xdr:rowOff>192698</xdr:rowOff>
    </xdr:to>
    <xdr:pic>
      <xdr:nvPicPr>
        <xdr:cNvPr id="1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205</xdr:row>
      <xdr:rowOff>156882</xdr:rowOff>
    </xdr:from>
    <xdr:to>
      <xdr:col>12</xdr:col>
      <xdr:colOff>672698</xdr:colOff>
      <xdr:row>206</xdr:row>
      <xdr:rowOff>192698</xdr:rowOff>
    </xdr:to>
    <xdr:pic>
      <xdr:nvPicPr>
        <xdr:cNvPr id="1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22</xdr:row>
      <xdr:rowOff>156882</xdr:rowOff>
    </xdr:from>
    <xdr:to>
      <xdr:col>19</xdr:col>
      <xdr:colOff>672698</xdr:colOff>
      <xdr:row>23</xdr:row>
      <xdr:rowOff>192698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49</xdr:row>
      <xdr:rowOff>156882</xdr:rowOff>
    </xdr:from>
    <xdr:to>
      <xdr:col>19</xdr:col>
      <xdr:colOff>672698</xdr:colOff>
      <xdr:row>50</xdr:row>
      <xdr:rowOff>192698</xdr:rowOff>
    </xdr:to>
    <xdr:pic>
      <xdr:nvPicPr>
        <xdr:cNvPr id="1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74</xdr:row>
      <xdr:rowOff>156882</xdr:rowOff>
    </xdr:from>
    <xdr:to>
      <xdr:col>19</xdr:col>
      <xdr:colOff>672698</xdr:colOff>
      <xdr:row>75</xdr:row>
      <xdr:rowOff>192698</xdr:rowOff>
    </xdr:to>
    <xdr:pic>
      <xdr:nvPicPr>
        <xdr:cNvPr id="2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101</xdr:row>
      <xdr:rowOff>156882</xdr:rowOff>
    </xdr:from>
    <xdr:to>
      <xdr:col>19</xdr:col>
      <xdr:colOff>672698</xdr:colOff>
      <xdr:row>102</xdr:row>
      <xdr:rowOff>192698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126</xdr:row>
      <xdr:rowOff>156882</xdr:rowOff>
    </xdr:from>
    <xdr:to>
      <xdr:col>19</xdr:col>
      <xdr:colOff>672698</xdr:colOff>
      <xdr:row>127</xdr:row>
      <xdr:rowOff>192698</xdr:rowOff>
    </xdr:to>
    <xdr:pic>
      <xdr:nvPicPr>
        <xdr:cNvPr id="2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153</xdr:row>
      <xdr:rowOff>156882</xdr:rowOff>
    </xdr:from>
    <xdr:to>
      <xdr:col>19</xdr:col>
      <xdr:colOff>672698</xdr:colOff>
      <xdr:row>154</xdr:row>
      <xdr:rowOff>192698</xdr:rowOff>
    </xdr:to>
    <xdr:pic>
      <xdr:nvPicPr>
        <xdr:cNvPr id="2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178</xdr:row>
      <xdr:rowOff>156882</xdr:rowOff>
    </xdr:from>
    <xdr:to>
      <xdr:col>19</xdr:col>
      <xdr:colOff>672698</xdr:colOff>
      <xdr:row>179</xdr:row>
      <xdr:rowOff>192698</xdr:rowOff>
    </xdr:to>
    <xdr:pic>
      <xdr:nvPicPr>
        <xdr:cNvPr id="2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205</xdr:row>
      <xdr:rowOff>156882</xdr:rowOff>
    </xdr:from>
    <xdr:to>
      <xdr:col>19</xdr:col>
      <xdr:colOff>672698</xdr:colOff>
      <xdr:row>206</xdr:row>
      <xdr:rowOff>192698</xdr:rowOff>
    </xdr:to>
    <xdr:pic>
      <xdr:nvPicPr>
        <xdr:cNvPr id="2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22</xdr:row>
      <xdr:rowOff>156882</xdr:rowOff>
    </xdr:from>
    <xdr:to>
      <xdr:col>26</xdr:col>
      <xdr:colOff>672698</xdr:colOff>
      <xdr:row>23</xdr:row>
      <xdr:rowOff>192698</xdr:rowOff>
    </xdr:to>
    <xdr:pic>
      <xdr:nvPicPr>
        <xdr:cNvPr id="2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49</xdr:row>
      <xdr:rowOff>156882</xdr:rowOff>
    </xdr:from>
    <xdr:to>
      <xdr:col>26</xdr:col>
      <xdr:colOff>672698</xdr:colOff>
      <xdr:row>50</xdr:row>
      <xdr:rowOff>192698</xdr:rowOff>
    </xdr:to>
    <xdr:pic>
      <xdr:nvPicPr>
        <xdr:cNvPr id="2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74</xdr:row>
      <xdr:rowOff>156882</xdr:rowOff>
    </xdr:from>
    <xdr:to>
      <xdr:col>26</xdr:col>
      <xdr:colOff>672698</xdr:colOff>
      <xdr:row>75</xdr:row>
      <xdr:rowOff>192698</xdr:rowOff>
    </xdr:to>
    <xdr:pic>
      <xdr:nvPicPr>
        <xdr:cNvPr id="2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101</xdr:row>
      <xdr:rowOff>156882</xdr:rowOff>
    </xdr:from>
    <xdr:to>
      <xdr:col>26</xdr:col>
      <xdr:colOff>672698</xdr:colOff>
      <xdr:row>102</xdr:row>
      <xdr:rowOff>192698</xdr:rowOff>
    </xdr:to>
    <xdr:pic>
      <xdr:nvPicPr>
        <xdr:cNvPr id="2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126</xdr:row>
      <xdr:rowOff>156882</xdr:rowOff>
    </xdr:from>
    <xdr:to>
      <xdr:col>26</xdr:col>
      <xdr:colOff>672698</xdr:colOff>
      <xdr:row>127</xdr:row>
      <xdr:rowOff>192698</xdr:rowOff>
    </xdr:to>
    <xdr:pic>
      <xdr:nvPicPr>
        <xdr:cNvPr id="3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153</xdr:row>
      <xdr:rowOff>156882</xdr:rowOff>
    </xdr:from>
    <xdr:to>
      <xdr:col>26</xdr:col>
      <xdr:colOff>672698</xdr:colOff>
      <xdr:row>154</xdr:row>
      <xdr:rowOff>192698</xdr:rowOff>
    </xdr:to>
    <xdr:pic>
      <xdr:nvPicPr>
        <xdr:cNvPr id="3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178</xdr:row>
      <xdr:rowOff>156882</xdr:rowOff>
    </xdr:from>
    <xdr:to>
      <xdr:col>26</xdr:col>
      <xdr:colOff>672698</xdr:colOff>
      <xdr:row>179</xdr:row>
      <xdr:rowOff>192698</xdr:rowOff>
    </xdr:to>
    <xdr:pic>
      <xdr:nvPicPr>
        <xdr:cNvPr id="3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205</xdr:row>
      <xdr:rowOff>156882</xdr:rowOff>
    </xdr:from>
    <xdr:to>
      <xdr:col>26</xdr:col>
      <xdr:colOff>672698</xdr:colOff>
      <xdr:row>206</xdr:row>
      <xdr:rowOff>192698</xdr:rowOff>
    </xdr:to>
    <xdr:pic>
      <xdr:nvPicPr>
        <xdr:cNvPr id="3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22</xdr:row>
      <xdr:rowOff>156882</xdr:rowOff>
    </xdr:from>
    <xdr:to>
      <xdr:col>33</xdr:col>
      <xdr:colOff>672698</xdr:colOff>
      <xdr:row>23</xdr:row>
      <xdr:rowOff>192698</xdr:rowOff>
    </xdr:to>
    <xdr:pic>
      <xdr:nvPicPr>
        <xdr:cNvPr id="3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49</xdr:row>
      <xdr:rowOff>156882</xdr:rowOff>
    </xdr:from>
    <xdr:to>
      <xdr:col>33</xdr:col>
      <xdr:colOff>672698</xdr:colOff>
      <xdr:row>50</xdr:row>
      <xdr:rowOff>192698</xdr:rowOff>
    </xdr:to>
    <xdr:pic>
      <xdr:nvPicPr>
        <xdr:cNvPr id="3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74</xdr:row>
      <xdr:rowOff>156882</xdr:rowOff>
    </xdr:from>
    <xdr:to>
      <xdr:col>33</xdr:col>
      <xdr:colOff>672698</xdr:colOff>
      <xdr:row>75</xdr:row>
      <xdr:rowOff>192698</xdr:rowOff>
    </xdr:to>
    <xdr:pic>
      <xdr:nvPicPr>
        <xdr:cNvPr id="3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101</xdr:row>
      <xdr:rowOff>156882</xdr:rowOff>
    </xdr:from>
    <xdr:to>
      <xdr:col>33</xdr:col>
      <xdr:colOff>672698</xdr:colOff>
      <xdr:row>102</xdr:row>
      <xdr:rowOff>192698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126</xdr:row>
      <xdr:rowOff>156882</xdr:rowOff>
    </xdr:from>
    <xdr:to>
      <xdr:col>33</xdr:col>
      <xdr:colOff>672698</xdr:colOff>
      <xdr:row>127</xdr:row>
      <xdr:rowOff>192698</xdr:rowOff>
    </xdr:to>
    <xdr:pic>
      <xdr:nvPicPr>
        <xdr:cNvPr id="3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153</xdr:row>
      <xdr:rowOff>156882</xdr:rowOff>
    </xdr:from>
    <xdr:to>
      <xdr:col>33</xdr:col>
      <xdr:colOff>672698</xdr:colOff>
      <xdr:row>154</xdr:row>
      <xdr:rowOff>192698</xdr:rowOff>
    </xdr:to>
    <xdr:pic>
      <xdr:nvPicPr>
        <xdr:cNvPr id="3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178</xdr:row>
      <xdr:rowOff>156882</xdr:rowOff>
    </xdr:from>
    <xdr:to>
      <xdr:col>33</xdr:col>
      <xdr:colOff>672698</xdr:colOff>
      <xdr:row>179</xdr:row>
      <xdr:rowOff>192698</xdr:rowOff>
    </xdr:to>
    <xdr:pic>
      <xdr:nvPicPr>
        <xdr:cNvPr id="4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205</xdr:row>
      <xdr:rowOff>156882</xdr:rowOff>
    </xdr:from>
    <xdr:to>
      <xdr:col>33</xdr:col>
      <xdr:colOff>672698</xdr:colOff>
      <xdr:row>206</xdr:row>
      <xdr:rowOff>192698</xdr:rowOff>
    </xdr:to>
    <xdr:pic>
      <xdr:nvPicPr>
        <xdr:cNvPr id="4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22</xdr:row>
      <xdr:rowOff>156882</xdr:rowOff>
    </xdr:from>
    <xdr:to>
      <xdr:col>40</xdr:col>
      <xdr:colOff>672698</xdr:colOff>
      <xdr:row>23</xdr:row>
      <xdr:rowOff>192698</xdr:rowOff>
    </xdr:to>
    <xdr:pic>
      <xdr:nvPicPr>
        <xdr:cNvPr id="4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49</xdr:row>
      <xdr:rowOff>156882</xdr:rowOff>
    </xdr:from>
    <xdr:to>
      <xdr:col>40</xdr:col>
      <xdr:colOff>672698</xdr:colOff>
      <xdr:row>50</xdr:row>
      <xdr:rowOff>192698</xdr:rowOff>
    </xdr:to>
    <xdr:pic>
      <xdr:nvPicPr>
        <xdr:cNvPr id="4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74</xdr:row>
      <xdr:rowOff>156882</xdr:rowOff>
    </xdr:from>
    <xdr:to>
      <xdr:col>40</xdr:col>
      <xdr:colOff>672698</xdr:colOff>
      <xdr:row>75</xdr:row>
      <xdr:rowOff>192698</xdr:rowOff>
    </xdr:to>
    <xdr:pic>
      <xdr:nvPicPr>
        <xdr:cNvPr id="4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101</xdr:row>
      <xdr:rowOff>156882</xdr:rowOff>
    </xdr:from>
    <xdr:to>
      <xdr:col>40</xdr:col>
      <xdr:colOff>672698</xdr:colOff>
      <xdr:row>102</xdr:row>
      <xdr:rowOff>192698</xdr:rowOff>
    </xdr:to>
    <xdr:pic>
      <xdr:nvPicPr>
        <xdr:cNvPr id="4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126</xdr:row>
      <xdr:rowOff>156882</xdr:rowOff>
    </xdr:from>
    <xdr:to>
      <xdr:col>40</xdr:col>
      <xdr:colOff>672698</xdr:colOff>
      <xdr:row>127</xdr:row>
      <xdr:rowOff>192698</xdr:rowOff>
    </xdr:to>
    <xdr:pic>
      <xdr:nvPicPr>
        <xdr:cNvPr id="4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153</xdr:row>
      <xdr:rowOff>156882</xdr:rowOff>
    </xdr:from>
    <xdr:to>
      <xdr:col>40</xdr:col>
      <xdr:colOff>672698</xdr:colOff>
      <xdr:row>154</xdr:row>
      <xdr:rowOff>192698</xdr:rowOff>
    </xdr:to>
    <xdr:pic>
      <xdr:nvPicPr>
        <xdr:cNvPr id="4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178</xdr:row>
      <xdr:rowOff>156882</xdr:rowOff>
    </xdr:from>
    <xdr:to>
      <xdr:col>40</xdr:col>
      <xdr:colOff>672698</xdr:colOff>
      <xdr:row>179</xdr:row>
      <xdr:rowOff>192698</xdr:rowOff>
    </xdr:to>
    <xdr:pic>
      <xdr:nvPicPr>
        <xdr:cNvPr id="4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205</xdr:row>
      <xdr:rowOff>156882</xdr:rowOff>
    </xdr:from>
    <xdr:to>
      <xdr:col>40</xdr:col>
      <xdr:colOff>672698</xdr:colOff>
      <xdr:row>206</xdr:row>
      <xdr:rowOff>192698</xdr:rowOff>
    </xdr:to>
    <xdr:pic>
      <xdr:nvPicPr>
        <xdr:cNvPr id="4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22</xdr:row>
      <xdr:rowOff>156882</xdr:rowOff>
    </xdr:from>
    <xdr:to>
      <xdr:col>47</xdr:col>
      <xdr:colOff>672698</xdr:colOff>
      <xdr:row>23</xdr:row>
      <xdr:rowOff>192698</xdr:rowOff>
    </xdr:to>
    <xdr:pic>
      <xdr:nvPicPr>
        <xdr:cNvPr id="5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49</xdr:row>
      <xdr:rowOff>156882</xdr:rowOff>
    </xdr:from>
    <xdr:to>
      <xdr:col>47</xdr:col>
      <xdr:colOff>672698</xdr:colOff>
      <xdr:row>50</xdr:row>
      <xdr:rowOff>192698</xdr:rowOff>
    </xdr:to>
    <xdr:pic>
      <xdr:nvPicPr>
        <xdr:cNvPr id="5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74</xdr:row>
      <xdr:rowOff>156882</xdr:rowOff>
    </xdr:from>
    <xdr:to>
      <xdr:col>47</xdr:col>
      <xdr:colOff>672698</xdr:colOff>
      <xdr:row>75</xdr:row>
      <xdr:rowOff>192698</xdr:rowOff>
    </xdr:to>
    <xdr:pic>
      <xdr:nvPicPr>
        <xdr:cNvPr id="5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101</xdr:row>
      <xdr:rowOff>156882</xdr:rowOff>
    </xdr:from>
    <xdr:to>
      <xdr:col>47</xdr:col>
      <xdr:colOff>672698</xdr:colOff>
      <xdr:row>102</xdr:row>
      <xdr:rowOff>192698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126</xdr:row>
      <xdr:rowOff>156882</xdr:rowOff>
    </xdr:from>
    <xdr:to>
      <xdr:col>47</xdr:col>
      <xdr:colOff>672698</xdr:colOff>
      <xdr:row>127</xdr:row>
      <xdr:rowOff>192698</xdr:rowOff>
    </xdr:to>
    <xdr:pic>
      <xdr:nvPicPr>
        <xdr:cNvPr id="5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153</xdr:row>
      <xdr:rowOff>156882</xdr:rowOff>
    </xdr:from>
    <xdr:to>
      <xdr:col>47</xdr:col>
      <xdr:colOff>672698</xdr:colOff>
      <xdr:row>154</xdr:row>
      <xdr:rowOff>192698</xdr:rowOff>
    </xdr:to>
    <xdr:pic>
      <xdr:nvPicPr>
        <xdr:cNvPr id="5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178</xdr:row>
      <xdr:rowOff>156882</xdr:rowOff>
    </xdr:from>
    <xdr:to>
      <xdr:col>47</xdr:col>
      <xdr:colOff>672698</xdr:colOff>
      <xdr:row>179</xdr:row>
      <xdr:rowOff>192698</xdr:rowOff>
    </xdr:to>
    <xdr:pic>
      <xdr:nvPicPr>
        <xdr:cNvPr id="5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205</xdr:row>
      <xdr:rowOff>156882</xdr:rowOff>
    </xdr:from>
    <xdr:to>
      <xdr:col>47</xdr:col>
      <xdr:colOff>672698</xdr:colOff>
      <xdr:row>206</xdr:row>
      <xdr:rowOff>192698</xdr:rowOff>
    </xdr:to>
    <xdr:pic>
      <xdr:nvPicPr>
        <xdr:cNvPr id="5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43114632"/>
          <a:ext cx="1378381" cy="245366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275392</xdr:colOff>
      <xdr:row>22</xdr:row>
      <xdr:rowOff>156882</xdr:rowOff>
    </xdr:from>
    <xdr:to>
      <xdr:col>5</xdr:col>
      <xdr:colOff>672698</xdr:colOff>
      <xdr:row>23</xdr:row>
      <xdr:rowOff>192698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49</xdr:row>
      <xdr:rowOff>156882</xdr:rowOff>
    </xdr:from>
    <xdr:to>
      <xdr:col>5</xdr:col>
      <xdr:colOff>672698</xdr:colOff>
      <xdr:row>50</xdr:row>
      <xdr:rowOff>192698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74</xdr:row>
      <xdr:rowOff>156882</xdr:rowOff>
    </xdr:from>
    <xdr:to>
      <xdr:col>5</xdr:col>
      <xdr:colOff>672698</xdr:colOff>
      <xdr:row>75</xdr:row>
      <xdr:rowOff>192698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101</xdr:row>
      <xdr:rowOff>156882</xdr:rowOff>
    </xdr:from>
    <xdr:to>
      <xdr:col>5</xdr:col>
      <xdr:colOff>672698</xdr:colOff>
      <xdr:row>102</xdr:row>
      <xdr:rowOff>192698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126</xdr:row>
      <xdr:rowOff>156882</xdr:rowOff>
    </xdr:from>
    <xdr:to>
      <xdr:col>5</xdr:col>
      <xdr:colOff>672698</xdr:colOff>
      <xdr:row>127</xdr:row>
      <xdr:rowOff>192698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153</xdr:row>
      <xdr:rowOff>156882</xdr:rowOff>
    </xdr:from>
    <xdr:to>
      <xdr:col>5</xdr:col>
      <xdr:colOff>672698</xdr:colOff>
      <xdr:row>154</xdr:row>
      <xdr:rowOff>192698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178</xdr:row>
      <xdr:rowOff>156882</xdr:rowOff>
    </xdr:from>
    <xdr:to>
      <xdr:col>5</xdr:col>
      <xdr:colOff>672698</xdr:colOff>
      <xdr:row>179</xdr:row>
      <xdr:rowOff>192698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205</xdr:row>
      <xdr:rowOff>156882</xdr:rowOff>
    </xdr:from>
    <xdr:to>
      <xdr:col>5</xdr:col>
      <xdr:colOff>672698</xdr:colOff>
      <xdr:row>206</xdr:row>
      <xdr:rowOff>192698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22</xdr:row>
      <xdr:rowOff>156882</xdr:rowOff>
    </xdr:from>
    <xdr:to>
      <xdr:col>12</xdr:col>
      <xdr:colOff>672698</xdr:colOff>
      <xdr:row>23</xdr:row>
      <xdr:rowOff>192698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49</xdr:row>
      <xdr:rowOff>156882</xdr:rowOff>
    </xdr:from>
    <xdr:to>
      <xdr:col>12</xdr:col>
      <xdr:colOff>672698</xdr:colOff>
      <xdr:row>50</xdr:row>
      <xdr:rowOff>192698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74</xdr:row>
      <xdr:rowOff>156882</xdr:rowOff>
    </xdr:from>
    <xdr:to>
      <xdr:col>12</xdr:col>
      <xdr:colOff>672698</xdr:colOff>
      <xdr:row>75</xdr:row>
      <xdr:rowOff>192698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101</xdr:row>
      <xdr:rowOff>156882</xdr:rowOff>
    </xdr:from>
    <xdr:to>
      <xdr:col>12</xdr:col>
      <xdr:colOff>672698</xdr:colOff>
      <xdr:row>102</xdr:row>
      <xdr:rowOff>192698</xdr:rowOff>
    </xdr:to>
    <xdr:pic>
      <xdr:nvPicPr>
        <xdr:cNvPr id="1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126</xdr:row>
      <xdr:rowOff>156882</xdr:rowOff>
    </xdr:from>
    <xdr:to>
      <xdr:col>12</xdr:col>
      <xdr:colOff>672698</xdr:colOff>
      <xdr:row>127</xdr:row>
      <xdr:rowOff>192698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153</xdr:row>
      <xdr:rowOff>156882</xdr:rowOff>
    </xdr:from>
    <xdr:to>
      <xdr:col>12</xdr:col>
      <xdr:colOff>672698</xdr:colOff>
      <xdr:row>154</xdr:row>
      <xdr:rowOff>192698</xdr:rowOff>
    </xdr:to>
    <xdr:pic>
      <xdr:nvPicPr>
        <xdr:cNvPr id="1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178</xdr:row>
      <xdr:rowOff>156882</xdr:rowOff>
    </xdr:from>
    <xdr:to>
      <xdr:col>12</xdr:col>
      <xdr:colOff>672698</xdr:colOff>
      <xdr:row>179</xdr:row>
      <xdr:rowOff>192698</xdr:rowOff>
    </xdr:to>
    <xdr:pic>
      <xdr:nvPicPr>
        <xdr:cNvPr id="1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205</xdr:row>
      <xdr:rowOff>156882</xdr:rowOff>
    </xdr:from>
    <xdr:to>
      <xdr:col>12</xdr:col>
      <xdr:colOff>672698</xdr:colOff>
      <xdr:row>206</xdr:row>
      <xdr:rowOff>192698</xdr:rowOff>
    </xdr:to>
    <xdr:pic>
      <xdr:nvPicPr>
        <xdr:cNvPr id="1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22</xdr:row>
      <xdr:rowOff>156882</xdr:rowOff>
    </xdr:from>
    <xdr:to>
      <xdr:col>19</xdr:col>
      <xdr:colOff>672698</xdr:colOff>
      <xdr:row>23</xdr:row>
      <xdr:rowOff>192698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49</xdr:row>
      <xdr:rowOff>156882</xdr:rowOff>
    </xdr:from>
    <xdr:to>
      <xdr:col>19</xdr:col>
      <xdr:colOff>672698</xdr:colOff>
      <xdr:row>50</xdr:row>
      <xdr:rowOff>192698</xdr:rowOff>
    </xdr:to>
    <xdr:pic>
      <xdr:nvPicPr>
        <xdr:cNvPr id="1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74</xdr:row>
      <xdr:rowOff>156882</xdr:rowOff>
    </xdr:from>
    <xdr:to>
      <xdr:col>19</xdr:col>
      <xdr:colOff>672698</xdr:colOff>
      <xdr:row>75</xdr:row>
      <xdr:rowOff>192698</xdr:rowOff>
    </xdr:to>
    <xdr:pic>
      <xdr:nvPicPr>
        <xdr:cNvPr id="2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101</xdr:row>
      <xdr:rowOff>156882</xdr:rowOff>
    </xdr:from>
    <xdr:to>
      <xdr:col>19</xdr:col>
      <xdr:colOff>672698</xdr:colOff>
      <xdr:row>102</xdr:row>
      <xdr:rowOff>192698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126</xdr:row>
      <xdr:rowOff>156882</xdr:rowOff>
    </xdr:from>
    <xdr:to>
      <xdr:col>19</xdr:col>
      <xdr:colOff>672698</xdr:colOff>
      <xdr:row>127</xdr:row>
      <xdr:rowOff>192698</xdr:rowOff>
    </xdr:to>
    <xdr:pic>
      <xdr:nvPicPr>
        <xdr:cNvPr id="2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153</xdr:row>
      <xdr:rowOff>156882</xdr:rowOff>
    </xdr:from>
    <xdr:to>
      <xdr:col>19</xdr:col>
      <xdr:colOff>672698</xdr:colOff>
      <xdr:row>154</xdr:row>
      <xdr:rowOff>192698</xdr:rowOff>
    </xdr:to>
    <xdr:pic>
      <xdr:nvPicPr>
        <xdr:cNvPr id="2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178</xdr:row>
      <xdr:rowOff>156882</xdr:rowOff>
    </xdr:from>
    <xdr:to>
      <xdr:col>19</xdr:col>
      <xdr:colOff>672698</xdr:colOff>
      <xdr:row>179</xdr:row>
      <xdr:rowOff>192698</xdr:rowOff>
    </xdr:to>
    <xdr:pic>
      <xdr:nvPicPr>
        <xdr:cNvPr id="2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205</xdr:row>
      <xdr:rowOff>156882</xdr:rowOff>
    </xdr:from>
    <xdr:to>
      <xdr:col>19</xdr:col>
      <xdr:colOff>672698</xdr:colOff>
      <xdr:row>206</xdr:row>
      <xdr:rowOff>192698</xdr:rowOff>
    </xdr:to>
    <xdr:pic>
      <xdr:nvPicPr>
        <xdr:cNvPr id="2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22</xdr:row>
      <xdr:rowOff>156882</xdr:rowOff>
    </xdr:from>
    <xdr:to>
      <xdr:col>26</xdr:col>
      <xdr:colOff>672698</xdr:colOff>
      <xdr:row>23</xdr:row>
      <xdr:rowOff>192698</xdr:rowOff>
    </xdr:to>
    <xdr:pic>
      <xdr:nvPicPr>
        <xdr:cNvPr id="2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49</xdr:row>
      <xdr:rowOff>156882</xdr:rowOff>
    </xdr:from>
    <xdr:to>
      <xdr:col>26</xdr:col>
      <xdr:colOff>672698</xdr:colOff>
      <xdr:row>50</xdr:row>
      <xdr:rowOff>192698</xdr:rowOff>
    </xdr:to>
    <xdr:pic>
      <xdr:nvPicPr>
        <xdr:cNvPr id="2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74</xdr:row>
      <xdr:rowOff>156882</xdr:rowOff>
    </xdr:from>
    <xdr:to>
      <xdr:col>26</xdr:col>
      <xdr:colOff>672698</xdr:colOff>
      <xdr:row>75</xdr:row>
      <xdr:rowOff>192698</xdr:rowOff>
    </xdr:to>
    <xdr:pic>
      <xdr:nvPicPr>
        <xdr:cNvPr id="2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101</xdr:row>
      <xdr:rowOff>156882</xdr:rowOff>
    </xdr:from>
    <xdr:to>
      <xdr:col>26</xdr:col>
      <xdr:colOff>672698</xdr:colOff>
      <xdr:row>102</xdr:row>
      <xdr:rowOff>192698</xdr:rowOff>
    </xdr:to>
    <xdr:pic>
      <xdr:nvPicPr>
        <xdr:cNvPr id="2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126</xdr:row>
      <xdr:rowOff>156882</xdr:rowOff>
    </xdr:from>
    <xdr:to>
      <xdr:col>26</xdr:col>
      <xdr:colOff>672698</xdr:colOff>
      <xdr:row>127</xdr:row>
      <xdr:rowOff>192698</xdr:rowOff>
    </xdr:to>
    <xdr:pic>
      <xdr:nvPicPr>
        <xdr:cNvPr id="3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153</xdr:row>
      <xdr:rowOff>156882</xdr:rowOff>
    </xdr:from>
    <xdr:to>
      <xdr:col>26</xdr:col>
      <xdr:colOff>672698</xdr:colOff>
      <xdr:row>154</xdr:row>
      <xdr:rowOff>192698</xdr:rowOff>
    </xdr:to>
    <xdr:pic>
      <xdr:nvPicPr>
        <xdr:cNvPr id="3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178</xdr:row>
      <xdr:rowOff>156882</xdr:rowOff>
    </xdr:from>
    <xdr:to>
      <xdr:col>26</xdr:col>
      <xdr:colOff>672698</xdr:colOff>
      <xdr:row>179</xdr:row>
      <xdr:rowOff>192698</xdr:rowOff>
    </xdr:to>
    <xdr:pic>
      <xdr:nvPicPr>
        <xdr:cNvPr id="3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205</xdr:row>
      <xdr:rowOff>156882</xdr:rowOff>
    </xdr:from>
    <xdr:to>
      <xdr:col>26</xdr:col>
      <xdr:colOff>672698</xdr:colOff>
      <xdr:row>206</xdr:row>
      <xdr:rowOff>192698</xdr:rowOff>
    </xdr:to>
    <xdr:pic>
      <xdr:nvPicPr>
        <xdr:cNvPr id="3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22</xdr:row>
      <xdr:rowOff>156882</xdr:rowOff>
    </xdr:from>
    <xdr:to>
      <xdr:col>33</xdr:col>
      <xdr:colOff>672698</xdr:colOff>
      <xdr:row>23</xdr:row>
      <xdr:rowOff>192698</xdr:rowOff>
    </xdr:to>
    <xdr:pic>
      <xdr:nvPicPr>
        <xdr:cNvPr id="3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49</xdr:row>
      <xdr:rowOff>156882</xdr:rowOff>
    </xdr:from>
    <xdr:to>
      <xdr:col>33</xdr:col>
      <xdr:colOff>672698</xdr:colOff>
      <xdr:row>50</xdr:row>
      <xdr:rowOff>192698</xdr:rowOff>
    </xdr:to>
    <xdr:pic>
      <xdr:nvPicPr>
        <xdr:cNvPr id="3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74</xdr:row>
      <xdr:rowOff>156882</xdr:rowOff>
    </xdr:from>
    <xdr:to>
      <xdr:col>33</xdr:col>
      <xdr:colOff>672698</xdr:colOff>
      <xdr:row>75</xdr:row>
      <xdr:rowOff>192698</xdr:rowOff>
    </xdr:to>
    <xdr:pic>
      <xdr:nvPicPr>
        <xdr:cNvPr id="3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101</xdr:row>
      <xdr:rowOff>156882</xdr:rowOff>
    </xdr:from>
    <xdr:to>
      <xdr:col>33</xdr:col>
      <xdr:colOff>672698</xdr:colOff>
      <xdr:row>102</xdr:row>
      <xdr:rowOff>192698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126</xdr:row>
      <xdr:rowOff>156882</xdr:rowOff>
    </xdr:from>
    <xdr:to>
      <xdr:col>33</xdr:col>
      <xdr:colOff>672698</xdr:colOff>
      <xdr:row>127</xdr:row>
      <xdr:rowOff>192698</xdr:rowOff>
    </xdr:to>
    <xdr:pic>
      <xdr:nvPicPr>
        <xdr:cNvPr id="3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153</xdr:row>
      <xdr:rowOff>156882</xdr:rowOff>
    </xdr:from>
    <xdr:to>
      <xdr:col>33</xdr:col>
      <xdr:colOff>672698</xdr:colOff>
      <xdr:row>154</xdr:row>
      <xdr:rowOff>192698</xdr:rowOff>
    </xdr:to>
    <xdr:pic>
      <xdr:nvPicPr>
        <xdr:cNvPr id="3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178</xdr:row>
      <xdr:rowOff>156882</xdr:rowOff>
    </xdr:from>
    <xdr:to>
      <xdr:col>33</xdr:col>
      <xdr:colOff>672698</xdr:colOff>
      <xdr:row>179</xdr:row>
      <xdr:rowOff>192698</xdr:rowOff>
    </xdr:to>
    <xdr:pic>
      <xdr:nvPicPr>
        <xdr:cNvPr id="4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205</xdr:row>
      <xdr:rowOff>156882</xdr:rowOff>
    </xdr:from>
    <xdr:to>
      <xdr:col>33</xdr:col>
      <xdr:colOff>672698</xdr:colOff>
      <xdr:row>206</xdr:row>
      <xdr:rowOff>192698</xdr:rowOff>
    </xdr:to>
    <xdr:pic>
      <xdr:nvPicPr>
        <xdr:cNvPr id="4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22</xdr:row>
      <xdr:rowOff>156882</xdr:rowOff>
    </xdr:from>
    <xdr:to>
      <xdr:col>40</xdr:col>
      <xdr:colOff>672698</xdr:colOff>
      <xdr:row>23</xdr:row>
      <xdr:rowOff>192698</xdr:rowOff>
    </xdr:to>
    <xdr:pic>
      <xdr:nvPicPr>
        <xdr:cNvPr id="4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49</xdr:row>
      <xdr:rowOff>156882</xdr:rowOff>
    </xdr:from>
    <xdr:to>
      <xdr:col>40</xdr:col>
      <xdr:colOff>672698</xdr:colOff>
      <xdr:row>50</xdr:row>
      <xdr:rowOff>192698</xdr:rowOff>
    </xdr:to>
    <xdr:pic>
      <xdr:nvPicPr>
        <xdr:cNvPr id="4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74</xdr:row>
      <xdr:rowOff>156882</xdr:rowOff>
    </xdr:from>
    <xdr:to>
      <xdr:col>40</xdr:col>
      <xdr:colOff>672698</xdr:colOff>
      <xdr:row>75</xdr:row>
      <xdr:rowOff>192698</xdr:rowOff>
    </xdr:to>
    <xdr:pic>
      <xdr:nvPicPr>
        <xdr:cNvPr id="4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101</xdr:row>
      <xdr:rowOff>156882</xdr:rowOff>
    </xdr:from>
    <xdr:to>
      <xdr:col>40</xdr:col>
      <xdr:colOff>672698</xdr:colOff>
      <xdr:row>102</xdr:row>
      <xdr:rowOff>192698</xdr:rowOff>
    </xdr:to>
    <xdr:pic>
      <xdr:nvPicPr>
        <xdr:cNvPr id="4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126</xdr:row>
      <xdr:rowOff>156882</xdr:rowOff>
    </xdr:from>
    <xdr:to>
      <xdr:col>40</xdr:col>
      <xdr:colOff>672698</xdr:colOff>
      <xdr:row>127</xdr:row>
      <xdr:rowOff>192698</xdr:rowOff>
    </xdr:to>
    <xdr:pic>
      <xdr:nvPicPr>
        <xdr:cNvPr id="4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153</xdr:row>
      <xdr:rowOff>156882</xdr:rowOff>
    </xdr:from>
    <xdr:to>
      <xdr:col>40</xdr:col>
      <xdr:colOff>672698</xdr:colOff>
      <xdr:row>154</xdr:row>
      <xdr:rowOff>192698</xdr:rowOff>
    </xdr:to>
    <xdr:pic>
      <xdr:nvPicPr>
        <xdr:cNvPr id="4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178</xdr:row>
      <xdr:rowOff>156882</xdr:rowOff>
    </xdr:from>
    <xdr:to>
      <xdr:col>40</xdr:col>
      <xdr:colOff>672698</xdr:colOff>
      <xdr:row>179</xdr:row>
      <xdr:rowOff>192698</xdr:rowOff>
    </xdr:to>
    <xdr:pic>
      <xdr:nvPicPr>
        <xdr:cNvPr id="4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205</xdr:row>
      <xdr:rowOff>156882</xdr:rowOff>
    </xdr:from>
    <xdr:to>
      <xdr:col>40</xdr:col>
      <xdr:colOff>672698</xdr:colOff>
      <xdr:row>206</xdr:row>
      <xdr:rowOff>192698</xdr:rowOff>
    </xdr:to>
    <xdr:pic>
      <xdr:nvPicPr>
        <xdr:cNvPr id="4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22</xdr:row>
      <xdr:rowOff>156882</xdr:rowOff>
    </xdr:from>
    <xdr:to>
      <xdr:col>47</xdr:col>
      <xdr:colOff>672698</xdr:colOff>
      <xdr:row>23</xdr:row>
      <xdr:rowOff>192698</xdr:rowOff>
    </xdr:to>
    <xdr:pic>
      <xdr:nvPicPr>
        <xdr:cNvPr id="5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49</xdr:row>
      <xdr:rowOff>156882</xdr:rowOff>
    </xdr:from>
    <xdr:to>
      <xdr:col>47</xdr:col>
      <xdr:colOff>672698</xdr:colOff>
      <xdr:row>50</xdr:row>
      <xdr:rowOff>192698</xdr:rowOff>
    </xdr:to>
    <xdr:pic>
      <xdr:nvPicPr>
        <xdr:cNvPr id="5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74</xdr:row>
      <xdr:rowOff>156882</xdr:rowOff>
    </xdr:from>
    <xdr:to>
      <xdr:col>47</xdr:col>
      <xdr:colOff>672698</xdr:colOff>
      <xdr:row>75</xdr:row>
      <xdr:rowOff>192698</xdr:rowOff>
    </xdr:to>
    <xdr:pic>
      <xdr:nvPicPr>
        <xdr:cNvPr id="5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101</xdr:row>
      <xdr:rowOff>156882</xdr:rowOff>
    </xdr:from>
    <xdr:to>
      <xdr:col>47</xdr:col>
      <xdr:colOff>672698</xdr:colOff>
      <xdr:row>102</xdr:row>
      <xdr:rowOff>192698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126</xdr:row>
      <xdr:rowOff>156882</xdr:rowOff>
    </xdr:from>
    <xdr:to>
      <xdr:col>47</xdr:col>
      <xdr:colOff>672698</xdr:colOff>
      <xdr:row>127</xdr:row>
      <xdr:rowOff>192698</xdr:rowOff>
    </xdr:to>
    <xdr:pic>
      <xdr:nvPicPr>
        <xdr:cNvPr id="5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153</xdr:row>
      <xdr:rowOff>156882</xdr:rowOff>
    </xdr:from>
    <xdr:to>
      <xdr:col>47</xdr:col>
      <xdr:colOff>672698</xdr:colOff>
      <xdr:row>154</xdr:row>
      <xdr:rowOff>192698</xdr:rowOff>
    </xdr:to>
    <xdr:pic>
      <xdr:nvPicPr>
        <xdr:cNvPr id="5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178</xdr:row>
      <xdr:rowOff>156882</xdr:rowOff>
    </xdr:from>
    <xdr:to>
      <xdr:col>47</xdr:col>
      <xdr:colOff>672698</xdr:colOff>
      <xdr:row>179</xdr:row>
      <xdr:rowOff>192698</xdr:rowOff>
    </xdr:to>
    <xdr:pic>
      <xdr:nvPicPr>
        <xdr:cNvPr id="5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205</xdr:row>
      <xdr:rowOff>156882</xdr:rowOff>
    </xdr:from>
    <xdr:to>
      <xdr:col>47</xdr:col>
      <xdr:colOff>672698</xdr:colOff>
      <xdr:row>206</xdr:row>
      <xdr:rowOff>192698</xdr:rowOff>
    </xdr:to>
    <xdr:pic>
      <xdr:nvPicPr>
        <xdr:cNvPr id="5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43114632"/>
          <a:ext cx="1378381" cy="245366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275392</xdr:colOff>
      <xdr:row>22</xdr:row>
      <xdr:rowOff>156882</xdr:rowOff>
    </xdr:from>
    <xdr:to>
      <xdr:col>5</xdr:col>
      <xdr:colOff>672698</xdr:colOff>
      <xdr:row>23</xdr:row>
      <xdr:rowOff>192698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49</xdr:row>
      <xdr:rowOff>156882</xdr:rowOff>
    </xdr:from>
    <xdr:to>
      <xdr:col>5</xdr:col>
      <xdr:colOff>672698</xdr:colOff>
      <xdr:row>50</xdr:row>
      <xdr:rowOff>192698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74</xdr:row>
      <xdr:rowOff>156882</xdr:rowOff>
    </xdr:from>
    <xdr:to>
      <xdr:col>5</xdr:col>
      <xdr:colOff>672698</xdr:colOff>
      <xdr:row>75</xdr:row>
      <xdr:rowOff>192698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101</xdr:row>
      <xdr:rowOff>156882</xdr:rowOff>
    </xdr:from>
    <xdr:to>
      <xdr:col>5</xdr:col>
      <xdr:colOff>672698</xdr:colOff>
      <xdr:row>102</xdr:row>
      <xdr:rowOff>192698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126</xdr:row>
      <xdr:rowOff>156882</xdr:rowOff>
    </xdr:from>
    <xdr:to>
      <xdr:col>5</xdr:col>
      <xdr:colOff>672698</xdr:colOff>
      <xdr:row>127</xdr:row>
      <xdr:rowOff>192698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153</xdr:row>
      <xdr:rowOff>156882</xdr:rowOff>
    </xdr:from>
    <xdr:to>
      <xdr:col>5</xdr:col>
      <xdr:colOff>672698</xdr:colOff>
      <xdr:row>154</xdr:row>
      <xdr:rowOff>192698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178</xdr:row>
      <xdr:rowOff>156882</xdr:rowOff>
    </xdr:from>
    <xdr:to>
      <xdr:col>5</xdr:col>
      <xdr:colOff>672698</xdr:colOff>
      <xdr:row>179</xdr:row>
      <xdr:rowOff>192698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205</xdr:row>
      <xdr:rowOff>156882</xdr:rowOff>
    </xdr:from>
    <xdr:to>
      <xdr:col>5</xdr:col>
      <xdr:colOff>672698</xdr:colOff>
      <xdr:row>206</xdr:row>
      <xdr:rowOff>192698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22</xdr:row>
      <xdr:rowOff>156882</xdr:rowOff>
    </xdr:from>
    <xdr:to>
      <xdr:col>12</xdr:col>
      <xdr:colOff>672698</xdr:colOff>
      <xdr:row>23</xdr:row>
      <xdr:rowOff>192698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49</xdr:row>
      <xdr:rowOff>156882</xdr:rowOff>
    </xdr:from>
    <xdr:to>
      <xdr:col>12</xdr:col>
      <xdr:colOff>672698</xdr:colOff>
      <xdr:row>50</xdr:row>
      <xdr:rowOff>192698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74</xdr:row>
      <xdr:rowOff>156882</xdr:rowOff>
    </xdr:from>
    <xdr:to>
      <xdr:col>12</xdr:col>
      <xdr:colOff>672698</xdr:colOff>
      <xdr:row>75</xdr:row>
      <xdr:rowOff>192698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101</xdr:row>
      <xdr:rowOff>156882</xdr:rowOff>
    </xdr:from>
    <xdr:to>
      <xdr:col>12</xdr:col>
      <xdr:colOff>672698</xdr:colOff>
      <xdr:row>102</xdr:row>
      <xdr:rowOff>192698</xdr:rowOff>
    </xdr:to>
    <xdr:pic>
      <xdr:nvPicPr>
        <xdr:cNvPr id="1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126</xdr:row>
      <xdr:rowOff>156882</xdr:rowOff>
    </xdr:from>
    <xdr:to>
      <xdr:col>12</xdr:col>
      <xdr:colOff>672698</xdr:colOff>
      <xdr:row>127</xdr:row>
      <xdr:rowOff>192698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153</xdr:row>
      <xdr:rowOff>156882</xdr:rowOff>
    </xdr:from>
    <xdr:to>
      <xdr:col>12</xdr:col>
      <xdr:colOff>672698</xdr:colOff>
      <xdr:row>154</xdr:row>
      <xdr:rowOff>192698</xdr:rowOff>
    </xdr:to>
    <xdr:pic>
      <xdr:nvPicPr>
        <xdr:cNvPr id="1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178</xdr:row>
      <xdr:rowOff>156882</xdr:rowOff>
    </xdr:from>
    <xdr:to>
      <xdr:col>12</xdr:col>
      <xdr:colOff>672698</xdr:colOff>
      <xdr:row>179</xdr:row>
      <xdr:rowOff>192698</xdr:rowOff>
    </xdr:to>
    <xdr:pic>
      <xdr:nvPicPr>
        <xdr:cNvPr id="1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205</xdr:row>
      <xdr:rowOff>156882</xdr:rowOff>
    </xdr:from>
    <xdr:to>
      <xdr:col>12</xdr:col>
      <xdr:colOff>672698</xdr:colOff>
      <xdr:row>206</xdr:row>
      <xdr:rowOff>192698</xdr:rowOff>
    </xdr:to>
    <xdr:pic>
      <xdr:nvPicPr>
        <xdr:cNvPr id="1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22</xdr:row>
      <xdr:rowOff>156882</xdr:rowOff>
    </xdr:from>
    <xdr:to>
      <xdr:col>19</xdr:col>
      <xdr:colOff>672698</xdr:colOff>
      <xdr:row>23</xdr:row>
      <xdr:rowOff>192698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49</xdr:row>
      <xdr:rowOff>156882</xdr:rowOff>
    </xdr:from>
    <xdr:to>
      <xdr:col>19</xdr:col>
      <xdr:colOff>672698</xdr:colOff>
      <xdr:row>50</xdr:row>
      <xdr:rowOff>192698</xdr:rowOff>
    </xdr:to>
    <xdr:pic>
      <xdr:nvPicPr>
        <xdr:cNvPr id="1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74</xdr:row>
      <xdr:rowOff>156882</xdr:rowOff>
    </xdr:from>
    <xdr:to>
      <xdr:col>19</xdr:col>
      <xdr:colOff>672698</xdr:colOff>
      <xdr:row>75</xdr:row>
      <xdr:rowOff>192698</xdr:rowOff>
    </xdr:to>
    <xdr:pic>
      <xdr:nvPicPr>
        <xdr:cNvPr id="2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101</xdr:row>
      <xdr:rowOff>156882</xdr:rowOff>
    </xdr:from>
    <xdr:to>
      <xdr:col>19</xdr:col>
      <xdr:colOff>672698</xdr:colOff>
      <xdr:row>102</xdr:row>
      <xdr:rowOff>192698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126</xdr:row>
      <xdr:rowOff>156882</xdr:rowOff>
    </xdr:from>
    <xdr:to>
      <xdr:col>19</xdr:col>
      <xdr:colOff>672698</xdr:colOff>
      <xdr:row>127</xdr:row>
      <xdr:rowOff>192698</xdr:rowOff>
    </xdr:to>
    <xdr:pic>
      <xdr:nvPicPr>
        <xdr:cNvPr id="2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153</xdr:row>
      <xdr:rowOff>156882</xdr:rowOff>
    </xdr:from>
    <xdr:to>
      <xdr:col>19</xdr:col>
      <xdr:colOff>672698</xdr:colOff>
      <xdr:row>154</xdr:row>
      <xdr:rowOff>192698</xdr:rowOff>
    </xdr:to>
    <xdr:pic>
      <xdr:nvPicPr>
        <xdr:cNvPr id="2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178</xdr:row>
      <xdr:rowOff>156882</xdr:rowOff>
    </xdr:from>
    <xdr:to>
      <xdr:col>19</xdr:col>
      <xdr:colOff>672698</xdr:colOff>
      <xdr:row>179</xdr:row>
      <xdr:rowOff>192698</xdr:rowOff>
    </xdr:to>
    <xdr:pic>
      <xdr:nvPicPr>
        <xdr:cNvPr id="2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205</xdr:row>
      <xdr:rowOff>156882</xdr:rowOff>
    </xdr:from>
    <xdr:to>
      <xdr:col>19</xdr:col>
      <xdr:colOff>672698</xdr:colOff>
      <xdr:row>206</xdr:row>
      <xdr:rowOff>192698</xdr:rowOff>
    </xdr:to>
    <xdr:pic>
      <xdr:nvPicPr>
        <xdr:cNvPr id="2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22</xdr:row>
      <xdr:rowOff>156882</xdr:rowOff>
    </xdr:from>
    <xdr:to>
      <xdr:col>26</xdr:col>
      <xdr:colOff>672698</xdr:colOff>
      <xdr:row>23</xdr:row>
      <xdr:rowOff>192698</xdr:rowOff>
    </xdr:to>
    <xdr:pic>
      <xdr:nvPicPr>
        <xdr:cNvPr id="2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49</xdr:row>
      <xdr:rowOff>156882</xdr:rowOff>
    </xdr:from>
    <xdr:to>
      <xdr:col>26</xdr:col>
      <xdr:colOff>672698</xdr:colOff>
      <xdr:row>50</xdr:row>
      <xdr:rowOff>192698</xdr:rowOff>
    </xdr:to>
    <xdr:pic>
      <xdr:nvPicPr>
        <xdr:cNvPr id="2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74</xdr:row>
      <xdr:rowOff>156882</xdr:rowOff>
    </xdr:from>
    <xdr:to>
      <xdr:col>26</xdr:col>
      <xdr:colOff>672698</xdr:colOff>
      <xdr:row>75</xdr:row>
      <xdr:rowOff>192698</xdr:rowOff>
    </xdr:to>
    <xdr:pic>
      <xdr:nvPicPr>
        <xdr:cNvPr id="2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101</xdr:row>
      <xdr:rowOff>156882</xdr:rowOff>
    </xdr:from>
    <xdr:to>
      <xdr:col>26</xdr:col>
      <xdr:colOff>672698</xdr:colOff>
      <xdr:row>102</xdr:row>
      <xdr:rowOff>192698</xdr:rowOff>
    </xdr:to>
    <xdr:pic>
      <xdr:nvPicPr>
        <xdr:cNvPr id="2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126</xdr:row>
      <xdr:rowOff>156882</xdr:rowOff>
    </xdr:from>
    <xdr:to>
      <xdr:col>26</xdr:col>
      <xdr:colOff>672698</xdr:colOff>
      <xdr:row>127</xdr:row>
      <xdr:rowOff>192698</xdr:rowOff>
    </xdr:to>
    <xdr:pic>
      <xdr:nvPicPr>
        <xdr:cNvPr id="3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153</xdr:row>
      <xdr:rowOff>156882</xdr:rowOff>
    </xdr:from>
    <xdr:to>
      <xdr:col>26</xdr:col>
      <xdr:colOff>672698</xdr:colOff>
      <xdr:row>154</xdr:row>
      <xdr:rowOff>192698</xdr:rowOff>
    </xdr:to>
    <xdr:pic>
      <xdr:nvPicPr>
        <xdr:cNvPr id="3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178</xdr:row>
      <xdr:rowOff>156882</xdr:rowOff>
    </xdr:from>
    <xdr:to>
      <xdr:col>26</xdr:col>
      <xdr:colOff>672698</xdr:colOff>
      <xdr:row>179</xdr:row>
      <xdr:rowOff>192698</xdr:rowOff>
    </xdr:to>
    <xdr:pic>
      <xdr:nvPicPr>
        <xdr:cNvPr id="3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205</xdr:row>
      <xdr:rowOff>156882</xdr:rowOff>
    </xdr:from>
    <xdr:to>
      <xdr:col>26</xdr:col>
      <xdr:colOff>672698</xdr:colOff>
      <xdr:row>206</xdr:row>
      <xdr:rowOff>192698</xdr:rowOff>
    </xdr:to>
    <xdr:pic>
      <xdr:nvPicPr>
        <xdr:cNvPr id="3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22</xdr:row>
      <xdr:rowOff>156882</xdr:rowOff>
    </xdr:from>
    <xdr:to>
      <xdr:col>33</xdr:col>
      <xdr:colOff>672698</xdr:colOff>
      <xdr:row>23</xdr:row>
      <xdr:rowOff>192698</xdr:rowOff>
    </xdr:to>
    <xdr:pic>
      <xdr:nvPicPr>
        <xdr:cNvPr id="3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49</xdr:row>
      <xdr:rowOff>156882</xdr:rowOff>
    </xdr:from>
    <xdr:to>
      <xdr:col>33</xdr:col>
      <xdr:colOff>672698</xdr:colOff>
      <xdr:row>50</xdr:row>
      <xdr:rowOff>192698</xdr:rowOff>
    </xdr:to>
    <xdr:pic>
      <xdr:nvPicPr>
        <xdr:cNvPr id="3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74</xdr:row>
      <xdr:rowOff>156882</xdr:rowOff>
    </xdr:from>
    <xdr:to>
      <xdr:col>33</xdr:col>
      <xdr:colOff>672698</xdr:colOff>
      <xdr:row>75</xdr:row>
      <xdr:rowOff>192698</xdr:rowOff>
    </xdr:to>
    <xdr:pic>
      <xdr:nvPicPr>
        <xdr:cNvPr id="3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101</xdr:row>
      <xdr:rowOff>156882</xdr:rowOff>
    </xdr:from>
    <xdr:to>
      <xdr:col>33</xdr:col>
      <xdr:colOff>672698</xdr:colOff>
      <xdr:row>102</xdr:row>
      <xdr:rowOff>192698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126</xdr:row>
      <xdr:rowOff>156882</xdr:rowOff>
    </xdr:from>
    <xdr:to>
      <xdr:col>33</xdr:col>
      <xdr:colOff>672698</xdr:colOff>
      <xdr:row>127</xdr:row>
      <xdr:rowOff>192698</xdr:rowOff>
    </xdr:to>
    <xdr:pic>
      <xdr:nvPicPr>
        <xdr:cNvPr id="3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153</xdr:row>
      <xdr:rowOff>156882</xdr:rowOff>
    </xdr:from>
    <xdr:to>
      <xdr:col>33</xdr:col>
      <xdr:colOff>672698</xdr:colOff>
      <xdr:row>154</xdr:row>
      <xdr:rowOff>192698</xdr:rowOff>
    </xdr:to>
    <xdr:pic>
      <xdr:nvPicPr>
        <xdr:cNvPr id="3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178</xdr:row>
      <xdr:rowOff>156882</xdr:rowOff>
    </xdr:from>
    <xdr:to>
      <xdr:col>33</xdr:col>
      <xdr:colOff>672698</xdr:colOff>
      <xdr:row>179</xdr:row>
      <xdr:rowOff>192698</xdr:rowOff>
    </xdr:to>
    <xdr:pic>
      <xdr:nvPicPr>
        <xdr:cNvPr id="4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205</xdr:row>
      <xdr:rowOff>156882</xdr:rowOff>
    </xdr:from>
    <xdr:to>
      <xdr:col>33</xdr:col>
      <xdr:colOff>672698</xdr:colOff>
      <xdr:row>206</xdr:row>
      <xdr:rowOff>192698</xdr:rowOff>
    </xdr:to>
    <xdr:pic>
      <xdr:nvPicPr>
        <xdr:cNvPr id="4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22</xdr:row>
      <xdr:rowOff>156882</xdr:rowOff>
    </xdr:from>
    <xdr:to>
      <xdr:col>40</xdr:col>
      <xdr:colOff>672698</xdr:colOff>
      <xdr:row>23</xdr:row>
      <xdr:rowOff>192698</xdr:rowOff>
    </xdr:to>
    <xdr:pic>
      <xdr:nvPicPr>
        <xdr:cNvPr id="4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49</xdr:row>
      <xdr:rowOff>156882</xdr:rowOff>
    </xdr:from>
    <xdr:to>
      <xdr:col>40</xdr:col>
      <xdr:colOff>672698</xdr:colOff>
      <xdr:row>50</xdr:row>
      <xdr:rowOff>192698</xdr:rowOff>
    </xdr:to>
    <xdr:pic>
      <xdr:nvPicPr>
        <xdr:cNvPr id="4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74</xdr:row>
      <xdr:rowOff>156882</xdr:rowOff>
    </xdr:from>
    <xdr:to>
      <xdr:col>40</xdr:col>
      <xdr:colOff>672698</xdr:colOff>
      <xdr:row>75</xdr:row>
      <xdr:rowOff>192698</xdr:rowOff>
    </xdr:to>
    <xdr:pic>
      <xdr:nvPicPr>
        <xdr:cNvPr id="4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101</xdr:row>
      <xdr:rowOff>156882</xdr:rowOff>
    </xdr:from>
    <xdr:to>
      <xdr:col>40</xdr:col>
      <xdr:colOff>672698</xdr:colOff>
      <xdr:row>102</xdr:row>
      <xdr:rowOff>192698</xdr:rowOff>
    </xdr:to>
    <xdr:pic>
      <xdr:nvPicPr>
        <xdr:cNvPr id="4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126</xdr:row>
      <xdr:rowOff>156882</xdr:rowOff>
    </xdr:from>
    <xdr:to>
      <xdr:col>40</xdr:col>
      <xdr:colOff>672698</xdr:colOff>
      <xdr:row>127</xdr:row>
      <xdr:rowOff>192698</xdr:rowOff>
    </xdr:to>
    <xdr:pic>
      <xdr:nvPicPr>
        <xdr:cNvPr id="4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153</xdr:row>
      <xdr:rowOff>156882</xdr:rowOff>
    </xdr:from>
    <xdr:to>
      <xdr:col>40</xdr:col>
      <xdr:colOff>672698</xdr:colOff>
      <xdr:row>154</xdr:row>
      <xdr:rowOff>192698</xdr:rowOff>
    </xdr:to>
    <xdr:pic>
      <xdr:nvPicPr>
        <xdr:cNvPr id="4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178</xdr:row>
      <xdr:rowOff>156882</xdr:rowOff>
    </xdr:from>
    <xdr:to>
      <xdr:col>40</xdr:col>
      <xdr:colOff>672698</xdr:colOff>
      <xdr:row>179</xdr:row>
      <xdr:rowOff>192698</xdr:rowOff>
    </xdr:to>
    <xdr:pic>
      <xdr:nvPicPr>
        <xdr:cNvPr id="4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205</xdr:row>
      <xdr:rowOff>156882</xdr:rowOff>
    </xdr:from>
    <xdr:to>
      <xdr:col>40</xdr:col>
      <xdr:colOff>672698</xdr:colOff>
      <xdr:row>206</xdr:row>
      <xdr:rowOff>192698</xdr:rowOff>
    </xdr:to>
    <xdr:pic>
      <xdr:nvPicPr>
        <xdr:cNvPr id="4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22</xdr:row>
      <xdr:rowOff>156882</xdr:rowOff>
    </xdr:from>
    <xdr:to>
      <xdr:col>47</xdr:col>
      <xdr:colOff>672698</xdr:colOff>
      <xdr:row>23</xdr:row>
      <xdr:rowOff>192698</xdr:rowOff>
    </xdr:to>
    <xdr:pic>
      <xdr:nvPicPr>
        <xdr:cNvPr id="5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49</xdr:row>
      <xdr:rowOff>156882</xdr:rowOff>
    </xdr:from>
    <xdr:to>
      <xdr:col>47</xdr:col>
      <xdr:colOff>672698</xdr:colOff>
      <xdr:row>50</xdr:row>
      <xdr:rowOff>192698</xdr:rowOff>
    </xdr:to>
    <xdr:pic>
      <xdr:nvPicPr>
        <xdr:cNvPr id="5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74</xdr:row>
      <xdr:rowOff>156882</xdr:rowOff>
    </xdr:from>
    <xdr:to>
      <xdr:col>47</xdr:col>
      <xdr:colOff>672698</xdr:colOff>
      <xdr:row>75</xdr:row>
      <xdr:rowOff>192698</xdr:rowOff>
    </xdr:to>
    <xdr:pic>
      <xdr:nvPicPr>
        <xdr:cNvPr id="5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101</xdr:row>
      <xdr:rowOff>156882</xdr:rowOff>
    </xdr:from>
    <xdr:to>
      <xdr:col>47</xdr:col>
      <xdr:colOff>672698</xdr:colOff>
      <xdr:row>102</xdr:row>
      <xdr:rowOff>192698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126</xdr:row>
      <xdr:rowOff>156882</xdr:rowOff>
    </xdr:from>
    <xdr:to>
      <xdr:col>47</xdr:col>
      <xdr:colOff>672698</xdr:colOff>
      <xdr:row>127</xdr:row>
      <xdr:rowOff>192698</xdr:rowOff>
    </xdr:to>
    <xdr:pic>
      <xdr:nvPicPr>
        <xdr:cNvPr id="5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153</xdr:row>
      <xdr:rowOff>156882</xdr:rowOff>
    </xdr:from>
    <xdr:to>
      <xdr:col>47</xdr:col>
      <xdr:colOff>672698</xdr:colOff>
      <xdr:row>154</xdr:row>
      <xdr:rowOff>192698</xdr:rowOff>
    </xdr:to>
    <xdr:pic>
      <xdr:nvPicPr>
        <xdr:cNvPr id="5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178</xdr:row>
      <xdr:rowOff>156882</xdr:rowOff>
    </xdr:from>
    <xdr:to>
      <xdr:col>47</xdr:col>
      <xdr:colOff>672698</xdr:colOff>
      <xdr:row>179</xdr:row>
      <xdr:rowOff>192698</xdr:rowOff>
    </xdr:to>
    <xdr:pic>
      <xdr:nvPicPr>
        <xdr:cNvPr id="5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205</xdr:row>
      <xdr:rowOff>156882</xdr:rowOff>
    </xdr:from>
    <xdr:to>
      <xdr:col>47</xdr:col>
      <xdr:colOff>672698</xdr:colOff>
      <xdr:row>206</xdr:row>
      <xdr:rowOff>192698</xdr:rowOff>
    </xdr:to>
    <xdr:pic>
      <xdr:nvPicPr>
        <xdr:cNvPr id="5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43114632"/>
          <a:ext cx="1378381" cy="245366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275392</xdr:colOff>
      <xdr:row>22</xdr:row>
      <xdr:rowOff>156882</xdr:rowOff>
    </xdr:from>
    <xdr:to>
      <xdr:col>5</xdr:col>
      <xdr:colOff>672698</xdr:colOff>
      <xdr:row>23</xdr:row>
      <xdr:rowOff>192698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49</xdr:row>
      <xdr:rowOff>156882</xdr:rowOff>
    </xdr:from>
    <xdr:to>
      <xdr:col>5</xdr:col>
      <xdr:colOff>672698</xdr:colOff>
      <xdr:row>50</xdr:row>
      <xdr:rowOff>192698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74</xdr:row>
      <xdr:rowOff>156882</xdr:rowOff>
    </xdr:from>
    <xdr:to>
      <xdr:col>5</xdr:col>
      <xdr:colOff>672698</xdr:colOff>
      <xdr:row>75</xdr:row>
      <xdr:rowOff>192698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101</xdr:row>
      <xdr:rowOff>156882</xdr:rowOff>
    </xdr:from>
    <xdr:to>
      <xdr:col>5</xdr:col>
      <xdr:colOff>672698</xdr:colOff>
      <xdr:row>102</xdr:row>
      <xdr:rowOff>192698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126</xdr:row>
      <xdr:rowOff>156882</xdr:rowOff>
    </xdr:from>
    <xdr:to>
      <xdr:col>5</xdr:col>
      <xdr:colOff>672698</xdr:colOff>
      <xdr:row>127</xdr:row>
      <xdr:rowOff>192698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153</xdr:row>
      <xdr:rowOff>156882</xdr:rowOff>
    </xdr:from>
    <xdr:to>
      <xdr:col>5</xdr:col>
      <xdr:colOff>672698</xdr:colOff>
      <xdr:row>154</xdr:row>
      <xdr:rowOff>192698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178</xdr:row>
      <xdr:rowOff>156882</xdr:rowOff>
    </xdr:from>
    <xdr:to>
      <xdr:col>5</xdr:col>
      <xdr:colOff>672698</xdr:colOff>
      <xdr:row>179</xdr:row>
      <xdr:rowOff>192698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205</xdr:row>
      <xdr:rowOff>156882</xdr:rowOff>
    </xdr:from>
    <xdr:to>
      <xdr:col>5</xdr:col>
      <xdr:colOff>672698</xdr:colOff>
      <xdr:row>206</xdr:row>
      <xdr:rowOff>192698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22</xdr:row>
      <xdr:rowOff>156882</xdr:rowOff>
    </xdr:from>
    <xdr:to>
      <xdr:col>12</xdr:col>
      <xdr:colOff>672698</xdr:colOff>
      <xdr:row>23</xdr:row>
      <xdr:rowOff>192698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49</xdr:row>
      <xdr:rowOff>156882</xdr:rowOff>
    </xdr:from>
    <xdr:to>
      <xdr:col>12</xdr:col>
      <xdr:colOff>672698</xdr:colOff>
      <xdr:row>50</xdr:row>
      <xdr:rowOff>192698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74</xdr:row>
      <xdr:rowOff>156882</xdr:rowOff>
    </xdr:from>
    <xdr:to>
      <xdr:col>12</xdr:col>
      <xdr:colOff>672698</xdr:colOff>
      <xdr:row>75</xdr:row>
      <xdr:rowOff>192698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101</xdr:row>
      <xdr:rowOff>156882</xdr:rowOff>
    </xdr:from>
    <xdr:to>
      <xdr:col>12</xdr:col>
      <xdr:colOff>672698</xdr:colOff>
      <xdr:row>102</xdr:row>
      <xdr:rowOff>192698</xdr:rowOff>
    </xdr:to>
    <xdr:pic>
      <xdr:nvPicPr>
        <xdr:cNvPr id="1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126</xdr:row>
      <xdr:rowOff>156882</xdr:rowOff>
    </xdr:from>
    <xdr:to>
      <xdr:col>12</xdr:col>
      <xdr:colOff>672698</xdr:colOff>
      <xdr:row>127</xdr:row>
      <xdr:rowOff>192698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153</xdr:row>
      <xdr:rowOff>156882</xdr:rowOff>
    </xdr:from>
    <xdr:to>
      <xdr:col>12</xdr:col>
      <xdr:colOff>672698</xdr:colOff>
      <xdr:row>154</xdr:row>
      <xdr:rowOff>192698</xdr:rowOff>
    </xdr:to>
    <xdr:pic>
      <xdr:nvPicPr>
        <xdr:cNvPr id="1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178</xdr:row>
      <xdr:rowOff>156882</xdr:rowOff>
    </xdr:from>
    <xdr:to>
      <xdr:col>12</xdr:col>
      <xdr:colOff>672698</xdr:colOff>
      <xdr:row>179</xdr:row>
      <xdr:rowOff>192698</xdr:rowOff>
    </xdr:to>
    <xdr:pic>
      <xdr:nvPicPr>
        <xdr:cNvPr id="1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205</xdr:row>
      <xdr:rowOff>156882</xdr:rowOff>
    </xdr:from>
    <xdr:to>
      <xdr:col>12</xdr:col>
      <xdr:colOff>672698</xdr:colOff>
      <xdr:row>206</xdr:row>
      <xdr:rowOff>192698</xdr:rowOff>
    </xdr:to>
    <xdr:pic>
      <xdr:nvPicPr>
        <xdr:cNvPr id="1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22</xdr:row>
      <xdr:rowOff>156882</xdr:rowOff>
    </xdr:from>
    <xdr:to>
      <xdr:col>19</xdr:col>
      <xdr:colOff>672698</xdr:colOff>
      <xdr:row>23</xdr:row>
      <xdr:rowOff>192698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49</xdr:row>
      <xdr:rowOff>156882</xdr:rowOff>
    </xdr:from>
    <xdr:to>
      <xdr:col>19</xdr:col>
      <xdr:colOff>672698</xdr:colOff>
      <xdr:row>50</xdr:row>
      <xdr:rowOff>192698</xdr:rowOff>
    </xdr:to>
    <xdr:pic>
      <xdr:nvPicPr>
        <xdr:cNvPr id="1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74</xdr:row>
      <xdr:rowOff>156882</xdr:rowOff>
    </xdr:from>
    <xdr:to>
      <xdr:col>19</xdr:col>
      <xdr:colOff>672698</xdr:colOff>
      <xdr:row>75</xdr:row>
      <xdr:rowOff>192698</xdr:rowOff>
    </xdr:to>
    <xdr:pic>
      <xdr:nvPicPr>
        <xdr:cNvPr id="2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101</xdr:row>
      <xdr:rowOff>156882</xdr:rowOff>
    </xdr:from>
    <xdr:to>
      <xdr:col>19</xdr:col>
      <xdr:colOff>672698</xdr:colOff>
      <xdr:row>102</xdr:row>
      <xdr:rowOff>192698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126</xdr:row>
      <xdr:rowOff>156882</xdr:rowOff>
    </xdr:from>
    <xdr:to>
      <xdr:col>19</xdr:col>
      <xdr:colOff>672698</xdr:colOff>
      <xdr:row>127</xdr:row>
      <xdr:rowOff>192698</xdr:rowOff>
    </xdr:to>
    <xdr:pic>
      <xdr:nvPicPr>
        <xdr:cNvPr id="2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153</xdr:row>
      <xdr:rowOff>156882</xdr:rowOff>
    </xdr:from>
    <xdr:to>
      <xdr:col>19</xdr:col>
      <xdr:colOff>672698</xdr:colOff>
      <xdr:row>154</xdr:row>
      <xdr:rowOff>192698</xdr:rowOff>
    </xdr:to>
    <xdr:pic>
      <xdr:nvPicPr>
        <xdr:cNvPr id="2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178</xdr:row>
      <xdr:rowOff>156882</xdr:rowOff>
    </xdr:from>
    <xdr:to>
      <xdr:col>19</xdr:col>
      <xdr:colOff>672698</xdr:colOff>
      <xdr:row>179</xdr:row>
      <xdr:rowOff>192698</xdr:rowOff>
    </xdr:to>
    <xdr:pic>
      <xdr:nvPicPr>
        <xdr:cNvPr id="2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205</xdr:row>
      <xdr:rowOff>156882</xdr:rowOff>
    </xdr:from>
    <xdr:to>
      <xdr:col>19</xdr:col>
      <xdr:colOff>672698</xdr:colOff>
      <xdr:row>206</xdr:row>
      <xdr:rowOff>192698</xdr:rowOff>
    </xdr:to>
    <xdr:pic>
      <xdr:nvPicPr>
        <xdr:cNvPr id="2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22</xdr:row>
      <xdr:rowOff>156882</xdr:rowOff>
    </xdr:from>
    <xdr:to>
      <xdr:col>26</xdr:col>
      <xdr:colOff>672698</xdr:colOff>
      <xdr:row>23</xdr:row>
      <xdr:rowOff>192698</xdr:rowOff>
    </xdr:to>
    <xdr:pic>
      <xdr:nvPicPr>
        <xdr:cNvPr id="2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49</xdr:row>
      <xdr:rowOff>156882</xdr:rowOff>
    </xdr:from>
    <xdr:to>
      <xdr:col>26</xdr:col>
      <xdr:colOff>672698</xdr:colOff>
      <xdr:row>50</xdr:row>
      <xdr:rowOff>192698</xdr:rowOff>
    </xdr:to>
    <xdr:pic>
      <xdr:nvPicPr>
        <xdr:cNvPr id="2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74</xdr:row>
      <xdr:rowOff>156882</xdr:rowOff>
    </xdr:from>
    <xdr:to>
      <xdr:col>26</xdr:col>
      <xdr:colOff>672698</xdr:colOff>
      <xdr:row>75</xdr:row>
      <xdr:rowOff>192698</xdr:rowOff>
    </xdr:to>
    <xdr:pic>
      <xdr:nvPicPr>
        <xdr:cNvPr id="2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101</xdr:row>
      <xdr:rowOff>156882</xdr:rowOff>
    </xdr:from>
    <xdr:to>
      <xdr:col>26</xdr:col>
      <xdr:colOff>672698</xdr:colOff>
      <xdr:row>102</xdr:row>
      <xdr:rowOff>192698</xdr:rowOff>
    </xdr:to>
    <xdr:pic>
      <xdr:nvPicPr>
        <xdr:cNvPr id="2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126</xdr:row>
      <xdr:rowOff>156882</xdr:rowOff>
    </xdr:from>
    <xdr:to>
      <xdr:col>26</xdr:col>
      <xdr:colOff>672698</xdr:colOff>
      <xdr:row>127</xdr:row>
      <xdr:rowOff>192698</xdr:rowOff>
    </xdr:to>
    <xdr:pic>
      <xdr:nvPicPr>
        <xdr:cNvPr id="3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153</xdr:row>
      <xdr:rowOff>156882</xdr:rowOff>
    </xdr:from>
    <xdr:to>
      <xdr:col>26</xdr:col>
      <xdr:colOff>672698</xdr:colOff>
      <xdr:row>154</xdr:row>
      <xdr:rowOff>192698</xdr:rowOff>
    </xdr:to>
    <xdr:pic>
      <xdr:nvPicPr>
        <xdr:cNvPr id="3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178</xdr:row>
      <xdr:rowOff>156882</xdr:rowOff>
    </xdr:from>
    <xdr:to>
      <xdr:col>26</xdr:col>
      <xdr:colOff>672698</xdr:colOff>
      <xdr:row>179</xdr:row>
      <xdr:rowOff>192698</xdr:rowOff>
    </xdr:to>
    <xdr:pic>
      <xdr:nvPicPr>
        <xdr:cNvPr id="3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205</xdr:row>
      <xdr:rowOff>156882</xdr:rowOff>
    </xdr:from>
    <xdr:to>
      <xdr:col>26</xdr:col>
      <xdr:colOff>672698</xdr:colOff>
      <xdr:row>206</xdr:row>
      <xdr:rowOff>192698</xdr:rowOff>
    </xdr:to>
    <xdr:pic>
      <xdr:nvPicPr>
        <xdr:cNvPr id="3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22</xdr:row>
      <xdr:rowOff>156882</xdr:rowOff>
    </xdr:from>
    <xdr:to>
      <xdr:col>33</xdr:col>
      <xdr:colOff>672698</xdr:colOff>
      <xdr:row>23</xdr:row>
      <xdr:rowOff>192698</xdr:rowOff>
    </xdr:to>
    <xdr:pic>
      <xdr:nvPicPr>
        <xdr:cNvPr id="3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49</xdr:row>
      <xdr:rowOff>156882</xdr:rowOff>
    </xdr:from>
    <xdr:to>
      <xdr:col>33</xdr:col>
      <xdr:colOff>672698</xdr:colOff>
      <xdr:row>50</xdr:row>
      <xdr:rowOff>192698</xdr:rowOff>
    </xdr:to>
    <xdr:pic>
      <xdr:nvPicPr>
        <xdr:cNvPr id="3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74</xdr:row>
      <xdr:rowOff>156882</xdr:rowOff>
    </xdr:from>
    <xdr:to>
      <xdr:col>33</xdr:col>
      <xdr:colOff>672698</xdr:colOff>
      <xdr:row>75</xdr:row>
      <xdr:rowOff>192698</xdr:rowOff>
    </xdr:to>
    <xdr:pic>
      <xdr:nvPicPr>
        <xdr:cNvPr id="3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101</xdr:row>
      <xdr:rowOff>156882</xdr:rowOff>
    </xdr:from>
    <xdr:to>
      <xdr:col>33</xdr:col>
      <xdr:colOff>672698</xdr:colOff>
      <xdr:row>102</xdr:row>
      <xdr:rowOff>192698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126</xdr:row>
      <xdr:rowOff>156882</xdr:rowOff>
    </xdr:from>
    <xdr:to>
      <xdr:col>33</xdr:col>
      <xdr:colOff>672698</xdr:colOff>
      <xdr:row>127</xdr:row>
      <xdr:rowOff>192698</xdr:rowOff>
    </xdr:to>
    <xdr:pic>
      <xdr:nvPicPr>
        <xdr:cNvPr id="3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153</xdr:row>
      <xdr:rowOff>156882</xdr:rowOff>
    </xdr:from>
    <xdr:to>
      <xdr:col>33</xdr:col>
      <xdr:colOff>672698</xdr:colOff>
      <xdr:row>154</xdr:row>
      <xdr:rowOff>192698</xdr:rowOff>
    </xdr:to>
    <xdr:pic>
      <xdr:nvPicPr>
        <xdr:cNvPr id="3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178</xdr:row>
      <xdr:rowOff>156882</xdr:rowOff>
    </xdr:from>
    <xdr:to>
      <xdr:col>33</xdr:col>
      <xdr:colOff>672698</xdr:colOff>
      <xdr:row>179</xdr:row>
      <xdr:rowOff>192698</xdr:rowOff>
    </xdr:to>
    <xdr:pic>
      <xdr:nvPicPr>
        <xdr:cNvPr id="4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205</xdr:row>
      <xdr:rowOff>156882</xdr:rowOff>
    </xdr:from>
    <xdr:to>
      <xdr:col>33</xdr:col>
      <xdr:colOff>672698</xdr:colOff>
      <xdr:row>206</xdr:row>
      <xdr:rowOff>192698</xdr:rowOff>
    </xdr:to>
    <xdr:pic>
      <xdr:nvPicPr>
        <xdr:cNvPr id="4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22</xdr:row>
      <xdr:rowOff>156882</xdr:rowOff>
    </xdr:from>
    <xdr:to>
      <xdr:col>40</xdr:col>
      <xdr:colOff>672698</xdr:colOff>
      <xdr:row>23</xdr:row>
      <xdr:rowOff>192698</xdr:rowOff>
    </xdr:to>
    <xdr:pic>
      <xdr:nvPicPr>
        <xdr:cNvPr id="4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49</xdr:row>
      <xdr:rowOff>156882</xdr:rowOff>
    </xdr:from>
    <xdr:to>
      <xdr:col>40</xdr:col>
      <xdr:colOff>672698</xdr:colOff>
      <xdr:row>50</xdr:row>
      <xdr:rowOff>192698</xdr:rowOff>
    </xdr:to>
    <xdr:pic>
      <xdr:nvPicPr>
        <xdr:cNvPr id="4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74</xdr:row>
      <xdr:rowOff>156882</xdr:rowOff>
    </xdr:from>
    <xdr:to>
      <xdr:col>40</xdr:col>
      <xdr:colOff>672698</xdr:colOff>
      <xdr:row>75</xdr:row>
      <xdr:rowOff>192698</xdr:rowOff>
    </xdr:to>
    <xdr:pic>
      <xdr:nvPicPr>
        <xdr:cNvPr id="4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101</xdr:row>
      <xdr:rowOff>156882</xdr:rowOff>
    </xdr:from>
    <xdr:to>
      <xdr:col>40</xdr:col>
      <xdr:colOff>672698</xdr:colOff>
      <xdr:row>102</xdr:row>
      <xdr:rowOff>192698</xdr:rowOff>
    </xdr:to>
    <xdr:pic>
      <xdr:nvPicPr>
        <xdr:cNvPr id="4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126</xdr:row>
      <xdr:rowOff>156882</xdr:rowOff>
    </xdr:from>
    <xdr:to>
      <xdr:col>40</xdr:col>
      <xdr:colOff>672698</xdr:colOff>
      <xdr:row>127</xdr:row>
      <xdr:rowOff>192698</xdr:rowOff>
    </xdr:to>
    <xdr:pic>
      <xdr:nvPicPr>
        <xdr:cNvPr id="4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153</xdr:row>
      <xdr:rowOff>156882</xdr:rowOff>
    </xdr:from>
    <xdr:to>
      <xdr:col>40</xdr:col>
      <xdr:colOff>672698</xdr:colOff>
      <xdr:row>154</xdr:row>
      <xdr:rowOff>192698</xdr:rowOff>
    </xdr:to>
    <xdr:pic>
      <xdr:nvPicPr>
        <xdr:cNvPr id="4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178</xdr:row>
      <xdr:rowOff>156882</xdr:rowOff>
    </xdr:from>
    <xdr:to>
      <xdr:col>40</xdr:col>
      <xdr:colOff>672698</xdr:colOff>
      <xdr:row>179</xdr:row>
      <xdr:rowOff>192698</xdr:rowOff>
    </xdr:to>
    <xdr:pic>
      <xdr:nvPicPr>
        <xdr:cNvPr id="4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205</xdr:row>
      <xdr:rowOff>156882</xdr:rowOff>
    </xdr:from>
    <xdr:to>
      <xdr:col>40</xdr:col>
      <xdr:colOff>672698</xdr:colOff>
      <xdr:row>206</xdr:row>
      <xdr:rowOff>192698</xdr:rowOff>
    </xdr:to>
    <xdr:pic>
      <xdr:nvPicPr>
        <xdr:cNvPr id="4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22</xdr:row>
      <xdr:rowOff>156882</xdr:rowOff>
    </xdr:from>
    <xdr:to>
      <xdr:col>47</xdr:col>
      <xdr:colOff>672698</xdr:colOff>
      <xdr:row>23</xdr:row>
      <xdr:rowOff>192698</xdr:rowOff>
    </xdr:to>
    <xdr:pic>
      <xdr:nvPicPr>
        <xdr:cNvPr id="5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49</xdr:row>
      <xdr:rowOff>156882</xdr:rowOff>
    </xdr:from>
    <xdr:to>
      <xdr:col>47</xdr:col>
      <xdr:colOff>672698</xdr:colOff>
      <xdr:row>50</xdr:row>
      <xdr:rowOff>192698</xdr:rowOff>
    </xdr:to>
    <xdr:pic>
      <xdr:nvPicPr>
        <xdr:cNvPr id="5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74</xdr:row>
      <xdr:rowOff>156882</xdr:rowOff>
    </xdr:from>
    <xdr:to>
      <xdr:col>47</xdr:col>
      <xdr:colOff>672698</xdr:colOff>
      <xdr:row>75</xdr:row>
      <xdr:rowOff>192698</xdr:rowOff>
    </xdr:to>
    <xdr:pic>
      <xdr:nvPicPr>
        <xdr:cNvPr id="5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101</xdr:row>
      <xdr:rowOff>156882</xdr:rowOff>
    </xdr:from>
    <xdr:to>
      <xdr:col>47</xdr:col>
      <xdr:colOff>672698</xdr:colOff>
      <xdr:row>102</xdr:row>
      <xdr:rowOff>192698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126</xdr:row>
      <xdr:rowOff>156882</xdr:rowOff>
    </xdr:from>
    <xdr:to>
      <xdr:col>47</xdr:col>
      <xdr:colOff>672698</xdr:colOff>
      <xdr:row>127</xdr:row>
      <xdr:rowOff>192698</xdr:rowOff>
    </xdr:to>
    <xdr:pic>
      <xdr:nvPicPr>
        <xdr:cNvPr id="5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153</xdr:row>
      <xdr:rowOff>156882</xdr:rowOff>
    </xdr:from>
    <xdr:to>
      <xdr:col>47</xdr:col>
      <xdr:colOff>672698</xdr:colOff>
      <xdr:row>154</xdr:row>
      <xdr:rowOff>192698</xdr:rowOff>
    </xdr:to>
    <xdr:pic>
      <xdr:nvPicPr>
        <xdr:cNvPr id="5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178</xdr:row>
      <xdr:rowOff>156882</xdr:rowOff>
    </xdr:from>
    <xdr:to>
      <xdr:col>47</xdr:col>
      <xdr:colOff>672698</xdr:colOff>
      <xdr:row>179</xdr:row>
      <xdr:rowOff>192698</xdr:rowOff>
    </xdr:to>
    <xdr:pic>
      <xdr:nvPicPr>
        <xdr:cNvPr id="5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205</xdr:row>
      <xdr:rowOff>156882</xdr:rowOff>
    </xdr:from>
    <xdr:to>
      <xdr:col>47</xdr:col>
      <xdr:colOff>672698</xdr:colOff>
      <xdr:row>206</xdr:row>
      <xdr:rowOff>192698</xdr:rowOff>
    </xdr:to>
    <xdr:pic>
      <xdr:nvPicPr>
        <xdr:cNvPr id="5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43114632"/>
          <a:ext cx="1378381" cy="245366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275392</xdr:colOff>
      <xdr:row>22</xdr:row>
      <xdr:rowOff>156882</xdr:rowOff>
    </xdr:from>
    <xdr:to>
      <xdr:col>5</xdr:col>
      <xdr:colOff>672698</xdr:colOff>
      <xdr:row>23</xdr:row>
      <xdr:rowOff>192698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49</xdr:row>
      <xdr:rowOff>156882</xdr:rowOff>
    </xdr:from>
    <xdr:to>
      <xdr:col>5</xdr:col>
      <xdr:colOff>672698</xdr:colOff>
      <xdr:row>50</xdr:row>
      <xdr:rowOff>192698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74</xdr:row>
      <xdr:rowOff>156882</xdr:rowOff>
    </xdr:from>
    <xdr:to>
      <xdr:col>5</xdr:col>
      <xdr:colOff>672698</xdr:colOff>
      <xdr:row>75</xdr:row>
      <xdr:rowOff>192698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101</xdr:row>
      <xdr:rowOff>156882</xdr:rowOff>
    </xdr:from>
    <xdr:to>
      <xdr:col>5</xdr:col>
      <xdr:colOff>672698</xdr:colOff>
      <xdr:row>102</xdr:row>
      <xdr:rowOff>192698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126</xdr:row>
      <xdr:rowOff>156882</xdr:rowOff>
    </xdr:from>
    <xdr:to>
      <xdr:col>5</xdr:col>
      <xdr:colOff>672698</xdr:colOff>
      <xdr:row>127</xdr:row>
      <xdr:rowOff>192698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153</xdr:row>
      <xdr:rowOff>156882</xdr:rowOff>
    </xdr:from>
    <xdr:to>
      <xdr:col>5</xdr:col>
      <xdr:colOff>672698</xdr:colOff>
      <xdr:row>154</xdr:row>
      <xdr:rowOff>192698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178</xdr:row>
      <xdr:rowOff>156882</xdr:rowOff>
    </xdr:from>
    <xdr:to>
      <xdr:col>5</xdr:col>
      <xdr:colOff>672698</xdr:colOff>
      <xdr:row>179</xdr:row>
      <xdr:rowOff>192698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205</xdr:row>
      <xdr:rowOff>156882</xdr:rowOff>
    </xdr:from>
    <xdr:to>
      <xdr:col>5</xdr:col>
      <xdr:colOff>672698</xdr:colOff>
      <xdr:row>206</xdr:row>
      <xdr:rowOff>192698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22</xdr:row>
      <xdr:rowOff>156882</xdr:rowOff>
    </xdr:from>
    <xdr:to>
      <xdr:col>12</xdr:col>
      <xdr:colOff>672698</xdr:colOff>
      <xdr:row>23</xdr:row>
      <xdr:rowOff>192698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49</xdr:row>
      <xdr:rowOff>156882</xdr:rowOff>
    </xdr:from>
    <xdr:to>
      <xdr:col>12</xdr:col>
      <xdr:colOff>672698</xdr:colOff>
      <xdr:row>50</xdr:row>
      <xdr:rowOff>192698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74</xdr:row>
      <xdr:rowOff>156882</xdr:rowOff>
    </xdr:from>
    <xdr:to>
      <xdr:col>12</xdr:col>
      <xdr:colOff>672698</xdr:colOff>
      <xdr:row>75</xdr:row>
      <xdr:rowOff>192698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101</xdr:row>
      <xdr:rowOff>156882</xdr:rowOff>
    </xdr:from>
    <xdr:to>
      <xdr:col>12</xdr:col>
      <xdr:colOff>672698</xdr:colOff>
      <xdr:row>102</xdr:row>
      <xdr:rowOff>192698</xdr:rowOff>
    </xdr:to>
    <xdr:pic>
      <xdr:nvPicPr>
        <xdr:cNvPr id="1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126</xdr:row>
      <xdr:rowOff>156882</xdr:rowOff>
    </xdr:from>
    <xdr:to>
      <xdr:col>12</xdr:col>
      <xdr:colOff>672698</xdr:colOff>
      <xdr:row>127</xdr:row>
      <xdr:rowOff>192698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153</xdr:row>
      <xdr:rowOff>156882</xdr:rowOff>
    </xdr:from>
    <xdr:to>
      <xdr:col>12</xdr:col>
      <xdr:colOff>672698</xdr:colOff>
      <xdr:row>154</xdr:row>
      <xdr:rowOff>192698</xdr:rowOff>
    </xdr:to>
    <xdr:pic>
      <xdr:nvPicPr>
        <xdr:cNvPr id="1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178</xdr:row>
      <xdr:rowOff>156882</xdr:rowOff>
    </xdr:from>
    <xdr:to>
      <xdr:col>12</xdr:col>
      <xdr:colOff>672698</xdr:colOff>
      <xdr:row>179</xdr:row>
      <xdr:rowOff>192698</xdr:rowOff>
    </xdr:to>
    <xdr:pic>
      <xdr:nvPicPr>
        <xdr:cNvPr id="1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205</xdr:row>
      <xdr:rowOff>156882</xdr:rowOff>
    </xdr:from>
    <xdr:to>
      <xdr:col>12</xdr:col>
      <xdr:colOff>672698</xdr:colOff>
      <xdr:row>206</xdr:row>
      <xdr:rowOff>192698</xdr:rowOff>
    </xdr:to>
    <xdr:pic>
      <xdr:nvPicPr>
        <xdr:cNvPr id="1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22</xdr:row>
      <xdr:rowOff>156882</xdr:rowOff>
    </xdr:from>
    <xdr:to>
      <xdr:col>19</xdr:col>
      <xdr:colOff>672698</xdr:colOff>
      <xdr:row>23</xdr:row>
      <xdr:rowOff>192698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49</xdr:row>
      <xdr:rowOff>156882</xdr:rowOff>
    </xdr:from>
    <xdr:to>
      <xdr:col>19</xdr:col>
      <xdr:colOff>672698</xdr:colOff>
      <xdr:row>50</xdr:row>
      <xdr:rowOff>192698</xdr:rowOff>
    </xdr:to>
    <xdr:pic>
      <xdr:nvPicPr>
        <xdr:cNvPr id="1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74</xdr:row>
      <xdr:rowOff>156882</xdr:rowOff>
    </xdr:from>
    <xdr:to>
      <xdr:col>19</xdr:col>
      <xdr:colOff>672698</xdr:colOff>
      <xdr:row>75</xdr:row>
      <xdr:rowOff>192698</xdr:rowOff>
    </xdr:to>
    <xdr:pic>
      <xdr:nvPicPr>
        <xdr:cNvPr id="2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101</xdr:row>
      <xdr:rowOff>156882</xdr:rowOff>
    </xdr:from>
    <xdr:to>
      <xdr:col>19</xdr:col>
      <xdr:colOff>672698</xdr:colOff>
      <xdr:row>102</xdr:row>
      <xdr:rowOff>192698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126</xdr:row>
      <xdr:rowOff>156882</xdr:rowOff>
    </xdr:from>
    <xdr:to>
      <xdr:col>19</xdr:col>
      <xdr:colOff>672698</xdr:colOff>
      <xdr:row>127</xdr:row>
      <xdr:rowOff>192698</xdr:rowOff>
    </xdr:to>
    <xdr:pic>
      <xdr:nvPicPr>
        <xdr:cNvPr id="2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153</xdr:row>
      <xdr:rowOff>156882</xdr:rowOff>
    </xdr:from>
    <xdr:to>
      <xdr:col>19</xdr:col>
      <xdr:colOff>672698</xdr:colOff>
      <xdr:row>154</xdr:row>
      <xdr:rowOff>192698</xdr:rowOff>
    </xdr:to>
    <xdr:pic>
      <xdr:nvPicPr>
        <xdr:cNvPr id="2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178</xdr:row>
      <xdr:rowOff>156882</xdr:rowOff>
    </xdr:from>
    <xdr:to>
      <xdr:col>19</xdr:col>
      <xdr:colOff>672698</xdr:colOff>
      <xdr:row>179</xdr:row>
      <xdr:rowOff>192698</xdr:rowOff>
    </xdr:to>
    <xdr:pic>
      <xdr:nvPicPr>
        <xdr:cNvPr id="2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205</xdr:row>
      <xdr:rowOff>156882</xdr:rowOff>
    </xdr:from>
    <xdr:to>
      <xdr:col>19</xdr:col>
      <xdr:colOff>672698</xdr:colOff>
      <xdr:row>206</xdr:row>
      <xdr:rowOff>192698</xdr:rowOff>
    </xdr:to>
    <xdr:pic>
      <xdr:nvPicPr>
        <xdr:cNvPr id="2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22</xdr:row>
      <xdr:rowOff>156882</xdr:rowOff>
    </xdr:from>
    <xdr:to>
      <xdr:col>26</xdr:col>
      <xdr:colOff>672698</xdr:colOff>
      <xdr:row>23</xdr:row>
      <xdr:rowOff>192698</xdr:rowOff>
    </xdr:to>
    <xdr:pic>
      <xdr:nvPicPr>
        <xdr:cNvPr id="2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49</xdr:row>
      <xdr:rowOff>156882</xdr:rowOff>
    </xdr:from>
    <xdr:to>
      <xdr:col>26</xdr:col>
      <xdr:colOff>672698</xdr:colOff>
      <xdr:row>50</xdr:row>
      <xdr:rowOff>192698</xdr:rowOff>
    </xdr:to>
    <xdr:pic>
      <xdr:nvPicPr>
        <xdr:cNvPr id="2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74</xdr:row>
      <xdr:rowOff>156882</xdr:rowOff>
    </xdr:from>
    <xdr:to>
      <xdr:col>26</xdr:col>
      <xdr:colOff>672698</xdr:colOff>
      <xdr:row>75</xdr:row>
      <xdr:rowOff>192698</xdr:rowOff>
    </xdr:to>
    <xdr:pic>
      <xdr:nvPicPr>
        <xdr:cNvPr id="2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101</xdr:row>
      <xdr:rowOff>156882</xdr:rowOff>
    </xdr:from>
    <xdr:to>
      <xdr:col>26</xdr:col>
      <xdr:colOff>672698</xdr:colOff>
      <xdr:row>102</xdr:row>
      <xdr:rowOff>192698</xdr:rowOff>
    </xdr:to>
    <xdr:pic>
      <xdr:nvPicPr>
        <xdr:cNvPr id="2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126</xdr:row>
      <xdr:rowOff>156882</xdr:rowOff>
    </xdr:from>
    <xdr:to>
      <xdr:col>26</xdr:col>
      <xdr:colOff>672698</xdr:colOff>
      <xdr:row>127</xdr:row>
      <xdr:rowOff>192698</xdr:rowOff>
    </xdr:to>
    <xdr:pic>
      <xdr:nvPicPr>
        <xdr:cNvPr id="3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153</xdr:row>
      <xdr:rowOff>156882</xdr:rowOff>
    </xdr:from>
    <xdr:to>
      <xdr:col>26</xdr:col>
      <xdr:colOff>672698</xdr:colOff>
      <xdr:row>154</xdr:row>
      <xdr:rowOff>192698</xdr:rowOff>
    </xdr:to>
    <xdr:pic>
      <xdr:nvPicPr>
        <xdr:cNvPr id="3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178</xdr:row>
      <xdr:rowOff>156882</xdr:rowOff>
    </xdr:from>
    <xdr:to>
      <xdr:col>26</xdr:col>
      <xdr:colOff>672698</xdr:colOff>
      <xdr:row>179</xdr:row>
      <xdr:rowOff>192698</xdr:rowOff>
    </xdr:to>
    <xdr:pic>
      <xdr:nvPicPr>
        <xdr:cNvPr id="3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205</xdr:row>
      <xdr:rowOff>156882</xdr:rowOff>
    </xdr:from>
    <xdr:to>
      <xdr:col>26</xdr:col>
      <xdr:colOff>672698</xdr:colOff>
      <xdr:row>206</xdr:row>
      <xdr:rowOff>192698</xdr:rowOff>
    </xdr:to>
    <xdr:pic>
      <xdr:nvPicPr>
        <xdr:cNvPr id="3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22</xdr:row>
      <xdr:rowOff>156882</xdr:rowOff>
    </xdr:from>
    <xdr:to>
      <xdr:col>33</xdr:col>
      <xdr:colOff>672698</xdr:colOff>
      <xdr:row>23</xdr:row>
      <xdr:rowOff>192698</xdr:rowOff>
    </xdr:to>
    <xdr:pic>
      <xdr:nvPicPr>
        <xdr:cNvPr id="3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49</xdr:row>
      <xdr:rowOff>156882</xdr:rowOff>
    </xdr:from>
    <xdr:to>
      <xdr:col>33</xdr:col>
      <xdr:colOff>672698</xdr:colOff>
      <xdr:row>50</xdr:row>
      <xdr:rowOff>192698</xdr:rowOff>
    </xdr:to>
    <xdr:pic>
      <xdr:nvPicPr>
        <xdr:cNvPr id="3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74</xdr:row>
      <xdr:rowOff>156882</xdr:rowOff>
    </xdr:from>
    <xdr:to>
      <xdr:col>33</xdr:col>
      <xdr:colOff>672698</xdr:colOff>
      <xdr:row>75</xdr:row>
      <xdr:rowOff>192698</xdr:rowOff>
    </xdr:to>
    <xdr:pic>
      <xdr:nvPicPr>
        <xdr:cNvPr id="3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101</xdr:row>
      <xdr:rowOff>156882</xdr:rowOff>
    </xdr:from>
    <xdr:to>
      <xdr:col>33</xdr:col>
      <xdr:colOff>672698</xdr:colOff>
      <xdr:row>102</xdr:row>
      <xdr:rowOff>192698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126</xdr:row>
      <xdr:rowOff>156882</xdr:rowOff>
    </xdr:from>
    <xdr:to>
      <xdr:col>33</xdr:col>
      <xdr:colOff>672698</xdr:colOff>
      <xdr:row>127</xdr:row>
      <xdr:rowOff>192698</xdr:rowOff>
    </xdr:to>
    <xdr:pic>
      <xdr:nvPicPr>
        <xdr:cNvPr id="3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153</xdr:row>
      <xdr:rowOff>156882</xdr:rowOff>
    </xdr:from>
    <xdr:to>
      <xdr:col>33</xdr:col>
      <xdr:colOff>672698</xdr:colOff>
      <xdr:row>154</xdr:row>
      <xdr:rowOff>192698</xdr:rowOff>
    </xdr:to>
    <xdr:pic>
      <xdr:nvPicPr>
        <xdr:cNvPr id="3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178</xdr:row>
      <xdr:rowOff>156882</xdr:rowOff>
    </xdr:from>
    <xdr:to>
      <xdr:col>33</xdr:col>
      <xdr:colOff>672698</xdr:colOff>
      <xdr:row>179</xdr:row>
      <xdr:rowOff>192698</xdr:rowOff>
    </xdr:to>
    <xdr:pic>
      <xdr:nvPicPr>
        <xdr:cNvPr id="4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205</xdr:row>
      <xdr:rowOff>156882</xdr:rowOff>
    </xdr:from>
    <xdr:to>
      <xdr:col>33</xdr:col>
      <xdr:colOff>672698</xdr:colOff>
      <xdr:row>206</xdr:row>
      <xdr:rowOff>192698</xdr:rowOff>
    </xdr:to>
    <xdr:pic>
      <xdr:nvPicPr>
        <xdr:cNvPr id="4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22</xdr:row>
      <xdr:rowOff>156882</xdr:rowOff>
    </xdr:from>
    <xdr:to>
      <xdr:col>40</xdr:col>
      <xdr:colOff>672698</xdr:colOff>
      <xdr:row>23</xdr:row>
      <xdr:rowOff>192698</xdr:rowOff>
    </xdr:to>
    <xdr:pic>
      <xdr:nvPicPr>
        <xdr:cNvPr id="4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49</xdr:row>
      <xdr:rowOff>156882</xdr:rowOff>
    </xdr:from>
    <xdr:to>
      <xdr:col>40</xdr:col>
      <xdr:colOff>672698</xdr:colOff>
      <xdr:row>50</xdr:row>
      <xdr:rowOff>192698</xdr:rowOff>
    </xdr:to>
    <xdr:pic>
      <xdr:nvPicPr>
        <xdr:cNvPr id="4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74</xdr:row>
      <xdr:rowOff>156882</xdr:rowOff>
    </xdr:from>
    <xdr:to>
      <xdr:col>40</xdr:col>
      <xdr:colOff>672698</xdr:colOff>
      <xdr:row>75</xdr:row>
      <xdr:rowOff>192698</xdr:rowOff>
    </xdr:to>
    <xdr:pic>
      <xdr:nvPicPr>
        <xdr:cNvPr id="4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101</xdr:row>
      <xdr:rowOff>156882</xdr:rowOff>
    </xdr:from>
    <xdr:to>
      <xdr:col>40</xdr:col>
      <xdr:colOff>672698</xdr:colOff>
      <xdr:row>102</xdr:row>
      <xdr:rowOff>192698</xdr:rowOff>
    </xdr:to>
    <xdr:pic>
      <xdr:nvPicPr>
        <xdr:cNvPr id="4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126</xdr:row>
      <xdr:rowOff>156882</xdr:rowOff>
    </xdr:from>
    <xdr:to>
      <xdr:col>40</xdr:col>
      <xdr:colOff>672698</xdr:colOff>
      <xdr:row>127</xdr:row>
      <xdr:rowOff>192698</xdr:rowOff>
    </xdr:to>
    <xdr:pic>
      <xdr:nvPicPr>
        <xdr:cNvPr id="4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153</xdr:row>
      <xdr:rowOff>156882</xdr:rowOff>
    </xdr:from>
    <xdr:to>
      <xdr:col>40</xdr:col>
      <xdr:colOff>672698</xdr:colOff>
      <xdr:row>154</xdr:row>
      <xdr:rowOff>192698</xdr:rowOff>
    </xdr:to>
    <xdr:pic>
      <xdr:nvPicPr>
        <xdr:cNvPr id="4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178</xdr:row>
      <xdr:rowOff>156882</xdr:rowOff>
    </xdr:from>
    <xdr:to>
      <xdr:col>40</xdr:col>
      <xdr:colOff>672698</xdr:colOff>
      <xdr:row>179</xdr:row>
      <xdr:rowOff>192698</xdr:rowOff>
    </xdr:to>
    <xdr:pic>
      <xdr:nvPicPr>
        <xdr:cNvPr id="4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205</xdr:row>
      <xdr:rowOff>156882</xdr:rowOff>
    </xdr:from>
    <xdr:to>
      <xdr:col>40</xdr:col>
      <xdr:colOff>672698</xdr:colOff>
      <xdr:row>206</xdr:row>
      <xdr:rowOff>192698</xdr:rowOff>
    </xdr:to>
    <xdr:pic>
      <xdr:nvPicPr>
        <xdr:cNvPr id="4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22</xdr:row>
      <xdr:rowOff>156882</xdr:rowOff>
    </xdr:from>
    <xdr:to>
      <xdr:col>47</xdr:col>
      <xdr:colOff>672698</xdr:colOff>
      <xdr:row>23</xdr:row>
      <xdr:rowOff>192698</xdr:rowOff>
    </xdr:to>
    <xdr:pic>
      <xdr:nvPicPr>
        <xdr:cNvPr id="5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49</xdr:row>
      <xdr:rowOff>156882</xdr:rowOff>
    </xdr:from>
    <xdr:to>
      <xdr:col>47</xdr:col>
      <xdr:colOff>672698</xdr:colOff>
      <xdr:row>50</xdr:row>
      <xdr:rowOff>192698</xdr:rowOff>
    </xdr:to>
    <xdr:pic>
      <xdr:nvPicPr>
        <xdr:cNvPr id="5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74</xdr:row>
      <xdr:rowOff>156882</xdr:rowOff>
    </xdr:from>
    <xdr:to>
      <xdr:col>47</xdr:col>
      <xdr:colOff>672698</xdr:colOff>
      <xdr:row>75</xdr:row>
      <xdr:rowOff>192698</xdr:rowOff>
    </xdr:to>
    <xdr:pic>
      <xdr:nvPicPr>
        <xdr:cNvPr id="5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101</xdr:row>
      <xdr:rowOff>156882</xdr:rowOff>
    </xdr:from>
    <xdr:to>
      <xdr:col>47</xdr:col>
      <xdr:colOff>672698</xdr:colOff>
      <xdr:row>102</xdr:row>
      <xdr:rowOff>192698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126</xdr:row>
      <xdr:rowOff>156882</xdr:rowOff>
    </xdr:from>
    <xdr:to>
      <xdr:col>47</xdr:col>
      <xdr:colOff>672698</xdr:colOff>
      <xdr:row>127</xdr:row>
      <xdr:rowOff>192698</xdr:rowOff>
    </xdr:to>
    <xdr:pic>
      <xdr:nvPicPr>
        <xdr:cNvPr id="5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153</xdr:row>
      <xdr:rowOff>156882</xdr:rowOff>
    </xdr:from>
    <xdr:to>
      <xdr:col>47</xdr:col>
      <xdr:colOff>672698</xdr:colOff>
      <xdr:row>154</xdr:row>
      <xdr:rowOff>192698</xdr:rowOff>
    </xdr:to>
    <xdr:pic>
      <xdr:nvPicPr>
        <xdr:cNvPr id="5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178</xdr:row>
      <xdr:rowOff>156882</xdr:rowOff>
    </xdr:from>
    <xdr:to>
      <xdr:col>47</xdr:col>
      <xdr:colOff>672698</xdr:colOff>
      <xdr:row>179</xdr:row>
      <xdr:rowOff>192698</xdr:rowOff>
    </xdr:to>
    <xdr:pic>
      <xdr:nvPicPr>
        <xdr:cNvPr id="5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205</xdr:row>
      <xdr:rowOff>156882</xdr:rowOff>
    </xdr:from>
    <xdr:to>
      <xdr:col>47</xdr:col>
      <xdr:colOff>672698</xdr:colOff>
      <xdr:row>206</xdr:row>
      <xdr:rowOff>192698</xdr:rowOff>
    </xdr:to>
    <xdr:pic>
      <xdr:nvPicPr>
        <xdr:cNvPr id="5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43114632"/>
          <a:ext cx="1378381" cy="245366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275392</xdr:colOff>
      <xdr:row>22</xdr:row>
      <xdr:rowOff>156882</xdr:rowOff>
    </xdr:from>
    <xdr:to>
      <xdr:col>5</xdr:col>
      <xdr:colOff>672698</xdr:colOff>
      <xdr:row>23</xdr:row>
      <xdr:rowOff>192698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49</xdr:row>
      <xdr:rowOff>156882</xdr:rowOff>
    </xdr:from>
    <xdr:to>
      <xdr:col>5</xdr:col>
      <xdr:colOff>672698</xdr:colOff>
      <xdr:row>50</xdr:row>
      <xdr:rowOff>192698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74</xdr:row>
      <xdr:rowOff>156882</xdr:rowOff>
    </xdr:from>
    <xdr:to>
      <xdr:col>5</xdr:col>
      <xdr:colOff>672698</xdr:colOff>
      <xdr:row>75</xdr:row>
      <xdr:rowOff>192698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101</xdr:row>
      <xdr:rowOff>156882</xdr:rowOff>
    </xdr:from>
    <xdr:to>
      <xdr:col>5</xdr:col>
      <xdr:colOff>672698</xdr:colOff>
      <xdr:row>102</xdr:row>
      <xdr:rowOff>192698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126</xdr:row>
      <xdr:rowOff>156882</xdr:rowOff>
    </xdr:from>
    <xdr:to>
      <xdr:col>5</xdr:col>
      <xdr:colOff>672698</xdr:colOff>
      <xdr:row>127</xdr:row>
      <xdr:rowOff>192698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153</xdr:row>
      <xdr:rowOff>156882</xdr:rowOff>
    </xdr:from>
    <xdr:to>
      <xdr:col>5</xdr:col>
      <xdr:colOff>672698</xdr:colOff>
      <xdr:row>154</xdr:row>
      <xdr:rowOff>192698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178</xdr:row>
      <xdr:rowOff>156882</xdr:rowOff>
    </xdr:from>
    <xdr:to>
      <xdr:col>5</xdr:col>
      <xdr:colOff>672698</xdr:colOff>
      <xdr:row>179</xdr:row>
      <xdr:rowOff>192698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205</xdr:row>
      <xdr:rowOff>156882</xdr:rowOff>
    </xdr:from>
    <xdr:to>
      <xdr:col>5</xdr:col>
      <xdr:colOff>672698</xdr:colOff>
      <xdr:row>206</xdr:row>
      <xdr:rowOff>192698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22</xdr:row>
      <xdr:rowOff>156882</xdr:rowOff>
    </xdr:from>
    <xdr:to>
      <xdr:col>12</xdr:col>
      <xdr:colOff>672698</xdr:colOff>
      <xdr:row>23</xdr:row>
      <xdr:rowOff>192698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49</xdr:row>
      <xdr:rowOff>156882</xdr:rowOff>
    </xdr:from>
    <xdr:to>
      <xdr:col>12</xdr:col>
      <xdr:colOff>672698</xdr:colOff>
      <xdr:row>50</xdr:row>
      <xdr:rowOff>192698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74</xdr:row>
      <xdr:rowOff>156882</xdr:rowOff>
    </xdr:from>
    <xdr:to>
      <xdr:col>12</xdr:col>
      <xdr:colOff>672698</xdr:colOff>
      <xdr:row>75</xdr:row>
      <xdr:rowOff>192698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101</xdr:row>
      <xdr:rowOff>156882</xdr:rowOff>
    </xdr:from>
    <xdr:to>
      <xdr:col>12</xdr:col>
      <xdr:colOff>672698</xdr:colOff>
      <xdr:row>102</xdr:row>
      <xdr:rowOff>192698</xdr:rowOff>
    </xdr:to>
    <xdr:pic>
      <xdr:nvPicPr>
        <xdr:cNvPr id="1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126</xdr:row>
      <xdr:rowOff>156882</xdr:rowOff>
    </xdr:from>
    <xdr:to>
      <xdr:col>12</xdr:col>
      <xdr:colOff>672698</xdr:colOff>
      <xdr:row>127</xdr:row>
      <xdr:rowOff>192698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153</xdr:row>
      <xdr:rowOff>156882</xdr:rowOff>
    </xdr:from>
    <xdr:to>
      <xdr:col>12</xdr:col>
      <xdr:colOff>672698</xdr:colOff>
      <xdr:row>154</xdr:row>
      <xdr:rowOff>192698</xdr:rowOff>
    </xdr:to>
    <xdr:pic>
      <xdr:nvPicPr>
        <xdr:cNvPr id="1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178</xdr:row>
      <xdr:rowOff>156882</xdr:rowOff>
    </xdr:from>
    <xdr:to>
      <xdr:col>12</xdr:col>
      <xdr:colOff>672698</xdr:colOff>
      <xdr:row>179</xdr:row>
      <xdr:rowOff>192698</xdr:rowOff>
    </xdr:to>
    <xdr:pic>
      <xdr:nvPicPr>
        <xdr:cNvPr id="1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205</xdr:row>
      <xdr:rowOff>156882</xdr:rowOff>
    </xdr:from>
    <xdr:to>
      <xdr:col>12</xdr:col>
      <xdr:colOff>672698</xdr:colOff>
      <xdr:row>206</xdr:row>
      <xdr:rowOff>192698</xdr:rowOff>
    </xdr:to>
    <xdr:pic>
      <xdr:nvPicPr>
        <xdr:cNvPr id="1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22</xdr:row>
      <xdr:rowOff>156882</xdr:rowOff>
    </xdr:from>
    <xdr:to>
      <xdr:col>19</xdr:col>
      <xdr:colOff>672698</xdr:colOff>
      <xdr:row>23</xdr:row>
      <xdr:rowOff>192698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49</xdr:row>
      <xdr:rowOff>156882</xdr:rowOff>
    </xdr:from>
    <xdr:to>
      <xdr:col>19</xdr:col>
      <xdr:colOff>672698</xdr:colOff>
      <xdr:row>50</xdr:row>
      <xdr:rowOff>192698</xdr:rowOff>
    </xdr:to>
    <xdr:pic>
      <xdr:nvPicPr>
        <xdr:cNvPr id="1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74</xdr:row>
      <xdr:rowOff>156882</xdr:rowOff>
    </xdr:from>
    <xdr:to>
      <xdr:col>19</xdr:col>
      <xdr:colOff>672698</xdr:colOff>
      <xdr:row>75</xdr:row>
      <xdr:rowOff>192698</xdr:rowOff>
    </xdr:to>
    <xdr:pic>
      <xdr:nvPicPr>
        <xdr:cNvPr id="2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101</xdr:row>
      <xdr:rowOff>156882</xdr:rowOff>
    </xdr:from>
    <xdr:to>
      <xdr:col>19</xdr:col>
      <xdr:colOff>672698</xdr:colOff>
      <xdr:row>102</xdr:row>
      <xdr:rowOff>192698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126</xdr:row>
      <xdr:rowOff>156882</xdr:rowOff>
    </xdr:from>
    <xdr:to>
      <xdr:col>19</xdr:col>
      <xdr:colOff>672698</xdr:colOff>
      <xdr:row>127</xdr:row>
      <xdr:rowOff>192698</xdr:rowOff>
    </xdr:to>
    <xdr:pic>
      <xdr:nvPicPr>
        <xdr:cNvPr id="2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153</xdr:row>
      <xdr:rowOff>156882</xdr:rowOff>
    </xdr:from>
    <xdr:to>
      <xdr:col>19</xdr:col>
      <xdr:colOff>672698</xdr:colOff>
      <xdr:row>154</xdr:row>
      <xdr:rowOff>192698</xdr:rowOff>
    </xdr:to>
    <xdr:pic>
      <xdr:nvPicPr>
        <xdr:cNvPr id="2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178</xdr:row>
      <xdr:rowOff>156882</xdr:rowOff>
    </xdr:from>
    <xdr:to>
      <xdr:col>19</xdr:col>
      <xdr:colOff>672698</xdr:colOff>
      <xdr:row>179</xdr:row>
      <xdr:rowOff>192698</xdr:rowOff>
    </xdr:to>
    <xdr:pic>
      <xdr:nvPicPr>
        <xdr:cNvPr id="2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205</xdr:row>
      <xdr:rowOff>156882</xdr:rowOff>
    </xdr:from>
    <xdr:to>
      <xdr:col>19</xdr:col>
      <xdr:colOff>672698</xdr:colOff>
      <xdr:row>206</xdr:row>
      <xdr:rowOff>192698</xdr:rowOff>
    </xdr:to>
    <xdr:pic>
      <xdr:nvPicPr>
        <xdr:cNvPr id="2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22</xdr:row>
      <xdr:rowOff>156882</xdr:rowOff>
    </xdr:from>
    <xdr:to>
      <xdr:col>26</xdr:col>
      <xdr:colOff>672698</xdr:colOff>
      <xdr:row>23</xdr:row>
      <xdr:rowOff>192698</xdr:rowOff>
    </xdr:to>
    <xdr:pic>
      <xdr:nvPicPr>
        <xdr:cNvPr id="2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49</xdr:row>
      <xdr:rowOff>156882</xdr:rowOff>
    </xdr:from>
    <xdr:to>
      <xdr:col>26</xdr:col>
      <xdr:colOff>672698</xdr:colOff>
      <xdr:row>50</xdr:row>
      <xdr:rowOff>192698</xdr:rowOff>
    </xdr:to>
    <xdr:pic>
      <xdr:nvPicPr>
        <xdr:cNvPr id="2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74</xdr:row>
      <xdr:rowOff>156882</xdr:rowOff>
    </xdr:from>
    <xdr:to>
      <xdr:col>26</xdr:col>
      <xdr:colOff>672698</xdr:colOff>
      <xdr:row>75</xdr:row>
      <xdr:rowOff>192698</xdr:rowOff>
    </xdr:to>
    <xdr:pic>
      <xdr:nvPicPr>
        <xdr:cNvPr id="2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101</xdr:row>
      <xdr:rowOff>156882</xdr:rowOff>
    </xdr:from>
    <xdr:to>
      <xdr:col>26</xdr:col>
      <xdr:colOff>672698</xdr:colOff>
      <xdr:row>102</xdr:row>
      <xdr:rowOff>192698</xdr:rowOff>
    </xdr:to>
    <xdr:pic>
      <xdr:nvPicPr>
        <xdr:cNvPr id="2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126</xdr:row>
      <xdr:rowOff>156882</xdr:rowOff>
    </xdr:from>
    <xdr:to>
      <xdr:col>26</xdr:col>
      <xdr:colOff>672698</xdr:colOff>
      <xdr:row>127</xdr:row>
      <xdr:rowOff>192698</xdr:rowOff>
    </xdr:to>
    <xdr:pic>
      <xdr:nvPicPr>
        <xdr:cNvPr id="3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153</xdr:row>
      <xdr:rowOff>156882</xdr:rowOff>
    </xdr:from>
    <xdr:to>
      <xdr:col>26</xdr:col>
      <xdr:colOff>672698</xdr:colOff>
      <xdr:row>154</xdr:row>
      <xdr:rowOff>192698</xdr:rowOff>
    </xdr:to>
    <xdr:pic>
      <xdr:nvPicPr>
        <xdr:cNvPr id="3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178</xdr:row>
      <xdr:rowOff>156882</xdr:rowOff>
    </xdr:from>
    <xdr:to>
      <xdr:col>26</xdr:col>
      <xdr:colOff>672698</xdr:colOff>
      <xdr:row>179</xdr:row>
      <xdr:rowOff>192698</xdr:rowOff>
    </xdr:to>
    <xdr:pic>
      <xdr:nvPicPr>
        <xdr:cNvPr id="3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205</xdr:row>
      <xdr:rowOff>156882</xdr:rowOff>
    </xdr:from>
    <xdr:to>
      <xdr:col>26</xdr:col>
      <xdr:colOff>672698</xdr:colOff>
      <xdr:row>206</xdr:row>
      <xdr:rowOff>192698</xdr:rowOff>
    </xdr:to>
    <xdr:pic>
      <xdr:nvPicPr>
        <xdr:cNvPr id="3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22</xdr:row>
      <xdr:rowOff>156882</xdr:rowOff>
    </xdr:from>
    <xdr:to>
      <xdr:col>33</xdr:col>
      <xdr:colOff>672698</xdr:colOff>
      <xdr:row>23</xdr:row>
      <xdr:rowOff>192698</xdr:rowOff>
    </xdr:to>
    <xdr:pic>
      <xdr:nvPicPr>
        <xdr:cNvPr id="3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49</xdr:row>
      <xdr:rowOff>156882</xdr:rowOff>
    </xdr:from>
    <xdr:to>
      <xdr:col>33</xdr:col>
      <xdr:colOff>672698</xdr:colOff>
      <xdr:row>50</xdr:row>
      <xdr:rowOff>192698</xdr:rowOff>
    </xdr:to>
    <xdr:pic>
      <xdr:nvPicPr>
        <xdr:cNvPr id="3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74</xdr:row>
      <xdr:rowOff>156882</xdr:rowOff>
    </xdr:from>
    <xdr:to>
      <xdr:col>33</xdr:col>
      <xdr:colOff>672698</xdr:colOff>
      <xdr:row>75</xdr:row>
      <xdr:rowOff>192698</xdr:rowOff>
    </xdr:to>
    <xdr:pic>
      <xdr:nvPicPr>
        <xdr:cNvPr id="3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101</xdr:row>
      <xdr:rowOff>156882</xdr:rowOff>
    </xdr:from>
    <xdr:to>
      <xdr:col>33</xdr:col>
      <xdr:colOff>672698</xdr:colOff>
      <xdr:row>102</xdr:row>
      <xdr:rowOff>192698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126</xdr:row>
      <xdr:rowOff>156882</xdr:rowOff>
    </xdr:from>
    <xdr:to>
      <xdr:col>33</xdr:col>
      <xdr:colOff>672698</xdr:colOff>
      <xdr:row>127</xdr:row>
      <xdr:rowOff>192698</xdr:rowOff>
    </xdr:to>
    <xdr:pic>
      <xdr:nvPicPr>
        <xdr:cNvPr id="3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153</xdr:row>
      <xdr:rowOff>156882</xdr:rowOff>
    </xdr:from>
    <xdr:to>
      <xdr:col>33</xdr:col>
      <xdr:colOff>672698</xdr:colOff>
      <xdr:row>154</xdr:row>
      <xdr:rowOff>192698</xdr:rowOff>
    </xdr:to>
    <xdr:pic>
      <xdr:nvPicPr>
        <xdr:cNvPr id="3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178</xdr:row>
      <xdr:rowOff>156882</xdr:rowOff>
    </xdr:from>
    <xdr:to>
      <xdr:col>33</xdr:col>
      <xdr:colOff>672698</xdr:colOff>
      <xdr:row>179</xdr:row>
      <xdr:rowOff>192698</xdr:rowOff>
    </xdr:to>
    <xdr:pic>
      <xdr:nvPicPr>
        <xdr:cNvPr id="4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205</xdr:row>
      <xdr:rowOff>156882</xdr:rowOff>
    </xdr:from>
    <xdr:to>
      <xdr:col>33</xdr:col>
      <xdr:colOff>672698</xdr:colOff>
      <xdr:row>206</xdr:row>
      <xdr:rowOff>192698</xdr:rowOff>
    </xdr:to>
    <xdr:pic>
      <xdr:nvPicPr>
        <xdr:cNvPr id="4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22</xdr:row>
      <xdr:rowOff>156882</xdr:rowOff>
    </xdr:from>
    <xdr:to>
      <xdr:col>40</xdr:col>
      <xdr:colOff>672698</xdr:colOff>
      <xdr:row>23</xdr:row>
      <xdr:rowOff>192698</xdr:rowOff>
    </xdr:to>
    <xdr:pic>
      <xdr:nvPicPr>
        <xdr:cNvPr id="4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49</xdr:row>
      <xdr:rowOff>156882</xdr:rowOff>
    </xdr:from>
    <xdr:to>
      <xdr:col>40</xdr:col>
      <xdr:colOff>672698</xdr:colOff>
      <xdr:row>50</xdr:row>
      <xdr:rowOff>192698</xdr:rowOff>
    </xdr:to>
    <xdr:pic>
      <xdr:nvPicPr>
        <xdr:cNvPr id="4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74</xdr:row>
      <xdr:rowOff>156882</xdr:rowOff>
    </xdr:from>
    <xdr:to>
      <xdr:col>40</xdr:col>
      <xdr:colOff>672698</xdr:colOff>
      <xdr:row>75</xdr:row>
      <xdr:rowOff>192698</xdr:rowOff>
    </xdr:to>
    <xdr:pic>
      <xdr:nvPicPr>
        <xdr:cNvPr id="4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101</xdr:row>
      <xdr:rowOff>156882</xdr:rowOff>
    </xdr:from>
    <xdr:to>
      <xdr:col>40</xdr:col>
      <xdr:colOff>672698</xdr:colOff>
      <xdr:row>102</xdr:row>
      <xdr:rowOff>192698</xdr:rowOff>
    </xdr:to>
    <xdr:pic>
      <xdr:nvPicPr>
        <xdr:cNvPr id="4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126</xdr:row>
      <xdr:rowOff>156882</xdr:rowOff>
    </xdr:from>
    <xdr:to>
      <xdr:col>40</xdr:col>
      <xdr:colOff>672698</xdr:colOff>
      <xdr:row>127</xdr:row>
      <xdr:rowOff>192698</xdr:rowOff>
    </xdr:to>
    <xdr:pic>
      <xdr:nvPicPr>
        <xdr:cNvPr id="4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153</xdr:row>
      <xdr:rowOff>156882</xdr:rowOff>
    </xdr:from>
    <xdr:to>
      <xdr:col>40</xdr:col>
      <xdr:colOff>672698</xdr:colOff>
      <xdr:row>154</xdr:row>
      <xdr:rowOff>192698</xdr:rowOff>
    </xdr:to>
    <xdr:pic>
      <xdr:nvPicPr>
        <xdr:cNvPr id="4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178</xdr:row>
      <xdr:rowOff>156882</xdr:rowOff>
    </xdr:from>
    <xdr:to>
      <xdr:col>40</xdr:col>
      <xdr:colOff>672698</xdr:colOff>
      <xdr:row>179</xdr:row>
      <xdr:rowOff>192698</xdr:rowOff>
    </xdr:to>
    <xdr:pic>
      <xdr:nvPicPr>
        <xdr:cNvPr id="4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205</xdr:row>
      <xdr:rowOff>156882</xdr:rowOff>
    </xdr:from>
    <xdr:to>
      <xdr:col>40</xdr:col>
      <xdr:colOff>672698</xdr:colOff>
      <xdr:row>206</xdr:row>
      <xdr:rowOff>192698</xdr:rowOff>
    </xdr:to>
    <xdr:pic>
      <xdr:nvPicPr>
        <xdr:cNvPr id="4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22</xdr:row>
      <xdr:rowOff>156882</xdr:rowOff>
    </xdr:from>
    <xdr:to>
      <xdr:col>47</xdr:col>
      <xdr:colOff>672698</xdr:colOff>
      <xdr:row>23</xdr:row>
      <xdr:rowOff>192698</xdr:rowOff>
    </xdr:to>
    <xdr:pic>
      <xdr:nvPicPr>
        <xdr:cNvPr id="5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49</xdr:row>
      <xdr:rowOff>156882</xdr:rowOff>
    </xdr:from>
    <xdr:to>
      <xdr:col>47</xdr:col>
      <xdr:colOff>672698</xdr:colOff>
      <xdr:row>50</xdr:row>
      <xdr:rowOff>192698</xdr:rowOff>
    </xdr:to>
    <xdr:pic>
      <xdr:nvPicPr>
        <xdr:cNvPr id="5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74</xdr:row>
      <xdr:rowOff>156882</xdr:rowOff>
    </xdr:from>
    <xdr:to>
      <xdr:col>47</xdr:col>
      <xdr:colOff>672698</xdr:colOff>
      <xdr:row>75</xdr:row>
      <xdr:rowOff>192698</xdr:rowOff>
    </xdr:to>
    <xdr:pic>
      <xdr:nvPicPr>
        <xdr:cNvPr id="5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101</xdr:row>
      <xdr:rowOff>156882</xdr:rowOff>
    </xdr:from>
    <xdr:to>
      <xdr:col>47</xdr:col>
      <xdr:colOff>672698</xdr:colOff>
      <xdr:row>102</xdr:row>
      <xdr:rowOff>192698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126</xdr:row>
      <xdr:rowOff>156882</xdr:rowOff>
    </xdr:from>
    <xdr:to>
      <xdr:col>47</xdr:col>
      <xdr:colOff>672698</xdr:colOff>
      <xdr:row>127</xdr:row>
      <xdr:rowOff>192698</xdr:rowOff>
    </xdr:to>
    <xdr:pic>
      <xdr:nvPicPr>
        <xdr:cNvPr id="5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153</xdr:row>
      <xdr:rowOff>156882</xdr:rowOff>
    </xdr:from>
    <xdr:to>
      <xdr:col>47</xdr:col>
      <xdr:colOff>672698</xdr:colOff>
      <xdr:row>154</xdr:row>
      <xdr:rowOff>192698</xdr:rowOff>
    </xdr:to>
    <xdr:pic>
      <xdr:nvPicPr>
        <xdr:cNvPr id="5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178</xdr:row>
      <xdr:rowOff>156882</xdr:rowOff>
    </xdr:from>
    <xdr:to>
      <xdr:col>47</xdr:col>
      <xdr:colOff>672698</xdr:colOff>
      <xdr:row>179</xdr:row>
      <xdr:rowOff>192698</xdr:rowOff>
    </xdr:to>
    <xdr:pic>
      <xdr:nvPicPr>
        <xdr:cNvPr id="5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205</xdr:row>
      <xdr:rowOff>156882</xdr:rowOff>
    </xdr:from>
    <xdr:to>
      <xdr:col>47</xdr:col>
      <xdr:colOff>672698</xdr:colOff>
      <xdr:row>206</xdr:row>
      <xdr:rowOff>192698</xdr:rowOff>
    </xdr:to>
    <xdr:pic>
      <xdr:nvPicPr>
        <xdr:cNvPr id="5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43114632"/>
          <a:ext cx="1378381" cy="245366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275392</xdr:colOff>
      <xdr:row>22</xdr:row>
      <xdr:rowOff>156882</xdr:rowOff>
    </xdr:from>
    <xdr:to>
      <xdr:col>5</xdr:col>
      <xdr:colOff>672698</xdr:colOff>
      <xdr:row>23</xdr:row>
      <xdr:rowOff>192698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49</xdr:row>
      <xdr:rowOff>156882</xdr:rowOff>
    </xdr:from>
    <xdr:to>
      <xdr:col>5</xdr:col>
      <xdr:colOff>672698</xdr:colOff>
      <xdr:row>50</xdr:row>
      <xdr:rowOff>192698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74</xdr:row>
      <xdr:rowOff>156882</xdr:rowOff>
    </xdr:from>
    <xdr:to>
      <xdr:col>5</xdr:col>
      <xdr:colOff>672698</xdr:colOff>
      <xdr:row>75</xdr:row>
      <xdr:rowOff>192698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101</xdr:row>
      <xdr:rowOff>156882</xdr:rowOff>
    </xdr:from>
    <xdr:to>
      <xdr:col>5</xdr:col>
      <xdr:colOff>672698</xdr:colOff>
      <xdr:row>102</xdr:row>
      <xdr:rowOff>192698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126</xdr:row>
      <xdr:rowOff>156882</xdr:rowOff>
    </xdr:from>
    <xdr:to>
      <xdr:col>5</xdr:col>
      <xdr:colOff>672698</xdr:colOff>
      <xdr:row>127</xdr:row>
      <xdr:rowOff>192698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153</xdr:row>
      <xdr:rowOff>156882</xdr:rowOff>
    </xdr:from>
    <xdr:to>
      <xdr:col>5</xdr:col>
      <xdr:colOff>672698</xdr:colOff>
      <xdr:row>154</xdr:row>
      <xdr:rowOff>192698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178</xdr:row>
      <xdr:rowOff>156882</xdr:rowOff>
    </xdr:from>
    <xdr:to>
      <xdr:col>5</xdr:col>
      <xdr:colOff>672698</xdr:colOff>
      <xdr:row>179</xdr:row>
      <xdr:rowOff>192698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205</xdr:row>
      <xdr:rowOff>156882</xdr:rowOff>
    </xdr:from>
    <xdr:to>
      <xdr:col>5</xdr:col>
      <xdr:colOff>672698</xdr:colOff>
      <xdr:row>206</xdr:row>
      <xdr:rowOff>192698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22</xdr:row>
      <xdr:rowOff>156882</xdr:rowOff>
    </xdr:from>
    <xdr:to>
      <xdr:col>12</xdr:col>
      <xdr:colOff>672698</xdr:colOff>
      <xdr:row>23</xdr:row>
      <xdr:rowOff>192698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49</xdr:row>
      <xdr:rowOff>156882</xdr:rowOff>
    </xdr:from>
    <xdr:to>
      <xdr:col>12</xdr:col>
      <xdr:colOff>672698</xdr:colOff>
      <xdr:row>50</xdr:row>
      <xdr:rowOff>192698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74</xdr:row>
      <xdr:rowOff>156882</xdr:rowOff>
    </xdr:from>
    <xdr:to>
      <xdr:col>12</xdr:col>
      <xdr:colOff>672698</xdr:colOff>
      <xdr:row>75</xdr:row>
      <xdr:rowOff>192698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101</xdr:row>
      <xdr:rowOff>156882</xdr:rowOff>
    </xdr:from>
    <xdr:to>
      <xdr:col>12</xdr:col>
      <xdr:colOff>672698</xdr:colOff>
      <xdr:row>102</xdr:row>
      <xdr:rowOff>192698</xdr:rowOff>
    </xdr:to>
    <xdr:pic>
      <xdr:nvPicPr>
        <xdr:cNvPr id="1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126</xdr:row>
      <xdr:rowOff>156882</xdr:rowOff>
    </xdr:from>
    <xdr:to>
      <xdr:col>12</xdr:col>
      <xdr:colOff>672698</xdr:colOff>
      <xdr:row>127</xdr:row>
      <xdr:rowOff>192698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153</xdr:row>
      <xdr:rowOff>156882</xdr:rowOff>
    </xdr:from>
    <xdr:to>
      <xdr:col>12</xdr:col>
      <xdr:colOff>672698</xdr:colOff>
      <xdr:row>154</xdr:row>
      <xdr:rowOff>192698</xdr:rowOff>
    </xdr:to>
    <xdr:pic>
      <xdr:nvPicPr>
        <xdr:cNvPr id="1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178</xdr:row>
      <xdr:rowOff>156882</xdr:rowOff>
    </xdr:from>
    <xdr:to>
      <xdr:col>12</xdr:col>
      <xdr:colOff>672698</xdr:colOff>
      <xdr:row>179</xdr:row>
      <xdr:rowOff>192698</xdr:rowOff>
    </xdr:to>
    <xdr:pic>
      <xdr:nvPicPr>
        <xdr:cNvPr id="1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205</xdr:row>
      <xdr:rowOff>156882</xdr:rowOff>
    </xdr:from>
    <xdr:to>
      <xdr:col>12</xdr:col>
      <xdr:colOff>672698</xdr:colOff>
      <xdr:row>206</xdr:row>
      <xdr:rowOff>192698</xdr:rowOff>
    </xdr:to>
    <xdr:pic>
      <xdr:nvPicPr>
        <xdr:cNvPr id="1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22</xdr:row>
      <xdr:rowOff>156882</xdr:rowOff>
    </xdr:from>
    <xdr:to>
      <xdr:col>19</xdr:col>
      <xdr:colOff>672698</xdr:colOff>
      <xdr:row>23</xdr:row>
      <xdr:rowOff>192698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49</xdr:row>
      <xdr:rowOff>156882</xdr:rowOff>
    </xdr:from>
    <xdr:to>
      <xdr:col>19</xdr:col>
      <xdr:colOff>672698</xdr:colOff>
      <xdr:row>50</xdr:row>
      <xdr:rowOff>192698</xdr:rowOff>
    </xdr:to>
    <xdr:pic>
      <xdr:nvPicPr>
        <xdr:cNvPr id="1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74</xdr:row>
      <xdr:rowOff>156882</xdr:rowOff>
    </xdr:from>
    <xdr:to>
      <xdr:col>19</xdr:col>
      <xdr:colOff>672698</xdr:colOff>
      <xdr:row>75</xdr:row>
      <xdr:rowOff>192698</xdr:rowOff>
    </xdr:to>
    <xdr:pic>
      <xdr:nvPicPr>
        <xdr:cNvPr id="2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101</xdr:row>
      <xdr:rowOff>156882</xdr:rowOff>
    </xdr:from>
    <xdr:to>
      <xdr:col>19</xdr:col>
      <xdr:colOff>672698</xdr:colOff>
      <xdr:row>102</xdr:row>
      <xdr:rowOff>192698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126</xdr:row>
      <xdr:rowOff>156882</xdr:rowOff>
    </xdr:from>
    <xdr:to>
      <xdr:col>19</xdr:col>
      <xdr:colOff>672698</xdr:colOff>
      <xdr:row>127</xdr:row>
      <xdr:rowOff>192698</xdr:rowOff>
    </xdr:to>
    <xdr:pic>
      <xdr:nvPicPr>
        <xdr:cNvPr id="2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153</xdr:row>
      <xdr:rowOff>156882</xdr:rowOff>
    </xdr:from>
    <xdr:to>
      <xdr:col>19</xdr:col>
      <xdr:colOff>672698</xdr:colOff>
      <xdr:row>154</xdr:row>
      <xdr:rowOff>192698</xdr:rowOff>
    </xdr:to>
    <xdr:pic>
      <xdr:nvPicPr>
        <xdr:cNvPr id="2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178</xdr:row>
      <xdr:rowOff>156882</xdr:rowOff>
    </xdr:from>
    <xdr:to>
      <xdr:col>19</xdr:col>
      <xdr:colOff>672698</xdr:colOff>
      <xdr:row>179</xdr:row>
      <xdr:rowOff>192698</xdr:rowOff>
    </xdr:to>
    <xdr:pic>
      <xdr:nvPicPr>
        <xdr:cNvPr id="2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205</xdr:row>
      <xdr:rowOff>156882</xdr:rowOff>
    </xdr:from>
    <xdr:to>
      <xdr:col>19</xdr:col>
      <xdr:colOff>672698</xdr:colOff>
      <xdr:row>206</xdr:row>
      <xdr:rowOff>192698</xdr:rowOff>
    </xdr:to>
    <xdr:pic>
      <xdr:nvPicPr>
        <xdr:cNvPr id="2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22</xdr:row>
      <xdr:rowOff>156882</xdr:rowOff>
    </xdr:from>
    <xdr:to>
      <xdr:col>26</xdr:col>
      <xdr:colOff>672698</xdr:colOff>
      <xdr:row>23</xdr:row>
      <xdr:rowOff>192698</xdr:rowOff>
    </xdr:to>
    <xdr:pic>
      <xdr:nvPicPr>
        <xdr:cNvPr id="2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49</xdr:row>
      <xdr:rowOff>156882</xdr:rowOff>
    </xdr:from>
    <xdr:to>
      <xdr:col>26</xdr:col>
      <xdr:colOff>672698</xdr:colOff>
      <xdr:row>50</xdr:row>
      <xdr:rowOff>192698</xdr:rowOff>
    </xdr:to>
    <xdr:pic>
      <xdr:nvPicPr>
        <xdr:cNvPr id="2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74</xdr:row>
      <xdr:rowOff>156882</xdr:rowOff>
    </xdr:from>
    <xdr:to>
      <xdr:col>26</xdr:col>
      <xdr:colOff>672698</xdr:colOff>
      <xdr:row>75</xdr:row>
      <xdr:rowOff>192698</xdr:rowOff>
    </xdr:to>
    <xdr:pic>
      <xdr:nvPicPr>
        <xdr:cNvPr id="2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101</xdr:row>
      <xdr:rowOff>156882</xdr:rowOff>
    </xdr:from>
    <xdr:to>
      <xdr:col>26</xdr:col>
      <xdr:colOff>672698</xdr:colOff>
      <xdr:row>102</xdr:row>
      <xdr:rowOff>192698</xdr:rowOff>
    </xdr:to>
    <xdr:pic>
      <xdr:nvPicPr>
        <xdr:cNvPr id="2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126</xdr:row>
      <xdr:rowOff>156882</xdr:rowOff>
    </xdr:from>
    <xdr:to>
      <xdr:col>26</xdr:col>
      <xdr:colOff>672698</xdr:colOff>
      <xdr:row>127</xdr:row>
      <xdr:rowOff>192698</xdr:rowOff>
    </xdr:to>
    <xdr:pic>
      <xdr:nvPicPr>
        <xdr:cNvPr id="3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153</xdr:row>
      <xdr:rowOff>156882</xdr:rowOff>
    </xdr:from>
    <xdr:to>
      <xdr:col>26</xdr:col>
      <xdr:colOff>672698</xdr:colOff>
      <xdr:row>154</xdr:row>
      <xdr:rowOff>192698</xdr:rowOff>
    </xdr:to>
    <xdr:pic>
      <xdr:nvPicPr>
        <xdr:cNvPr id="3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178</xdr:row>
      <xdr:rowOff>156882</xdr:rowOff>
    </xdr:from>
    <xdr:to>
      <xdr:col>26</xdr:col>
      <xdr:colOff>672698</xdr:colOff>
      <xdr:row>179</xdr:row>
      <xdr:rowOff>192698</xdr:rowOff>
    </xdr:to>
    <xdr:pic>
      <xdr:nvPicPr>
        <xdr:cNvPr id="3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205</xdr:row>
      <xdr:rowOff>156882</xdr:rowOff>
    </xdr:from>
    <xdr:to>
      <xdr:col>26</xdr:col>
      <xdr:colOff>672698</xdr:colOff>
      <xdr:row>206</xdr:row>
      <xdr:rowOff>192698</xdr:rowOff>
    </xdr:to>
    <xdr:pic>
      <xdr:nvPicPr>
        <xdr:cNvPr id="3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22</xdr:row>
      <xdr:rowOff>156882</xdr:rowOff>
    </xdr:from>
    <xdr:to>
      <xdr:col>33</xdr:col>
      <xdr:colOff>672698</xdr:colOff>
      <xdr:row>23</xdr:row>
      <xdr:rowOff>192698</xdr:rowOff>
    </xdr:to>
    <xdr:pic>
      <xdr:nvPicPr>
        <xdr:cNvPr id="3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49</xdr:row>
      <xdr:rowOff>156882</xdr:rowOff>
    </xdr:from>
    <xdr:to>
      <xdr:col>33</xdr:col>
      <xdr:colOff>672698</xdr:colOff>
      <xdr:row>50</xdr:row>
      <xdr:rowOff>192698</xdr:rowOff>
    </xdr:to>
    <xdr:pic>
      <xdr:nvPicPr>
        <xdr:cNvPr id="3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74</xdr:row>
      <xdr:rowOff>156882</xdr:rowOff>
    </xdr:from>
    <xdr:to>
      <xdr:col>33</xdr:col>
      <xdr:colOff>672698</xdr:colOff>
      <xdr:row>75</xdr:row>
      <xdr:rowOff>192698</xdr:rowOff>
    </xdr:to>
    <xdr:pic>
      <xdr:nvPicPr>
        <xdr:cNvPr id="3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101</xdr:row>
      <xdr:rowOff>156882</xdr:rowOff>
    </xdr:from>
    <xdr:to>
      <xdr:col>33</xdr:col>
      <xdr:colOff>672698</xdr:colOff>
      <xdr:row>102</xdr:row>
      <xdr:rowOff>192698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126</xdr:row>
      <xdr:rowOff>156882</xdr:rowOff>
    </xdr:from>
    <xdr:to>
      <xdr:col>33</xdr:col>
      <xdr:colOff>672698</xdr:colOff>
      <xdr:row>127</xdr:row>
      <xdr:rowOff>192698</xdr:rowOff>
    </xdr:to>
    <xdr:pic>
      <xdr:nvPicPr>
        <xdr:cNvPr id="3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153</xdr:row>
      <xdr:rowOff>156882</xdr:rowOff>
    </xdr:from>
    <xdr:to>
      <xdr:col>33</xdr:col>
      <xdr:colOff>672698</xdr:colOff>
      <xdr:row>154</xdr:row>
      <xdr:rowOff>192698</xdr:rowOff>
    </xdr:to>
    <xdr:pic>
      <xdr:nvPicPr>
        <xdr:cNvPr id="3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178</xdr:row>
      <xdr:rowOff>156882</xdr:rowOff>
    </xdr:from>
    <xdr:to>
      <xdr:col>33</xdr:col>
      <xdr:colOff>672698</xdr:colOff>
      <xdr:row>179</xdr:row>
      <xdr:rowOff>192698</xdr:rowOff>
    </xdr:to>
    <xdr:pic>
      <xdr:nvPicPr>
        <xdr:cNvPr id="4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205</xdr:row>
      <xdr:rowOff>156882</xdr:rowOff>
    </xdr:from>
    <xdr:to>
      <xdr:col>33</xdr:col>
      <xdr:colOff>672698</xdr:colOff>
      <xdr:row>206</xdr:row>
      <xdr:rowOff>192698</xdr:rowOff>
    </xdr:to>
    <xdr:pic>
      <xdr:nvPicPr>
        <xdr:cNvPr id="4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22</xdr:row>
      <xdr:rowOff>156882</xdr:rowOff>
    </xdr:from>
    <xdr:to>
      <xdr:col>40</xdr:col>
      <xdr:colOff>672698</xdr:colOff>
      <xdr:row>23</xdr:row>
      <xdr:rowOff>192698</xdr:rowOff>
    </xdr:to>
    <xdr:pic>
      <xdr:nvPicPr>
        <xdr:cNvPr id="4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49</xdr:row>
      <xdr:rowOff>156882</xdr:rowOff>
    </xdr:from>
    <xdr:to>
      <xdr:col>40</xdr:col>
      <xdr:colOff>672698</xdr:colOff>
      <xdr:row>50</xdr:row>
      <xdr:rowOff>192698</xdr:rowOff>
    </xdr:to>
    <xdr:pic>
      <xdr:nvPicPr>
        <xdr:cNvPr id="4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74</xdr:row>
      <xdr:rowOff>156882</xdr:rowOff>
    </xdr:from>
    <xdr:to>
      <xdr:col>40</xdr:col>
      <xdr:colOff>672698</xdr:colOff>
      <xdr:row>75</xdr:row>
      <xdr:rowOff>192698</xdr:rowOff>
    </xdr:to>
    <xdr:pic>
      <xdr:nvPicPr>
        <xdr:cNvPr id="4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101</xdr:row>
      <xdr:rowOff>156882</xdr:rowOff>
    </xdr:from>
    <xdr:to>
      <xdr:col>40</xdr:col>
      <xdr:colOff>672698</xdr:colOff>
      <xdr:row>102</xdr:row>
      <xdr:rowOff>192698</xdr:rowOff>
    </xdr:to>
    <xdr:pic>
      <xdr:nvPicPr>
        <xdr:cNvPr id="4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126</xdr:row>
      <xdr:rowOff>156882</xdr:rowOff>
    </xdr:from>
    <xdr:to>
      <xdr:col>40</xdr:col>
      <xdr:colOff>672698</xdr:colOff>
      <xdr:row>127</xdr:row>
      <xdr:rowOff>192698</xdr:rowOff>
    </xdr:to>
    <xdr:pic>
      <xdr:nvPicPr>
        <xdr:cNvPr id="4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153</xdr:row>
      <xdr:rowOff>156882</xdr:rowOff>
    </xdr:from>
    <xdr:to>
      <xdr:col>40</xdr:col>
      <xdr:colOff>672698</xdr:colOff>
      <xdr:row>154</xdr:row>
      <xdr:rowOff>192698</xdr:rowOff>
    </xdr:to>
    <xdr:pic>
      <xdr:nvPicPr>
        <xdr:cNvPr id="4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178</xdr:row>
      <xdr:rowOff>156882</xdr:rowOff>
    </xdr:from>
    <xdr:to>
      <xdr:col>40</xdr:col>
      <xdr:colOff>672698</xdr:colOff>
      <xdr:row>179</xdr:row>
      <xdr:rowOff>192698</xdr:rowOff>
    </xdr:to>
    <xdr:pic>
      <xdr:nvPicPr>
        <xdr:cNvPr id="4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205</xdr:row>
      <xdr:rowOff>156882</xdr:rowOff>
    </xdr:from>
    <xdr:to>
      <xdr:col>40</xdr:col>
      <xdr:colOff>672698</xdr:colOff>
      <xdr:row>206</xdr:row>
      <xdr:rowOff>192698</xdr:rowOff>
    </xdr:to>
    <xdr:pic>
      <xdr:nvPicPr>
        <xdr:cNvPr id="4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22</xdr:row>
      <xdr:rowOff>156882</xdr:rowOff>
    </xdr:from>
    <xdr:to>
      <xdr:col>47</xdr:col>
      <xdr:colOff>672698</xdr:colOff>
      <xdr:row>23</xdr:row>
      <xdr:rowOff>192698</xdr:rowOff>
    </xdr:to>
    <xdr:pic>
      <xdr:nvPicPr>
        <xdr:cNvPr id="5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49</xdr:row>
      <xdr:rowOff>156882</xdr:rowOff>
    </xdr:from>
    <xdr:to>
      <xdr:col>47</xdr:col>
      <xdr:colOff>672698</xdr:colOff>
      <xdr:row>50</xdr:row>
      <xdr:rowOff>192698</xdr:rowOff>
    </xdr:to>
    <xdr:pic>
      <xdr:nvPicPr>
        <xdr:cNvPr id="5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74</xdr:row>
      <xdr:rowOff>156882</xdr:rowOff>
    </xdr:from>
    <xdr:to>
      <xdr:col>47</xdr:col>
      <xdr:colOff>672698</xdr:colOff>
      <xdr:row>75</xdr:row>
      <xdr:rowOff>192698</xdr:rowOff>
    </xdr:to>
    <xdr:pic>
      <xdr:nvPicPr>
        <xdr:cNvPr id="5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101</xdr:row>
      <xdr:rowOff>156882</xdr:rowOff>
    </xdr:from>
    <xdr:to>
      <xdr:col>47</xdr:col>
      <xdr:colOff>672698</xdr:colOff>
      <xdr:row>102</xdr:row>
      <xdr:rowOff>192698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126</xdr:row>
      <xdr:rowOff>156882</xdr:rowOff>
    </xdr:from>
    <xdr:to>
      <xdr:col>47</xdr:col>
      <xdr:colOff>672698</xdr:colOff>
      <xdr:row>127</xdr:row>
      <xdr:rowOff>192698</xdr:rowOff>
    </xdr:to>
    <xdr:pic>
      <xdr:nvPicPr>
        <xdr:cNvPr id="5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153</xdr:row>
      <xdr:rowOff>156882</xdr:rowOff>
    </xdr:from>
    <xdr:to>
      <xdr:col>47</xdr:col>
      <xdr:colOff>672698</xdr:colOff>
      <xdr:row>154</xdr:row>
      <xdr:rowOff>192698</xdr:rowOff>
    </xdr:to>
    <xdr:pic>
      <xdr:nvPicPr>
        <xdr:cNvPr id="5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178</xdr:row>
      <xdr:rowOff>156882</xdr:rowOff>
    </xdr:from>
    <xdr:to>
      <xdr:col>47</xdr:col>
      <xdr:colOff>672698</xdr:colOff>
      <xdr:row>179</xdr:row>
      <xdr:rowOff>192698</xdr:rowOff>
    </xdr:to>
    <xdr:pic>
      <xdr:nvPicPr>
        <xdr:cNvPr id="5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205</xdr:row>
      <xdr:rowOff>156882</xdr:rowOff>
    </xdr:from>
    <xdr:to>
      <xdr:col>47</xdr:col>
      <xdr:colOff>672698</xdr:colOff>
      <xdr:row>206</xdr:row>
      <xdr:rowOff>192698</xdr:rowOff>
    </xdr:to>
    <xdr:pic>
      <xdr:nvPicPr>
        <xdr:cNvPr id="5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43114632"/>
          <a:ext cx="1378381" cy="245366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275392</xdr:colOff>
      <xdr:row>22</xdr:row>
      <xdr:rowOff>156882</xdr:rowOff>
    </xdr:from>
    <xdr:to>
      <xdr:col>5</xdr:col>
      <xdr:colOff>672698</xdr:colOff>
      <xdr:row>23</xdr:row>
      <xdr:rowOff>192698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49</xdr:row>
      <xdr:rowOff>156882</xdr:rowOff>
    </xdr:from>
    <xdr:to>
      <xdr:col>5</xdr:col>
      <xdr:colOff>672698</xdr:colOff>
      <xdr:row>50</xdr:row>
      <xdr:rowOff>192698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74</xdr:row>
      <xdr:rowOff>156882</xdr:rowOff>
    </xdr:from>
    <xdr:to>
      <xdr:col>5</xdr:col>
      <xdr:colOff>672698</xdr:colOff>
      <xdr:row>75</xdr:row>
      <xdr:rowOff>192698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101</xdr:row>
      <xdr:rowOff>156882</xdr:rowOff>
    </xdr:from>
    <xdr:to>
      <xdr:col>5</xdr:col>
      <xdr:colOff>672698</xdr:colOff>
      <xdr:row>102</xdr:row>
      <xdr:rowOff>192698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126</xdr:row>
      <xdr:rowOff>156882</xdr:rowOff>
    </xdr:from>
    <xdr:to>
      <xdr:col>5</xdr:col>
      <xdr:colOff>672698</xdr:colOff>
      <xdr:row>127</xdr:row>
      <xdr:rowOff>192698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153</xdr:row>
      <xdr:rowOff>156882</xdr:rowOff>
    </xdr:from>
    <xdr:to>
      <xdr:col>5</xdr:col>
      <xdr:colOff>672698</xdr:colOff>
      <xdr:row>154</xdr:row>
      <xdr:rowOff>192698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178</xdr:row>
      <xdr:rowOff>156882</xdr:rowOff>
    </xdr:from>
    <xdr:to>
      <xdr:col>5</xdr:col>
      <xdr:colOff>672698</xdr:colOff>
      <xdr:row>179</xdr:row>
      <xdr:rowOff>192698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</xdr:col>
      <xdr:colOff>275392</xdr:colOff>
      <xdr:row>205</xdr:row>
      <xdr:rowOff>156882</xdr:rowOff>
    </xdr:from>
    <xdr:to>
      <xdr:col>5</xdr:col>
      <xdr:colOff>672698</xdr:colOff>
      <xdr:row>206</xdr:row>
      <xdr:rowOff>192698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799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22</xdr:row>
      <xdr:rowOff>156882</xdr:rowOff>
    </xdr:from>
    <xdr:to>
      <xdr:col>12</xdr:col>
      <xdr:colOff>672698</xdr:colOff>
      <xdr:row>23</xdr:row>
      <xdr:rowOff>192698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49</xdr:row>
      <xdr:rowOff>156882</xdr:rowOff>
    </xdr:from>
    <xdr:to>
      <xdr:col>12</xdr:col>
      <xdr:colOff>672698</xdr:colOff>
      <xdr:row>50</xdr:row>
      <xdr:rowOff>192698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74</xdr:row>
      <xdr:rowOff>156882</xdr:rowOff>
    </xdr:from>
    <xdr:to>
      <xdr:col>12</xdr:col>
      <xdr:colOff>672698</xdr:colOff>
      <xdr:row>75</xdr:row>
      <xdr:rowOff>192698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101</xdr:row>
      <xdr:rowOff>156882</xdr:rowOff>
    </xdr:from>
    <xdr:to>
      <xdr:col>12</xdr:col>
      <xdr:colOff>672698</xdr:colOff>
      <xdr:row>102</xdr:row>
      <xdr:rowOff>192698</xdr:rowOff>
    </xdr:to>
    <xdr:pic>
      <xdr:nvPicPr>
        <xdr:cNvPr id="1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126</xdr:row>
      <xdr:rowOff>156882</xdr:rowOff>
    </xdr:from>
    <xdr:to>
      <xdr:col>12</xdr:col>
      <xdr:colOff>672698</xdr:colOff>
      <xdr:row>127</xdr:row>
      <xdr:rowOff>192698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153</xdr:row>
      <xdr:rowOff>156882</xdr:rowOff>
    </xdr:from>
    <xdr:to>
      <xdr:col>12</xdr:col>
      <xdr:colOff>672698</xdr:colOff>
      <xdr:row>154</xdr:row>
      <xdr:rowOff>192698</xdr:rowOff>
    </xdr:to>
    <xdr:pic>
      <xdr:nvPicPr>
        <xdr:cNvPr id="1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178</xdr:row>
      <xdr:rowOff>156882</xdr:rowOff>
    </xdr:from>
    <xdr:to>
      <xdr:col>12</xdr:col>
      <xdr:colOff>672698</xdr:colOff>
      <xdr:row>179</xdr:row>
      <xdr:rowOff>192698</xdr:rowOff>
    </xdr:to>
    <xdr:pic>
      <xdr:nvPicPr>
        <xdr:cNvPr id="1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275392</xdr:colOff>
      <xdr:row>205</xdr:row>
      <xdr:rowOff>156882</xdr:rowOff>
    </xdr:from>
    <xdr:to>
      <xdr:col>12</xdr:col>
      <xdr:colOff>672698</xdr:colOff>
      <xdr:row>206</xdr:row>
      <xdr:rowOff>192698</xdr:rowOff>
    </xdr:to>
    <xdr:pic>
      <xdr:nvPicPr>
        <xdr:cNvPr id="1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424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22</xdr:row>
      <xdr:rowOff>156882</xdr:rowOff>
    </xdr:from>
    <xdr:to>
      <xdr:col>19</xdr:col>
      <xdr:colOff>672698</xdr:colOff>
      <xdr:row>23</xdr:row>
      <xdr:rowOff>192698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49</xdr:row>
      <xdr:rowOff>156882</xdr:rowOff>
    </xdr:from>
    <xdr:to>
      <xdr:col>19</xdr:col>
      <xdr:colOff>672698</xdr:colOff>
      <xdr:row>50</xdr:row>
      <xdr:rowOff>192698</xdr:rowOff>
    </xdr:to>
    <xdr:pic>
      <xdr:nvPicPr>
        <xdr:cNvPr id="1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74</xdr:row>
      <xdr:rowOff>156882</xdr:rowOff>
    </xdr:from>
    <xdr:to>
      <xdr:col>19</xdr:col>
      <xdr:colOff>672698</xdr:colOff>
      <xdr:row>75</xdr:row>
      <xdr:rowOff>192698</xdr:rowOff>
    </xdr:to>
    <xdr:pic>
      <xdr:nvPicPr>
        <xdr:cNvPr id="2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101</xdr:row>
      <xdr:rowOff>156882</xdr:rowOff>
    </xdr:from>
    <xdr:to>
      <xdr:col>19</xdr:col>
      <xdr:colOff>672698</xdr:colOff>
      <xdr:row>102</xdr:row>
      <xdr:rowOff>192698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126</xdr:row>
      <xdr:rowOff>156882</xdr:rowOff>
    </xdr:from>
    <xdr:to>
      <xdr:col>19</xdr:col>
      <xdr:colOff>672698</xdr:colOff>
      <xdr:row>127</xdr:row>
      <xdr:rowOff>192698</xdr:rowOff>
    </xdr:to>
    <xdr:pic>
      <xdr:nvPicPr>
        <xdr:cNvPr id="2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153</xdr:row>
      <xdr:rowOff>156882</xdr:rowOff>
    </xdr:from>
    <xdr:to>
      <xdr:col>19</xdr:col>
      <xdr:colOff>672698</xdr:colOff>
      <xdr:row>154</xdr:row>
      <xdr:rowOff>192698</xdr:rowOff>
    </xdr:to>
    <xdr:pic>
      <xdr:nvPicPr>
        <xdr:cNvPr id="2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178</xdr:row>
      <xdr:rowOff>156882</xdr:rowOff>
    </xdr:from>
    <xdr:to>
      <xdr:col>19</xdr:col>
      <xdr:colOff>672698</xdr:colOff>
      <xdr:row>179</xdr:row>
      <xdr:rowOff>192698</xdr:rowOff>
    </xdr:to>
    <xdr:pic>
      <xdr:nvPicPr>
        <xdr:cNvPr id="2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275392</xdr:colOff>
      <xdr:row>205</xdr:row>
      <xdr:rowOff>156882</xdr:rowOff>
    </xdr:from>
    <xdr:to>
      <xdr:col>19</xdr:col>
      <xdr:colOff>672698</xdr:colOff>
      <xdr:row>206</xdr:row>
      <xdr:rowOff>192698</xdr:rowOff>
    </xdr:to>
    <xdr:pic>
      <xdr:nvPicPr>
        <xdr:cNvPr id="2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3267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22</xdr:row>
      <xdr:rowOff>156882</xdr:rowOff>
    </xdr:from>
    <xdr:to>
      <xdr:col>26</xdr:col>
      <xdr:colOff>672698</xdr:colOff>
      <xdr:row>23</xdr:row>
      <xdr:rowOff>192698</xdr:rowOff>
    </xdr:to>
    <xdr:pic>
      <xdr:nvPicPr>
        <xdr:cNvPr id="2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49</xdr:row>
      <xdr:rowOff>156882</xdr:rowOff>
    </xdr:from>
    <xdr:to>
      <xdr:col>26</xdr:col>
      <xdr:colOff>672698</xdr:colOff>
      <xdr:row>50</xdr:row>
      <xdr:rowOff>192698</xdr:rowOff>
    </xdr:to>
    <xdr:pic>
      <xdr:nvPicPr>
        <xdr:cNvPr id="2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74</xdr:row>
      <xdr:rowOff>156882</xdr:rowOff>
    </xdr:from>
    <xdr:to>
      <xdr:col>26</xdr:col>
      <xdr:colOff>672698</xdr:colOff>
      <xdr:row>75</xdr:row>
      <xdr:rowOff>192698</xdr:rowOff>
    </xdr:to>
    <xdr:pic>
      <xdr:nvPicPr>
        <xdr:cNvPr id="2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101</xdr:row>
      <xdr:rowOff>156882</xdr:rowOff>
    </xdr:from>
    <xdr:to>
      <xdr:col>26</xdr:col>
      <xdr:colOff>672698</xdr:colOff>
      <xdr:row>102</xdr:row>
      <xdr:rowOff>192698</xdr:rowOff>
    </xdr:to>
    <xdr:pic>
      <xdr:nvPicPr>
        <xdr:cNvPr id="2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126</xdr:row>
      <xdr:rowOff>156882</xdr:rowOff>
    </xdr:from>
    <xdr:to>
      <xdr:col>26</xdr:col>
      <xdr:colOff>672698</xdr:colOff>
      <xdr:row>127</xdr:row>
      <xdr:rowOff>192698</xdr:rowOff>
    </xdr:to>
    <xdr:pic>
      <xdr:nvPicPr>
        <xdr:cNvPr id="3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153</xdr:row>
      <xdr:rowOff>156882</xdr:rowOff>
    </xdr:from>
    <xdr:to>
      <xdr:col>26</xdr:col>
      <xdr:colOff>672698</xdr:colOff>
      <xdr:row>154</xdr:row>
      <xdr:rowOff>192698</xdr:rowOff>
    </xdr:to>
    <xdr:pic>
      <xdr:nvPicPr>
        <xdr:cNvPr id="3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178</xdr:row>
      <xdr:rowOff>156882</xdr:rowOff>
    </xdr:from>
    <xdr:to>
      <xdr:col>26</xdr:col>
      <xdr:colOff>672698</xdr:colOff>
      <xdr:row>179</xdr:row>
      <xdr:rowOff>192698</xdr:rowOff>
    </xdr:to>
    <xdr:pic>
      <xdr:nvPicPr>
        <xdr:cNvPr id="3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24</xdr:col>
      <xdr:colOff>275392</xdr:colOff>
      <xdr:row>205</xdr:row>
      <xdr:rowOff>156882</xdr:rowOff>
    </xdr:from>
    <xdr:to>
      <xdr:col>26</xdr:col>
      <xdr:colOff>672698</xdr:colOff>
      <xdr:row>206</xdr:row>
      <xdr:rowOff>192698</xdr:rowOff>
    </xdr:to>
    <xdr:pic>
      <xdr:nvPicPr>
        <xdr:cNvPr id="3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29517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22</xdr:row>
      <xdr:rowOff>156882</xdr:rowOff>
    </xdr:from>
    <xdr:to>
      <xdr:col>33</xdr:col>
      <xdr:colOff>672698</xdr:colOff>
      <xdr:row>23</xdr:row>
      <xdr:rowOff>192698</xdr:rowOff>
    </xdr:to>
    <xdr:pic>
      <xdr:nvPicPr>
        <xdr:cNvPr id="3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49</xdr:row>
      <xdr:rowOff>156882</xdr:rowOff>
    </xdr:from>
    <xdr:to>
      <xdr:col>33</xdr:col>
      <xdr:colOff>672698</xdr:colOff>
      <xdr:row>50</xdr:row>
      <xdr:rowOff>192698</xdr:rowOff>
    </xdr:to>
    <xdr:pic>
      <xdr:nvPicPr>
        <xdr:cNvPr id="3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74</xdr:row>
      <xdr:rowOff>156882</xdr:rowOff>
    </xdr:from>
    <xdr:to>
      <xdr:col>33</xdr:col>
      <xdr:colOff>672698</xdr:colOff>
      <xdr:row>75</xdr:row>
      <xdr:rowOff>192698</xdr:rowOff>
    </xdr:to>
    <xdr:pic>
      <xdr:nvPicPr>
        <xdr:cNvPr id="3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101</xdr:row>
      <xdr:rowOff>156882</xdr:rowOff>
    </xdr:from>
    <xdr:to>
      <xdr:col>33</xdr:col>
      <xdr:colOff>672698</xdr:colOff>
      <xdr:row>102</xdr:row>
      <xdr:rowOff>192698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126</xdr:row>
      <xdr:rowOff>156882</xdr:rowOff>
    </xdr:from>
    <xdr:to>
      <xdr:col>33</xdr:col>
      <xdr:colOff>672698</xdr:colOff>
      <xdr:row>127</xdr:row>
      <xdr:rowOff>192698</xdr:rowOff>
    </xdr:to>
    <xdr:pic>
      <xdr:nvPicPr>
        <xdr:cNvPr id="3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153</xdr:row>
      <xdr:rowOff>156882</xdr:rowOff>
    </xdr:from>
    <xdr:to>
      <xdr:col>33</xdr:col>
      <xdr:colOff>672698</xdr:colOff>
      <xdr:row>154</xdr:row>
      <xdr:rowOff>192698</xdr:rowOff>
    </xdr:to>
    <xdr:pic>
      <xdr:nvPicPr>
        <xdr:cNvPr id="3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178</xdr:row>
      <xdr:rowOff>156882</xdr:rowOff>
    </xdr:from>
    <xdr:to>
      <xdr:col>33</xdr:col>
      <xdr:colOff>672698</xdr:colOff>
      <xdr:row>179</xdr:row>
      <xdr:rowOff>192698</xdr:rowOff>
    </xdr:to>
    <xdr:pic>
      <xdr:nvPicPr>
        <xdr:cNvPr id="4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275392</xdr:colOff>
      <xdr:row>205</xdr:row>
      <xdr:rowOff>156882</xdr:rowOff>
    </xdr:from>
    <xdr:to>
      <xdr:col>33</xdr:col>
      <xdr:colOff>672698</xdr:colOff>
      <xdr:row>206</xdr:row>
      <xdr:rowOff>192698</xdr:rowOff>
    </xdr:to>
    <xdr:pic>
      <xdr:nvPicPr>
        <xdr:cNvPr id="4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1094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22</xdr:row>
      <xdr:rowOff>156882</xdr:rowOff>
    </xdr:from>
    <xdr:to>
      <xdr:col>40</xdr:col>
      <xdr:colOff>672698</xdr:colOff>
      <xdr:row>23</xdr:row>
      <xdr:rowOff>192698</xdr:rowOff>
    </xdr:to>
    <xdr:pic>
      <xdr:nvPicPr>
        <xdr:cNvPr id="4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49</xdr:row>
      <xdr:rowOff>156882</xdr:rowOff>
    </xdr:from>
    <xdr:to>
      <xdr:col>40</xdr:col>
      <xdr:colOff>672698</xdr:colOff>
      <xdr:row>50</xdr:row>
      <xdr:rowOff>192698</xdr:rowOff>
    </xdr:to>
    <xdr:pic>
      <xdr:nvPicPr>
        <xdr:cNvPr id="4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74</xdr:row>
      <xdr:rowOff>156882</xdr:rowOff>
    </xdr:from>
    <xdr:to>
      <xdr:col>40</xdr:col>
      <xdr:colOff>672698</xdr:colOff>
      <xdr:row>75</xdr:row>
      <xdr:rowOff>192698</xdr:rowOff>
    </xdr:to>
    <xdr:pic>
      <xdr:nvPicPr>
        <xdr:cNvPr id="4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101</xdr:row>
      <xdr:rowOff>156882</xdr:rowOff>
    </xdr:from>
    <xdr:to>
      <xdr:col>40</xdr:col>
      <xdr:colOff>672698</xdr:colOff>
      <xdr:row>102</xdr:row>
      <xdr:rowOff>192698</xdr:rowOff>
    </xdr:to>
    <xdr:pic>
      <xdr:nvPicPr>
        <xdr:cNvPr id="4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126</xdr:row>
      <xdr:rowOff>156882</xdr:rowOff>
    </xdr:from>
    <xdr:to>
      <xdr:col>40</xdr:col>
      <xdr:colOff>672698</xdr:colOff>
      <xdr:row>127</xdr:row>
      <xdr:rowOff>192698</xdr:rowOff>
    </xdr:to>
    <xdr:pic>
      <xdr:nvPicPr>
        <xdr:cNvPr id="4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153</xdr:row>
      <xdr:rowOff>156882</xdr:rowOff>
    </xdr:from>
    <xdr:to>
      <xdr:col>40</xdr:col>
      <xdr:colOff>672698</xdr:colOff>
      <xdr:row>154</xdr:row>
      <xdr:rowOff>192698</xdr:rowOff>
    </xdr:to>
    <xdr:pic>
      <xdr:nvPicPr>
        <xdr:cNvPr id="4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178</xdr:row>
      <xdr:rowOff>156882</xdr:rowOff>
    </xdr:from>
    <xdr:to>
      <xdr:col>40</xdr:col>
      <xdr:colOff>672698</xdr:colOff>
      <xdr:row>179</xdr:row>
      <xdr:rowOff>192698</xdr:rowOff>
    </xdr:to>
    <xdr:pic>
      <xdr:nvPicPr>
        <xdr:cNvPr id="48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38</xdr:col>
      <xdr:colOff>275392</xdr:colOff>
      <xdr:row>205</xdr:row>
      <xdr:rowOff>156882</xdr:rowOff>
    </xdr:from>
    <xdr:to>
      <xdr:col>40</xdr:col>
      <xdr:colOff>672698</xdr:colOff>
      <xdr:row>206</xdr:row>
      <xdr:rowOff>192698</xdr:rowOff>
    </xdr:to>
    <xdr:pic>
      <xdr:nvPicPr>
        <xdr:cNvPr id="49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97192" y="431146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22</xdr:row>
      <xdr:rowOff>156882</xdr:rowOff>
    </xdr:from>
    <xdr:to>
      <xdr:col>47</xdr:col>
      <xdr:colOff>672698</xdr:colOff>
      <xdr:row>23</xdr:row>
      <xdr:rowOff>192698</xdr:rowOff>
    </xdr:to>
    <xdr:pic>
      <xdr:nvPicPr>
        <xdr:cNvPr id="50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47669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49</xdr:row>
      <xdr:rowOff>156882</xdr:rowOff>
    </xdr:from>
    <xdr:to>
      <xdr:col>47</xdr:col>
      <xdr:colOff>672698</xdr:colOff>
      <xdr:row>50</xdr:row>
      <xdr:rowOff>192698</xdr:rowOff>
    </xdr:to>
    <xdr:pic>
      <xdr:nvPicPr>
        <xdr:cNvPr id="51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104248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74</xdr:row>
      <xdr:rowOff>156882</xdr:rowOff>
    </xdr:from>
    <xdr:to>
      <xdr:col>47</xdr:col>
      <xdr:colOff>672698</xdr:colOff>
      <xdr:row>75</xdr:row>
      <xdr:rowOff>192698</xdr:rowOff>
    </xdr:to>
    <xdr:pic>
      <xdr:nvPicPr>
        <xdr:cNvPr id="52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156635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101</xdr:row>
      <xdr:rowOff>156882</xdr:rowOff>
    </xdr:from>
    <xdr:to>
      <xdr:col>47</xdr:col>
      <xdr:colOff>672698</xdr:colOff>
      <xdr:row>102</xdr:row>
      <xdr:rowOff>192698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213214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126</xdr:row>
      <xdr:rowOff>156882</xdr:rowOff>
    </xdr:from>
    <xdr:to>
      <xdr:col>47</xdr:col>
      <xdr:colOff>672698</xdr:colOff>
      <xdr:row>127</xdr:row>
      <xdr:rowOff>192698</xdr:rowOff>
    </xdr:to>
    <xdr:pic>
      <xdr:nvPicPr>
        <xdr:cNvPr id="54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265601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153</xdr:row>
      <xdr:rowOff>156882</xdr:rowOff>
    </xdr:from>
    <xdr:to>
      <xdr:col>47</xdr:col>
      <xdr:colOff>672698</xdr:colOff>
      <xdr:row>154</xdr:row>
      <xdr:rowOff>192698</xdr:rowOff>
    </xdr:to>
    <xdr:pic>
      <xdr:nvPicPr>
        <xdr:cNvPr id="55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3221803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178</xdr:row>
      <xdr:rowOff>156882</xdr:rowOff>
    </xdr:from>
    <xdr:to>
      <xdr:col>47</xdr:col>
      <xdr:colOff>672698</xdr:colOff>
      <xdr:row>179</xdr:row>
      <xdr:rowOff>192698</xdr:rowOff>
    </xdr:to>
    <xdr:pic>
      <xdr:nvPicPr>
        <xdr:cNvPr id="5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37456782"/>
          <a:ext cx="1378381" cy="245366"/>
        </a:xfrm>
        <a:prstGeom prst="rect">
          <a:avLst/>
        </a:prstGeom>
        <a:noFill/>
      </xdr:spPr>
    </xdr:pic>
    <xdr:clientData/>
  </xdr:twoCellAnchor>
  <xdr:twoCellAnchor>
    <xdr:from>
      <xdr:col>45</xdr:col>
      <xdr:colOff>275392</xdr:colOff>
      <xdr:row>205</xdr:row>
      <xdr:rowOff>156882</xdr:rowOff>
    </xdr:from>
    <xdr:to>
      <xdr:col>47</xdr:col>
      <xdr:colOff>672698</xdr:colOff>
      <xdr:row>206</xdr:row>
      <xdr:rowOff>192698</xdr:rowOff>
    </xdr:to>
    <xdr:pic>
      <xdr:nvPicPr>
        <xdr:cNvPr id="57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35767" y="43114632"/>
          <a:ext cx="1378381" cy="24536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84"/>
  <sheetViews>
    <sheetView zoomScale="85" zoomScaleNormal="85" workbookViewId="0">
      <selection sqref="A1:XFD1048576"/>
    </sheetView>
  </sheetViews>
  <sheetFormatPr defaultRowHeight="16.5"/>
  <cols>
    <col min="1" max="1" width="15.75" customWidth="1"/>
    <col min="2" max="8" width="14.5" customWidth="1"/>
    <col min="9" max="9" width="12.5" customWidth="1"/>
    <col min="10" max="10" width="12.875" customWidth="1"/>
    <col min="11" max="12" width="3.875" customWidth="1"/>
    <col min="13" max="20" width="3.5" customWidth="1"/>
  </cols>
  <sheetData>
    <row r="1" spans="1:11" s="33" customFormat="1" ht="26.25">
      <c r="A1" s="108" t="s">
        <v>118</v>
      </c>
      <c r="B1" s="106" t="s">
        <v>1084</v>
      </c>
      <c r="D1" s="118" t="s">
        <v>134</v>
      </c>
      <c r="E1" s="119"/>
      <c r="F1" s="119"/>
      <c r="J1" s="33" t="s">
        <v>123</v>
      </c>
    </row>
    <row r="2" spans="1:11" s="33" customFormat="1" ht="17.25">
      <c r="A2" s="108" t="s">
        <v>119</v>
      </c>
      <c r="B2" s="104">
        <v>45301</v>
      </c>
      <c r="J2" s="134" t="s">
        <v>160</v>
      </c>
    </row>
    <row r="3" spans="1:11" s="33" customFormat="1">
      <c r="J3" s="33" t="s">
        <v>124</v>
      </c>
    </row>
    <row r="4" spans="1:11" ht="17.25">
      <c r="A4" s="107" t="s">
        <v>122</v>
      </c>
      <c r="B4" s="104">
        <v>45644</v>
      </c>
      <c r="C4" s="7" t="s">
        <v>126</v>
      </c>
      <c r="D4" s="7"/>
      <c r="E4" s="7"/>
      <c r="F4" s="7"/>
      <c r="G4" s="7"/>
      <c r="H4" s="7"/>
      <c r="J4" s="60" t="s">
        <v>129</v>
      </c>
    </row>
    <row r="5" spans="1:11">
      <c r="A5" s="12" t="s">
        <v>121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</row>
    <row r="6" spans="1:11">
      <c r="A6" s="13" t="s">
        <v>15</v>
      </c>
      <c r="B6" s="258">
        <v>30052</v>
      </c>
      <c r="C6" s="258">
        <v>11652</v>
      </c>
      <c r="D6" s="163">
        <v>17894</v>
      </c>
      <c r="E6" s="258">
        <v>16512</v>
      </c>
      <c r="F6" s="258">
        <v>16052</v>
      </c>
      <c r="G6" s="258">
        <v>15484</v>
      </c>
      <c r="H6" s="258">
        <v>17541</v>
      </c>
    </row>
    <row r="7" spans="1:11">
      <c r="A7" s="13" t="s">
        <v>16</v>
      </c>
      <c r="B7" s="258">
        <v>18304</v>
      </c>
      <c r="C7" s="258">
        <v>18950</v>
      </c>
      <c r="D7" s="258">
        <v>15722</v>
      </c>
      <c r="E7" s="258">
        <v>16732</v>
      </c>
      <c r="F7" s="258">
        <v>17485</v>
      </c>
      <c r="G7" s="258">
        <v>19724</v>
      </c>
      <c r="H7" s="258">
        <v>17985</v>
      </c>
    </row>
    <row r="8" spans="1:11">
      <c r="A8" s="13" t="s">
        <v>17</v>
      </c>
      <c r="B8" s="258">
        <v>21084</v>
      </c>
      <c r="C8" s="258">
        <v>16368</v>
      </c>
      <c r="D8" s="258">
        <v>15115</v>
      </c>
      <c r="E8" s="258">
        <v>16720</v>
      </c>
      <c r="F8" s="253">
        <v>10127</v>
      </c>
      <c r="G8" s="258">
        <v>10680</v>
      </c>
      <c r="H8" s="258">
        <v>22849</v>
      </c>
    </row>
    <row r="9" spans="1:11">
      <c r="A9" s="13" t="s">
        <v>18</v>
      </c>
      <c r="B9" s="258">
        <v>15561</v>
      </c>
      <c r="C9" s="258">
        <v>17762</v>
      </c>
      <c r="D9" s="258">
        <v>17819</v>
      </c>
      <c r="E9" s="258">
        <v>15306</v>
      </c>
      <c r="F9" s="258">
        <v>13263</v>
      </c>
      <c r="G9" s="258">
        <v>20081</v>
      </c>
      <c r="H9" s="258">
        <v>21767</v>
      </c>
    </row>
    <row r="10" spans="1:11">
      <c r="A10" s="13" t="s">
        <v>19</v>
      </c>
      <c r="B10" s="258">
        <v>28279</v>
      </c>
      <c r="C10" s="258">
        <v>16804</v>
      </c>
      <c r="D10" s="258">
        <v>17491</v>
      </c>
      <c r="E10" s="163">
        <v>19683</v>
      </c>
      <c r="F10" s="258">
        <v>15457</v>
      </c>
      <c r="G10" s="258">
        <v>18649</v>
      </c>
      <c r="H10" s="163">
        <v>23356</v>
      </c>
      <c r="I10" s="27" t="str">
        <f>+계산24!I48</f>
        <v>Max</v>
      </c>
      <c r="J10" s="27">
        <f>+계산24!J48</f>
        <v>205</v>
      </c>
      <c r="K10" s="27"/>
    </row>
    <row r="11" spans="1:11">
      <c r="A11" s="13" t="s">
        <v>20</v>
      </c>
      <c r="B11" s="258">
        <v>20299</v>
      </c>
      <c r="C11" s="258">
        <v>19471</v>
      </c>
      <c r="D11" s="258">
        <v>19037</v>
      </c>
      <c r="E11" s="258">
        <v>18461</v>
      </c>
      <c r="F11" s="258">
        <v>26252</v>
      </c>
      <c r="G11" s="258">
        <v>18479</v>
      </c>
      <c r="H11" s="258">
        <v>16778</v>
      </c>
      <c r="I11" s="27" t="str">
        <f>+계산24!I49</f>
        <v>Min</v>
      </c>
      <c r="J11" s="27">
        <f>+계산24!J49</f>
        <v>0</v>
      </c>
      <c r="K11" s="27"/>
    </row>
    <row r="12" spans="1:11">
      <c r="A12" s="13" t="s">
        <v>21</v>
      </c>
      <c r="B12" s="258">
        <v>23802</v>
      </c>
      <c r="C12" s="258">
        <v>21618</v>
      </c>
      <c r="D12" s="258">
        <v>17430</v>
      </c>
      <c r="E12" s="258">
        <v>17422</v>
      </c>
      <c r="F12" s="258">
        <v>15050</v>
      </c>
      <c r="G12" s="258">
        <v>14972</v>
      </c>
      <c r="H12" s="258">
        <v>23485</v>
      </c>
      <c r="I12" s="27" t="str">
        <f>+계산24!I50</f>
        <v>Avg</v>
      </c>
      <c r="J12" s="27">
        <f>+계산24!J50</f>
        <v>115.94642857142857</v>
      </c>
      <c r="K12" s="27"/>
    </row>
    <row r="13" spans="1:11">
      <c r="A13" s="13" t="s">
        <v>22</v>
      </c>
      <c r="B13" s="258">
        <v>26449</v>
      </c>
      <c r="C13" s="258">
        <v>22209</v>
      </c>
      <c r="D13" s="258">
        <v>21023</v>
      </c>
      <c r="E13" s="258">
        <v>16742</v>
      </c>
      <c r="F13" s="258">
        <v>19333</v>
      </c>
      <c r="G13" s="258">
        <v>22687</v>
      </c>
      <c r="H13" s="258">
        <v>17407</v>
      </c>
      <c r="I13" s="27" t="str">
        <f>+계산24!I51</f>
        <v>Sum</v>
      </c>
      <c r="J13" s="27">
        <f>+계산24!J51</f>
        <v>6493</v>
      </c>
      <c r="K13" s="27"/>
    </row>
    <row r="14" spans="1:11">
      <c r="I14" s="19"/>
      <c r="J14" s="19"/>
    </row>
    <row r="15" spans="1:11" ht="17.25">
      <c r="A15" s="107" t="s">
        <v>120</v>
      </c>
      <c r="B15" s="104">
        <v>45615</v>
      </c>
      <c r="C15" s="7" t="s">
        <v>126</v>
      </c>
      <c r="D15" s="7"/>
      <c r="E15" s="7"/>
      <c r="F15" s="7"/>
      <c r="G15" s="7"/>
      <c r="H15" s="7"/>
    </row>
    <row r="16" spans="1:11">
      <c r="A16" s="12" t="s">
        <v>121</v>
      </c>
      <c r="B16" s="2" t="s">
        <v>8</v>
      </c>
      <c r="C16" s="2" t="s">
        <v>9</v>
      </c>
      <c r="D16" s="2" t="s">
        <v>10</v>
      </c>
      <c r="E16" s="2" t="s">
        <v>11</v>
      </c>
      <c r="F16" s="2" t="s">
        <v>12</v>
      </c>
      <c r="G16" s="2" t="s">
        <v>13</v>
      </c>
      <c r="H16" s="2" t="s">
        <v>14</v>
      </c>
      <c r="I16" s="7" t="s">
        <v>136</v>
      </c>
    </row>
    <row r="17" spans="1:9">
      <c r="A17" s="13" t="s">
        <v>15</v>
      </c>
      <c r="B17" s="258">
        <v>29887</v>
      </c>
      <c r="C17" s="258">
        <v>11547</v>
      </c>
      <c r="D17" s="163">
        <v>17749</v>
      </c>
      <c r="E17" s="258">
        <v>16423</v>
      </c>
      <c r="F17" s="258">
        <v>15904</v>
      </c>
      <c r="G17" s="258">
        <v>15402</v>
      </c>
      <c r="H17" s="258">
        <v>17428</v>
      </c>
    </row>
    <row r="18" spans="1:9">
      <c r="A18" s="13" t="s">
        <v>16</v>
      </c>
      <c r="B18" s="258">
        <v>18172</v>
      </c>
      <c r="C18" s="258">
        <v>18813</v>
      </c>
      <c r="D18" s="258">
        <v>15638</v>
      </c>
      <c r="E18" s="258">
        <v>16651</v>
      </c>
      <c r="F18" s="258">
        <v>17328</v>
      </c>
      <c r="G18" s="258">
        <v>19724</v>
      </c>
      <c r="H18" s="258">
        <v>17862</v>
      </c>
    </row>
    <row r="19" spans="1:9">
      <c r="A19" s="13" t="s">
        <v>17</v>
      </c>
      <c r="B19" s="258">
        <v>20977</v>
      </c>
      <c r="C19" s="258">
        <v>16253</v>
      </c>
      <c r="D19" s="258">
        <v>15011</v>
      </c>
      <c r="E19" s="258">
        <v>16598</v>
      </c>
      <c r="F19" s="253">
        <v>10030</v>
      </c>
      <c r="G19" s="258">
        <v>10612</v>
      </c>
      <c r="H19" s="258">
        <v>22701</v>
      </c>
    </row>
    <row r="20" spans="1:9">
      <c r="A20" s="13" t="s">
        <v>18</v>
      </c>
      <c r="B20" s="258">
        <v>15455</v>
      </c>
      <c r="C20" s="258">
        <v>17639</v>
      </c>
      <c r="D20" s="258">
        <v>17691</v>
      </c>
      <c r="E20" s="258">
        <v>15221</v>
      </c>
      <c r="F20" s="258">
        <v>13183</v>
      </c>
      <c r="G20" s="258">
        <v>19998</v>
      </c>
      <c r="H20" s="258">
        <v>21632</v>
      </c>
    </row>
    <row r="21" spans="1:9">
      <c r="A21" s="13" t="s">
        <v>19</v>
      </c>
      <c r="B21" s="258">
        <v>28140</v>
      </c>
      <c r="C21" s="258">
        <v>16661</v>
      </c>
      <c r="D21" s="258">
        <v>17376</v>
      </c>
      <c r="E21" s="163">
        <v>19591</v>
      </c>
      <c r="F21" s="258">
        <v>15348</v>
      </c>
      <c r="G21" s="258">
        <v>18552</v>
      </c>
      <c r="H21" s="163">
        <v>23186</v>
      </c>
    </row>
    <row r="22" spans="1:9">
      <c r="A22" s="13" t="s">
        <v>20</v>
      </c>
      <c r="B22" s="258">
        <v>20201</v>
      </c>
      <c r="C22" s="258">
        <v>19358</v>
      </c>
      <c r="D22" s="258">
        <v>18945</v>
      </c>
      <c r="E22" s="258">
        <v>18366</v>
      </c>
      <c r="F22" s="258">
        <v>26061</v>
      </c>
      <c r="G22" s="258">
        <v>18432</v>
      </c>
      <c r="H22" s="258">
        <v>16664</v>
      </c>
    </row>
    <row r="23" spans="1:9">
      <c r="A23" s="13" t="s">
        <v>21</v>
      </c>
      <c r="B23" s="258">
        <v>23643</v>
      </c>
      <c r="C23" s="258">
        <v>21536</v>
      </c>
      <c r="D23" s="258">
        <v>17306</v>
      </c>
      <c r="E23" s="258">
        <v>17303</v>
      </c>
      <c r="F23" s="258">
        <v>14925</v>
      </c>
      <c r="G23" s="258">
        <v>14900</v>
      </c>
      <c r="H23" s="258">
        <v>23320</v>
      </c>
    </row>
    <row r="24" spans="1:9">
      <c r="A24" s="13" t="s">
        <v>22</v>
      </c>
      <c r="B24" s="258">
        <v>26322</v>
      </c>
      <c r="C24" s="258">
        <v>22004</v>
      </c>
      <c r="D24" s="258">
        <v>20911</v>
      </c>
      <c r="E24" s="258">
        <v>16636</v>
      </c>
      <c r="F24" s="258">
        <v>19177</v>
      </c>
      <c r="G24" s="258">
        <v>22524</v>
      </c>
      <c r="H24" s="258">
        <v>17306</v>
      </c>
    </row>
    <row r="26" spans="1:9" ht="18" thickBot="1">
      <c r="A26" s="122" t="s">
        <v>125</v>
      </c>
      <c r="C26" s="19"/>
      <c r="D26" s="19"/>
      <c r="E26" s="19"/>
      <c r="F26" s="19"/>
      <c r="G26" s="19"/>
      <c r="H26" s="19"/>
    </row>
    <row r="27" spans="1:9">
      <c r="A27" s="65" t="s">
        <v>76</v>
      </c>
      <c r="B27" s="61" t="s">
        <v>77</v>
      </c>
      <c r="C27" s="61" t="s">
        <v>9</v>
      </c>
      <c r="D27" s="61" t="s">
        <v>10</v>
      </c>
      <c r="E27" s="61" t="s">
        <v>11</v>
      </c>
      <c r="F27" s="61" t="s">
        <v>12</v>
      </c>
      <c r="G27" s="61" t="s">
        <v>13</v>
      </c>
      <c r="H27" s="62" t="s">
        <v>14</v>
      </c>
      <c r="I27" s="19" t="s">
        <v>135</v>
      </c>
    </row>
    <row r="28" spans="1:9">
      <c r="A28" s="66" t="s">
        <v>15</v>
      </c>
      <c r="B28" s="257">
        <v>25360</v>
      </c>
      <c r="C28" s="257">
        <v>18540</v>
      </c>
      <c r="D28" s="163">
        <v>21570</v>
      </c>
      <c r="E28" s="257">
        <v>18990</v>
      </c>
      <c r="F28" s="257">
        <v>24750</v>
      </c>
      <c r="G28" s="257">
        <v>16110</v>
      </c>
      <c r="H28" s="257">
        <v>19300</v>
      </c>
    </row>
    <row r="29" spans="1:9">
      <c r="A29" s="66" t="s">
        <v>16</v>
      </c>
      <c r="B29" s="257">
        <v>21420</v>
      </c>
      <c r="C29" s="257">
        <v>25360</v>
      </c>
      <c r="D29" s="257">
        <v>19750</v>
      </c>
      <c r="E29" s="257">
        <v>17030</v>
      </c>
      <c r="F29" s="257">
        <v>23540</v>
      </c>
      <c r="G29" s="257">
        <v>1020</v>
      </c>
      <c r="H29" s="257">
        <v>29610</v>
      </c>
    </row>
    <row r="30" spans="1:9">
      <c r="A30" s="66" t="s">
        <v>17</v>
      </c>
      <c r="B30" s="257">
        <v>18090</v>
      </c>
      <c r="C30" s="257">
        <v>20210</v>
      </c>
      <c r="D30" s="257">
        <v>16260</v>
      </c>
      <c r="E30" s="257">
        <v>22930</v>
      </c>
      <c r="F30" s="253">
        <v>12710</v>
      </c>
      <c r="G30" s="257">
        <v>13990</v>
      </c>
      <c r="H30" s="257">
        <v>33550</v>
      </c>
    </row>
    <row r="31" spans="1:9">
      <c r="A31" s="66" t="s">
        <v>18</v>
      </c>
      <c r="B31" s="257">
        <v>19750</v>
      </c>
      <c r="C31" s="257">
        <v>24150</v>
      </c>
      <c r="D31" s="257">
        <v>24460</v>
      </c>
      <c r="E31" s="257">
        <v>18990</v>
      </c>
      <c r="F31" s="257">
        <v>16560</v>
      </c>
      <c r="G31" s="257">
        <v>18090</v>
      </c>
      <c r="H31" s="257">
        <v>24300</v>
      </c>
    </row>
    <row r="32" spans="1:9">
      <c r="A32" s="66" t="s">
        <v>19</v>
      </c>
      <c r="B32" s="257">
        <v>26580</v>
      </c>
      <c r="C32" s="257">
        <v>30980</v>
      </c>
      <c r="D32" s="257">
        <v>41170</v>
      </c>
      <c r="E32" s="163">
        <v>115360</v>
      </c>
      <c r="F32" s="257">
        <v>23240</v>
      </c>
      <c r="G32" s="257">
        <v>19300</v>
      </c>
      <c r="H32" s="163">
        <v>28330</v>
      </c>
    </row>
    <row r="33" spans="1:20">
      <c r="A33" s="66" t="s">
        <v>20</v>
      </c>
      <c r="B33" s="257">
        <v>19440</v>
      </c>
      <c r="C33" s="257">
        <v>22330</v>
      </c>
      <c r="D33" s="257">
        <v>47230</v>
      </c>
      <c r="E33" s="257">
        <v>20210</v>
      </c>
      <c r="F33" s="257">
        <v>28240</v>
      </c>
      <c r="G33" s="257">
        <v>7620</v>
      </c>
      <c r="H33" s="257">
        <v>20970</v>
      </c>
    </row>
    <row r="34" spans="1:20">
      <c r="A34" s="66" t="s">
        <v>21</v>
      </c>
      <c r="B34" s="257">
        <v>28240</v>
      </c>
      <c r="C34" s="257">
        <v>17930</v>
      </c>
      <c r="D34" s="257">
        <v>27490</v>
      </c>
      <c r="E34" s="257">
        <v>20360</v>
      </c>
      <c r="F34" s="257">
        <v>40410</v>
      </c>
      <c r="G34" s="257">
        <v>19150</v>
      </c>
      <c r="H34" s="257">
        <v>81140</v>
      </c>
    </row>
    <row r="35" spans="1:20" ht="17.25" thickBot="1">
      <c r="A35" s="67" t="s">
        <v>22</v>
      </c>
      <c r="B35" s="257">
        <v>29460</v>
      </c>
      <c r="C35" s="257">
        <v>42920</v>
      </c>
      <c r="D35" s="257">
        <v>23690</v>
      </c>
      <c r="E35" s="257">
        <v>17860</v>
      </c>
      <c r="F35" s="257">
        <v>319520</v>
      </c>
      <c r="G35" s="257">
        <v>29770</v>
      </c>
      <c r="H35" s="257">
        <v>24910</v>
      </c>
      <c r="I35" s="123">
        <f>+SUM(B28:H35)</f>
        <v>1740240</v>
      </c>
    </row>
    <row r="36" spans="1:20" s="111" customFormat="1">
      <c r="A36" s="113"/>
      <c r="B36" s="114"/>
      <c r="C36" s="35"/>
      <c r="D36" s="35"/>
      <c r="E36" s="35"/>
      <c r="F36" s="35"/>
      <c r="G36" s="35"/>
      <c r="H36" s="35"/>
    </row>
    <row r="37" spans="1:20" s="33" customFormat="1" ht="17.25">
      <c r="A37" s="121" t="str">
        <f>+IF(MONTH(B4)=1,"12월 요금 납부",CONCATENATE(+MONTH(B4)-1,"월 요금 납부"))</f>
        <v>11월 요금 납부</v>
      </c>
      <c r="C37" s="19"/>
      <c r="D37" s="19"/>
      <c r="E37" s="19"/>
      <c r="F37" s="19"/>
      <c r="G37" s="19"/>
      <c r="H37" s="19"/>
      <c r="I37" s="50"/>
      <c r="M37" s="33" t="s">
        <v>102</v>
      </c>
      <c r="O37" s="53" t="s">
        <v>128</v>
      </c>
    </row>
    <row r="38" spans="1:20" s="33" customFormat="1">
      <c r="A38" s="68" t="s">
        <v>76</v>
      </c>
      <c r="B38" s="12" t="s">
        <v>77</v>
      </c>
      <c r="C38" s="12" t="s">
        <v>9</v>
      </c>
      <c r="D38" s="12" t="s">
        <v>10</v>
      </c>
      <c r="E38" s="12" t="s">
        <v>11</v>
      </c>
      <c r="F38" s="12" t="s">
        <v>12</v>
      </c>
      <c r="G38" s="12" t="s">
        <v>13</v>
      </c>
      <c r="H38" s="12" t="s">
        <v>14</v>
      </c>
      <c r="I38" s="50"/>
      <c r="M38" s="52" t="s">
        <v>76</v>
      </c>
      <c r="N38" s="52" t="s">
        <v>77</v>
      </c>
      <c r="O38" s="52" t="s">
        <v>9</v>
      </c>
      <c r="P38" s="52" t="s">
        <v>10</v>
      </c>
      <c r="Q38" s="52" t="s">
        <v>11</v>
      </c>
      <c r="R38" s="52" t="s">
        <v>12</v>
      </c>
      <c r="S38" s="52" t="s">
        <v>13</v>
      </c>
      <c r="T38" s="52" t="s">
        <v>14</v>
      </c>
    </row>
    <row r="39" spans="1:20" s="33" customFormat="1">
      <c r="A39" s="68" t="s">
        <v>15</v>
      </c>
      <c r="B39" s="257">
        <v>25360</v>
      </c>
      <c r="C39" s="257">
        <v>18540</v>
      </c>
      <c r="D39" s="163">
        <v>21570</v>
      </c>
      <c r="E39" s="257">
        <v>18990</v>
      </c>
      <c r="F39" s="257">
        <v>24750</v>
      </c>
      <c r="G39" s="257">
        <v>16110</v>
      </c>
      <c r="H39" s="257">
        <v>19300</v>
      </c>
      <c r="I39" s="120" t="str">
        <f>CONCATENATE(+MONTH(B4),"월 10일까지")</f>
        <v>12월 10일까지</v>
      </c>
      <c r="M39" s="52" t="s">
        <v>15</v>
      </c>
      <c r="N39" s="52">
        <f t="shared" ref="N39:T46" si="0">+IF(B39*B52&lt;&gt;0,1,0)</f>
        <v>0</v>
      </c>
      <c r="O39" s="52">
        <f t="shared" si="0"/>
        <v>0</v>
      </c>
      <c r="P39" s="52">
        <f t="shared" si="0"/>
        <v>0</v>
      </c>
      <c r="Q39" s="52">
        <f t="shared" si="0"/>
        <v>0</v>
      </c>
      <c r="R39" s="52">
        <f t="shared" si="0"/>
        <v>0</v>
      </c>
      <c r="S39" s="52">
        <f t="shared" si="0"/>
        <v>0</v>
      </c>
      <c r="T39" s="52">
        <f t="shared" si="0"/>
        <v>0</v>
      </c>
    </row>
    <row r="40" spans="1:20" s="33" customFormat="1">
      <c r="A40" s="68" t="s">
        <v>16</v>
      </c>
      <c r="B40" s="257">
        <v>21420</v>
      </c>
      <c r="C40" s="257">
        <v>25360</v>
      </c>
      <c r="D40" s="257">
        <v>19750</v>
      </c>
      <c r="E40" s="257">
        <v>17030</v>
      </c>
      <c r="F40" s="257">
        <v>23540</v>
      </c>
      <c r="G40" s="257">
        <v>1020</v>
      </c>
      <c r="H40" s="257">
        <v>0</v>
      </c>
      <c r="I40" s="50"/>
      <c r="M40" s="52" t="s">
        <v>16</v>
      </c>
      <c r="N40" s="52">
        <f t="shared" si="0"/>
        <v>0</v>
      </c>
      <c r="O40" s="52">
        <f t="shared" si="0"/>
        <v>0</v>
      </c>
      <c r="P40" s="52">
        <f t="shared" si="0"/>
        <v>0</v>
      </c>
      <c r="Q40" s="52">
        <f t="shared" si="0"/>
        <v>0</v>
      </c>
      <c r="R40" s="52">
        <f t="shared" si="0"/>
        <v>0</v>
      </c>
      <c r="S40" s="52">
        <f t="shared" si="0"/>
        <v>0</v>
      </c>
      <c r="T40" s="52">
        <f t="shared" si="0"/>
        <v>0</v>
      </c>
    </row>
    <row r="41" spans="1:20" s="33" customFormat="1">
      <c r="A41" s="68" t="s">
        <v>17</v>
      </c>
      <c r="B41" s="257">
        <v>18090</v>
      </c>
      <c r="C41" s="257">
        <v>20210</v>
      </c>
      <c r="D41" s="257">
        <v>16260</v>
      </c>
      <c r="E41" s="257">
        <v>22930</v>
      </c>
      <c r="F41" s="253">
        <v>0</v>
      </c>
      <c r="G41" s="257">
        <v>13990</v>
      </c>
      <c r="H41" s="257">
        <v>33550</v>
      </c>
      <c r="I41" s="50"/>
      <c r="M41" s="52" t="s">
        <v>17</v>
      </c>
      <c r="N41" s="52">
        <f t="shared" si="0"/>
        <v>0</v>
      </c>
      <c r="O41" s="52">
        <f t="shared" si="0"/>
        <v>0</v>
      </c>
      <c r="P41" s="52">
        <f t="shared" si="0"/>
        <v>0</v>
      </c>
      <c r="Q41" s="52">
        <f t="shared" si="0"/>
        <v>0</v>
      </c>
      <c r="R41" s="52">
        <f t="shared" si="0"/>
        <v>0</v>
      </c>
      <c r="S41" s="52">
        <f t="shared" si="0"/>
        <v>0</v>
      </c>
      <c r="T41" s="52">
        <f t="shared" si="0"/>
        <v>0</v>
      </c>
    </row>
    <row r="42" spans="1:20" s="33" customFormat="1">
      <c r="A42" s="68" t="s">
        <v>18</v>
      </c>
      <c r="B42" s="257">
        <v>19750</v>
      </c>
      <c r="C42" s="257">
        <v>24150</v>
      </c>
      <c r="D42" s="257">
        <v>24460</v>
      </c>
      <c r="E42" s="257">
        <v>18990</v>
      </c>
      <c r="F42" s="257">
        <v>16560</v>
      </c>
      <c r="G42" s="257">
        <v>18090</v>
      </c>
      <c r="H42" s="257">
        <v>24300</v>
      </c>
      <c r="I42" s="50"/>
      <c r="M42" s="52" t="s">
        <v>18</v>
      </c>
      <c r="N42" s="52">
        <f t="shared" si="0"/>
        <v>0</v>
      </c>
      <c r="O42" s="52">
        <f t="shared" si="0"/>
        <v>0</v>
      </c>
      <c r="P42" s="52">
        <f t="shared" si="0"/>
        <v>0</v>
      </c>
      <c r="Q42" s="52">
        <f t="shared" si="0"/>
        <v>0</v>
      </c>
      <c r="R42" s="52">
        <f t="shared" si="0"/>
        <v>0</v>
      </c>
      <c r="S42" s="52">
        <f t="shared" si="0"/>
        <v>0</v>
      </c>
      <c r="T42" s="52">
        <f t="shared" si="0"/>
        <v>0</v>
      </c>
    </row>
    <row r="43" spans="1:20" s="33" customFormat="1">
      <c r="A43" s="68" t="s">
        <v>19</v>
      </c>
      <c r="B43" s="257">
        <v>26580</v>
      </c>
      <c r="C43" s="257">
        <v>30980</v>
      </c>
      <c r="D43" s="257">
        <v>41170</v>
      </c>
      <c r="E43" s="163">
        <v>0</v>
      </c>
      <c r="F43" s="257">
        <v>23240</v>
      </c>
      <c r="G43" s="257">
        <v>19300</v>
      </c>
      <c r="H43" s="163">
        <v>28330</v>
      </c>
      <c r="I43" s="50"/>
      <c r="M43" s="52" t="s">
        <v>19</v>
      </c>
      <c r="N43" s="52">
        <f t="shared" si="0"/>
        <v>0</v>
      </c>
      <c r="O43" s="52">
        <f t="shared" si="0"/>
        <v>0</v>
      </c>
      <c r="P43" s="52">
        <f t="shared" si="0"/>
        <v>0</v>
      </c>
      <c r="Q43" s="52">
        <f t="shared" si="0"/>
        <v>0</v>
      </c>
      <c r="R43" s="52">
        <f t="shared" si="0"/>
        <v>0</v>
      </c>
      <c r="S43" s="52">
        <f t="shared" si="0"/>
        <v>0</v>
      </c>
      <c r="T43" s="52">
        <f t="shared" si="0"/>
        <v>0</v>
      </c>
    </row>
    <row r="44" spans="1:20" s="33" customFormat="1">
      <c r="A44" s="68" t="s">
        <v>20</v>
      </c>
      <c r="B44" s="257">
        <v>19440</v>
      </c>
      <c r="C44" s="257">
        <v>22330</v>
      </c>
      <c r="D44" s="257">
        <v>47230</v>
      </c>
      <c r="E44" s="257">
        <v>20210</v>
      </c>
      <c r="F44" s="257">
        <v>28240</v>
      </c>
      <c r="G44" s="257">
        <v>7620</v>
      </c>
      <c r="H44" s="257">
        <v>20970</v>
      </c>
      <c r="I44" s="50"/>
      <c r="M44" s="52" t="s">
        <v>20</v>
      </c>
      <c r="N44" s="52">
        <f t="shared" si="0"/>
        <v>0</v>
      </c>
      <c r="O44" s="52">
        <f t="shared" si="0"/>
        <v>0</v>
      </c>
      <c r="P44" s="52">
        <f t="shared" si="0"/>
        <v>0</v>
      </c>
      <c r="Q44" s="52">
        <f t="shared" si="0"/>
        <v>0</v>
      </c>
      <c r="R44" s="52">
        <f t="shared" si="0"/>
        <v>0</v>
      </c>
      <c r="S44" s="52">
        <f t="shared" si="0"/>
        <v>0</v>
      </c>
      <c r="T44" s="52">
        <f t="shared" si="0"/>
        <v>0</v>
      </c>
    </row>
    <row r="45" spans="1:20" s="33" customFormat="1">
      <c r="A45" s="68" t="s">
        <v>21</v>
      </c>
      <c r="B45" s="257">
        <v>28240</v>
      </c>
      <c r="C45" s="257">
        <v>17930</v>
      </c>
      <c r="D45" s="257">
        <v>27490</v>
      </c>
      <c r="E45" s="257">
        <v>20360</v>
      </c>
      <c r="F45" s="257">
        <v>0</v>
      </c>
      <c r="G45" s="257">
        <v>19150</v>
      </c>
      <c r="H45" s="257">
        <v>81140</v>
      </c>
      <c r="I45" s="9" t="s">
        <v>162</v>
      </c>
      <c r="J45" s="140">
        <f>+COUNTIF(B39:H46,0)</f>
        <v>6</v>
      </c>
      <c r="M45" s="52" t="s">
        <v>21</v>
      </c>
      <c r="N45" s="52">
        <f t="shared" si="0"/>
        <v>0</v>
      </c>
      <c r="O45" s="52">
        <f t="shared" si="0"/>
        <v>0</v>
      </c>
      <c r="P45" s="52">
        <f t="shared" si="0"/>
        <v>0</v>
      </c>
      <c r="Q45" s="52">
        <f t="shared" si="0"/>
        <v>0</v>
      </c>
      <c r="R45" s="52">
        <f t="shared" si="0"/>
        <v>0</v>
      </c>
      <c r="S45" s="52">
        <f t="shared" si="0"/>
        <v>0</v>
      </c>
      <c r="T45" s="52">
        <f t="shared" si="0"/>
        <v>0</v>
      </c>
    </row>
    <row r="46" spans="1:20" s="33" customFormat="1">
      <c r="A46" s="68" t="s">
        <v>22</v>
      </c>
      <c r="B46" s="257">
        <v>29460</v>
      </c>
      <c r="C46" s="257">
        <v>42920</v>
      </c>
      <c r="D46" s="257">
        <v>0</v>
      </c>
      <c r="E46" s="163">
        <v>17860</v>
      </c>
      <c r="F46" s="257">
        <v>0</v>
      </c>
      <c r="G46" s="257">
        <v>29770</v>
      </c>
      <c r="H46" s="257">
        <v>24910</v>
      </c>
      <c r="J46" s="123">
        <f>+SUM(B39:H46)</f>
        <v>1198940</v>
      </c>
      <c r="M46" s="52" t="s">
        <v>22</v>
      </c>
      <c r="N46" s="52">
        <f t="shared" si="0"/>
        <v>0</v>
      </c>
      <c r="O46" s="52">
        <f t="shared" si="0"/>
        <v>0</v>
      </c>
      <c r="P46" s="52">
        <f t="shared" si="0"/>
        <v>0</v>
      </c>
      <c r="Q46" s="52">
        <f t="shared" si="0"/>
        <v>0</v>
      </c>
      <c r="R46" s="52">
        <f t="shared" si="0"/>
        <v>0</v>
      </c>
      <c r="S46" s="52">
        <f t="shared" si="0"/>
        <v>0</v>
      </c>
      <c r="T46" s="52">
        <f t="shared" si="0"/>
        <v>0</v>
      </c>
    </row>
    <row r="48" spans="1:20" s="33" customFormat="1"/>
    <row r="49" spans="1:9" s="33" customFormat="1"/>
    <row r="50" spans="1:9" s="33" customFormat="1" ht="18" thickBot="1">
      <c r="A50" s="121" t="str">
        <f>+IF(MONTH(B4)=1,"12월 요금 미납",CONCATENATE(+MONTH(B4)-1,"월 요금 미납"))</f>
        <v>11월 요금 미납</v>
      </c>
      <c r="B50" s="19" t="s">
        <v>127</v>
      </c>
      <c r="C50" s="19"/>
      <c r="D50" s="69"/>
      <c r="E50" s="19"/>
      <c r="F50" s="19"/>
      <c r="G50" s="19"/>
      <c r="H50" s="19"/>
      <c r="I50" s="53"/>
    </row>
    <row r="51" spans="1:9" s="33" customFormat="1">
      <c r="A51" s="54" t="s">
        <v>76</v>
      </c>
      <c r="B51" s="61" t="s">
        <v>77</v>
      </c>
      <c r="C51" s="61" t="s">
        <v>9</v>
      </c>
      <c r="D51" s="61" t="s">
        <v>10</v>
      </c>
      <c r="E51" s="61" t="s">
        <v>11</v>
      </c>
      <c r="F51" s="61" t="s">
        <v>12</v>
      </c>
      <c r="G51" s="61" t="s">
        <v>13</v>
      </c>
      <c r="H51" s="62" t="s">
        <v>14</v>
      </c>
    </row>
    <row r="52" spans="1:9" s="33" customFormat="1">
      <c r="A52" s="55" t="s">
        <v>15</v>
      </c>
      <c r="B52" s="112">
        <f t="shared" ref="B52:H59" si="1">+B28-B39</f>
        <v>0</v>
      </c>
      <c r="C52" s="112">
        <f t="shared" si="1"/>
        <v>0</v>
      </c>
      <c r="D52" s="112">
        <f t="shared" si="1"/>
        <v>0</v>
      </c>
      <c r="E52" s="112">
        <f t="shared" si="1"/>
        <v>0</v>
      </c>
      <c r="F52" s="112">
        <f t="shared" si="1"/>
        <v>0</v>
      </c>
      <c r="G52" s="112">
        <f t="shared" si="1"/>
        <v>0</v>
      </c>
      <c r="H52" s="112">
        <f t="shared" si="1"/>
        <v>0</v>
      </c>
    </row>
    <row r="53" spans="1:9" s="33" customFormat="1">
      <c r="A53" s="55" t="s">
        <v>16</v>
      </c>
      <c r="B53" s="112">
        <f t="shared" si="1"/>
        <v>0</v>
      </c>
      <c r="C53" s="112">
        <f t="shared" si="1"/>
        <v>0</v>
      </c>
      <c r="D53" s="112">
        <f t="shared" si="1"/>
        <v>0</v>
      </c>
      <c r="E53" s="112">
        <f t="shared" si="1"/>
        <v>0</v>
      </c>
      <c r="F53" s="112">
        <f t="shared" si="1"/>
        <v>0</v>
      </c>
      <c r="G53" s="112">
        <f t="shared" si="1"/>
        <v>0</v>
      </c>
      <c r="H53" s="112">
        <f t="shared" si="1"/>
        <v>29610</v>
      </c>
    </row>
    <row r="54" spans="1:9" s="33" customFormat="1">
      <c r="A54" s="55" t="s">
        <v>17</v>
      </c>
      <c r="B54" s="112">
        <f t="shared" si="1"/>
        <v>0</v>
      </c>
      <c r="C54" s="112">
        <f t="shared" si="1"/>
        <v>0</v>
      </c>
      <c r="D54" s="112">
        <f t="shared" si="1"/>
        <v>0</v>
      </c>
      <c r="E54" s="112">
        <f t="shared" si="1"/>
        <v>0</v>
      </c>
      <c r="F54" s="230">
        <f t="shared" si="1"/>
        <v>12710</v>
      </c>
      <c r="G54" s="112">
        <f t="shared" si="1"/>
        <v>0</v>
      </c>
      <c r="H54" s="112">
        <f t="shared" si="1"/>
        <v>0</v>
      </c>
    </row>
    <row r="55" spans="1:9" s="33" customFormat="1">
      <c r="A55" s="55" t="s">
        <v>18</v>
      </c>
      <c r="B55" s="112">
        <f t="shared" si="1"/>
        <v>0</v>
      </c>
      <c r="C55" s="112">
        <f t="shared" si="1"/>
        <v>0</v>
      </c>
      <c r="D55" s="112">
        <f t="shared" si="1"/>
        <v>0</v>
      </c>
      <c r="E55" s="112">
        <f t="shared" si="1"/>
        <v>0</v>
      </c>
      <c r="F55" s="112">
        <f t="shared" si="1"/>
        <v>0</v>
      </c>
      <c r="G55" s="112">
        <f t="shared" si="1"/>
        <v>0</v>
      </c>
      <c r="H55" s="112">
        <f t="shared" si="1"/>
        <v>0</v>
      </c>
    </row>
    <row r="56" spans="1:9" s="33" customFormat="1">
      <c r="A56" s="55" t="s">
        <v>19</v>
      </c>
      <c r="B56" s="112">
        <f t="shared" si="1"/>
        <v>0</v>
      </c>
      <c r="C56" s="112">
        <f t="shared" si="1"/>
        <v>0</v>
      </c>
      <c r="D56" s="112">
        <f t="shared" si="1"/>
        <v>0</v>
      </c>
      <c r="E56" s="112">
        <f t="shared" si="1"/>
        <v>115360</v>
      </c>
      <c r="F56" s="112">
        <f t="shared" si="1"/>
        <v>0</v>
      </c>
      <c r="G56" s="112">
        <f t="shared" si="1"/>
        <v>0</v>
      </c>
      <c r="H56" s="112">
        <f t="shared" si="1"/>
        <v>0</v>
      </c>
    </row>
    <row r="57" spans="1:9" s="33" customFormat="1">
      <c r="A57" s="55" t="s">
        <v>20</v>
      </c>
      <c r="B57" s="112">
        <f t="shared" si="1"/>
        <v>0</v>
      </c>
      <c r="C57" s="112">
        <f t="shared" si="1"/>
        <v>0</v>
      </c>
      <c r="D57" s="112">
        <f t="shared" si="1"/>
        <v>0</v>
      </c>
      <c r="E57" s="112">
        <f t="shared" si="1"/>
        <v>0</v>
      </c>
      <c r="F57" s="112">
        <f t="shared" si="1"/>
        <v>0</v>
      </c>
      <c r="G57" s="112">
        <f t="shared" si="1"/>
        <v>0</v>
      </c>
      <c r="H57" s="112">
        <f t="shared" si="1"/>
        <v>0</v>
      </c>
    </row>
    <row r="58" spans="1:9" s="33" customFormat="1">
      <c r="A58" s="55" t="s">
        <v>21</v>
      </c>
      <c r="B58" s="112">
        <f t="shared" si="1"/>
        <v>0</v>
      </c>
      <c r="C58" s="112">
        <f t="shared" si="1"/>
        <v>0</v>
      </c>
      <c r="D58" s="112">
        <f t="shared" si="1"/>
        <v>0</v>
      </c>
      <c r="E58" s="112">
        <f t="shared" si="1"/>
        <v>0</v>
      </c>
      <c r="F58" s="112">
        <f t="shared" si="1"/>
        <v>40410</v>
      </c>
      <c r="G58" s="112">
        <f t="shared" si="1"/>
        <v>0</v>
      </c>
      <c r="H58" s="112">
        <f t="shared" si="1"/>
        <v>0</v>
      </c>
    </row>
    <row r="59" spans="1:9" s="33" customFormat="1" ht="17.25" thickBot="1">
      <c r="A59" s="56" t="s">
        <v>22</v>
      </c>
      <c r="B59" s="112">
        <f t="shared" si="1"/>
        <v>0</v>
      </c>
      <c r="C59" s="112">
        <f t="shared" si="1"/>
        <v>0</v>
      </c>
      <c r="D59" s="112">
        <f t="shared" si="1"/>
        <v>23690</v>
      </c>
      <c r="E59" s="112">
        <f t="shared" si="1"/>
        <v>0</v>
      </c>
      <c r="F59" s="112">
        <f t="shared" si="1"/>
        <v>319520</v>
      </c>
      <c r="G59" s="112">
        <f t="shared" si="1"/>
        <v>0</v>
      </c>
      <c r="H59" s="112">
        <f t="shared" si="1"/>
        <v>0</v>
      </c>
      <c r="I59" s="124">
        <f>+SUM(B52:H59)</f>
        <v>541300</v>
      </c>
    </row>
    <row r="60" spans="1:9" s="33" customFormat="1"/>
    <row r="61" spans="1:9" s="135" customFormat="1"/>
    <row r="62" spans="1:9" s="135" customFormat="1"/>
    <row r="63" spans="1:9" s="135" customFormat="1"/>
    <row r="64" spans="1:9" ht="21" thickBot="1">
      <c r="A64" s="109" t="s">
        <v>130</v>
      </c>
      <c r="B64" s="19" t="s">
        <v>127</v>
      </c>
      <c r="C64" s="19"/>
      <c r="D64" s="144" t="s">
        <v>240</v>
      </c>
      <c r="E64" s="19"/>
      <c r="F64" s="19"/>
      <c r="G64" s="19"/>
      <c r="H64" s="19"/>
    </row>
    <row r="65" spans="1:17">
      <c r="A65" s="65" t="s">
        <v>76</v>
      </c>
      <c r="B65" s="61" t="s">
        <v>77</v>
      </c>
      <c r="C65" s="61" t="s">
        <v>9</v>
      </c>
      <c r="D65" s="61" t="s">
        <v>10</v>
      </c>
      <c r="E65" s="61" t="s">
        <v>11</v>
      </c>
      <c r="F65" s="61" t="s">
        <v>12</v>
      </c>
      <c r="G65" s="61" t="s">
        <v>13</v>
      </c>
      <c r="H65" s="62" t="s">
        <v>14</v>
      </c>
    </row>
    <row r="66" spans="1:17">
      <c r="A66" s="66" t="s">
        <v>15</v>
      </c>
      <c r="B66" s="257">
        <f>+계산24!B165</f>
        <v>28550</v>
      </c>
      <c r="C66" s="257">
        <f>+계산24!C165</f>
        <v>19440</v>
      </c>
      <c r="D66" s="163">
        <f>+계산24!D165</f>
        <v>25520</v>
      </c>
      <c r="E66" s="257">
        <f>+계산24!E165</f>
        <v>17030</v>
      </c>
      <c r="F66" s="257">
        <f>+계산24!F165</f>
        <v>25970</v>
      </c>
      <c r="G66" s="257">
        <f>+계산24!G165</f>
        <v>15960</v>
      </c>
      <c r="H66" s="257">
        <f>+계산24!H165</f>
        <v>20660</v>
      </c>
    </row>
    <row r="67" spans="1:17">
      <c r="A67" s="66" t="s">
        <v>16</v>
      </c>
      <c r="B67" s="257">
        <f>+계산24!B166</f>
        <v>23540</v>
      </c>
      <c r="C67" s="257">
        <f>+계산24!C166</f>
        <v>24300</v>
      </c>
      <c r="D67" s="257">
        <f>+계산24!D166</f>
        <v>16260</v>
      </c>
      <c r="E67" s="257">
        <f>+계산24!E166</f>
        <v>15810</v>
      </c>
      <c r="F67" s="257">
        <f>+계산24!F166</f>
        <v>27340</v>
      </c>
      <c r="G67" s="257">
        <f>+계산24!G166</f>
        <v>3520</v>
      </c>
      <c r="H67" s="257">
        <f>+계산24!H166</f>
        <v>22180</v>
      </c>
    </row>
    <row r="68" spans="1:17">
      <c r="A68" s="66" t="s">
        <v>17</v>
      </c>
      <c r="B68" s="257">
        <f>+계산24!B167</f>
        <v>19750</v>
      </c>
      <c r="C68" s="257">
        <f>+계산24!C167</f>
        <v>20970</v>
      </c>
      <c r="D68" s="257">
        <f>+계산24!D167</f>
        <v>19300</v>
      </c>
      <c r="E68" s="257">
        <f>+계산24!E167</f>
        <v>22030</v>
      </c>
      <c r="F68" s="253">
        <f>+계산24!F167</f>
        <v>0</v>
      </c>
      <c r="G68" s="257">
        <f>+계산24!G167</f>
        <v>13840</v>
      </c>
      <c r="H68" s="257">
        <f>+계산24!H167</f>
        <v>25970</v>
      </c>
    </row>
    <row r="69" spans="1:17">
      <c r="A69" s="66" t="s">
        <v>18</v>
      </c>
      <c r="B69" s="257">
        <f>+계산24!B168</f>
        <v>19600</v>
      </c>
      <c r="C69" s="257">
        <f>+계산24!C168</f>
        <v>22180</v>
      </c>
      <c r="D69" s="257">
        <f>+계산24!D168</f>
        <v>22930</v>
      </c>
      <c r="E69" s="257">
        <f>+계산24!E168</f>
        <v>16420</v>
      </c>
      <c r="F69" s="257">
        <f>+계산24!F168</f>
        <v>15660</v>
      </c>
      <c r="G69" s="257">
        <f>+계산24!G168</f>
        <v>16110</v>
      </c>
      <c r="H69" s="257">
        <f>+계산24!H168</f>
        <v>24000</v>
      </c>
    </row>
    <row r="70" spans="1:17">
      <c r="A70" s="66" t="s">
        <v>19</v>
      </c>
      <c r="B70" s="257">
        <f>+계산24!B169</f>
        <v>24610</v>
      </c>
      <c r="C70" s="257">
        <f>+계산24!C169</f>
        <v>25210</v>
      </c>
      <c r="D70" s="257">
        <f>+계산24!D169</f>
        <v>20970</v>
      </c>
      <c r="E70" s="163">
        <f>+계산24!E169</f>
        <v>14980</v>
      </c>
      <c r="F70" s="257">
        <f>+계산24!F169</f>
        <v>20050</v>
      </c>
      <c r="G70" s="257">
        <f>+계산24!G169</f>
        <v>18230</v>
      </c>
      <c r="H70" s="163">
        <f>+계산24!H169</f>
        <v>26800</v>
      </c>
      <c r="I70" s="33" t="s">
        <v>137</v>
      </c>
      <c r="J70" s="27">
        <f>+MAX(B66:H73)</f>
        <v>35930</v>
      </c>
    </row>
    <row r="71" spans="1:17">
      <c r="A71" s="66" t="s">
        <v>20</v>
      </c>
      <c r="B71" s="257">
        <f>+계산24!B170</f>
        <v>18380</v>
      </c>
      <c r="C71" s="257">
        <f>+계산24!C170</f>
        <v>20660</v>
      </c>
      <c r="D71" s="257">
        <f>+계산24!D170</f>
        <v>17480</v>
      </c>
      <c r="E71" s="257">
        <f>+계산24!E170</f>
        <v>17930</v>
      </c>
      <c r="F71" s="257">
        <f>+계산24!F170</f>
        <v>32490</v>
      </c>
      <c r="G71" s="257">
        <f>+계산24!G170</f>
        <v>10650</v>
      </c>
      <c r="H71" s="257">
        <f>+계산24!H170</f>
        <v>20810</v>
      </c>
      <c r="I71" s="33" t="s">
        <v>138</v>
      </c>
      <c r="J71" s="27">
        <f>+AVERAGE(B66:H73)</f>
        <v>20672.321428571428</v>
      </c>
    </row>
    <row r="72" spans="1:17">
      <c r="A72" s="66" t="s">
        <v>21</v>
      </c>
      <c r="B72" s="257">
        <f>+계산24!B171</f>
        <v>27640</v>
      </c>
      <c r="C72" s="257">
        <f>+계산24!C171</f>
        <v>15960</v>
      </c>
      <c r="D72" s="257">
        <f>+계산24!D171</f>
        <v>22330</v>
      </c>
      <c r="E72" s="257">
        <f>+계산24!E171</f>
        <v>21570</v>
      </c>
      <c r="F72" s="257">
        <f>+계산24!F171</f>
        <v>22480</v>
      </c>
      <c r="G72" s="257">
        <f>+계산24!G171</f>
        <v>14440</v>
      </c>
      <c r="H72" s="257">
        <f>+계산24!H171</f>
        <v>28550</v>
      </c>
      <c r="I72" s="135" t="s">
        <v>161</v>
      </c>
      <c r="J72" s="27">
        <f>+MIN(B66:H73)</f>
        <v>0</v>
      </c>
    </row>
    <row r="73" spans="1:17" ht="17.25" thickBot="1">
      <c r="A73" s="67" t="s">
        <v>22</v>
      </c>
      <c r="B73" s="257">
        <f>+계산24!B172</f>
        <v>22790</v>
      </c>
      <c r="C73" s="257">
        <f>+계산24!C172</f>
        <v>35930</v>
      </c>
      <c r="D73" s="257">
        <f>+계산24!D172</f>
        <v>20510</v>
      </c>
      <c r="E73" s="163">
        <f>+계산24!E172</f>
        <v>17100</v>
      </c>
      <c r="F73" s="257">
        <f>+계산24!F172</f>
        <v>27180</v>
      </c>
      <c r="G73" s="257">
        <f>+계산24!G172</f>
        <v>28240</v>
      </c>
      <c r="H73" s="257">
        <f>+계산24!H172</f>
        <v>18840</v>
      </c>
      <c r="I73" s="27">
        <f>+SUM(B66:H73)</f>
        <v>1157650</v>
      </c>
    </row>
    <row r="75" spans="1:17" s="33" customFormat="1" ht="18" thickBot="1">
      <c r="A75" s="115" t="str">
        <f>CONCATENATE(+MONTH(B4),"월 요금 계")</f>
        <v>12월 요금 계</v>
      </c>
      <c r="B75" s="19" t="s">
        <v>127</v>
      </c>
      <c r="C75" s="19"/>
      <c r="D75" s="19"/>
      <c r="E75" s="19"/>
      <c r="F75" s="19"/>
      <c r="G75" s="19"/>
      <c r="H75" s="19"/>
      <c r="J75" s="63"/>
      <c r="K75" s="63"/>
      <c r="L75" s="63"/>
      <c r="M75" s="63"/>
      <c r="N75" s="63"/>
      <c r="O75" s="63"/>
      <c r="P75" s="63"/>
      <c r="Q75" s="63"/>
    </row>
    <row r="76" spans="1:17" s="33" customFormat="1">
      <c r="A76" s="54" t="s">
        <v>0</v>
      </c>
      <c r="B76" s="61" t="s">
        <v>8</v>
      </c>
      <c r="C76" s="61" t="s">
        <v>23</v>
      </c>
      <c r="D76" s="61" t="s">
        <v>10</v>
      </c>
      <c r="E76" s="61" t="s">
        <v>11</v>
      </c>
      <c r="F76" s="61" t="s">
        <v>12</v>
      </c>
      <c r="G76" s="61" t="s">
        <v>13</v>
      </c>
      <c r="H76" s="62" t="s">
        <v>14</v>
      </c>
      <c r="J76" s="64"/>
      <c r="K76" s="64"/>
      <c r="L76" s="64"/>
      <c r="M76" s="64"/>
      <c r="N76" s="64"/>
      <c r="O76" s="64"/>
      <c r="P76" s="64"/>
      <c r="Q76" s="64"/>
    </row>
    <row r="77" spans="1:17" s="33" customFormat="1">
      <c r="A77" s="55" t="s">
        <v>24</v>
      </c>
      <c r="B77" s="257">
        <f t="shared" ref="B77:H84" si="2">+B66+B52</f>
        <v>28550</v>
      </c>
      <c r="C77" s="257">
        <f t="shared" si="2"/>
        <v>19440</v>
      </c>
      <c r="D77" s="163">
        <f t="shared" si="2"/>
        <v>25520</v>
      </c>
      <c r="E77" s="257">
        <f t="shared" si="2"/>
        <v>17030</v>
      </c>
      <c r="F77" s="257">
        <f t="shared" si="2"/>
        <v>25970</v>
      </c>
      <c r="G77" s="257">
        <f t="shared" si="2"/>
        <v>15960</v>
      </c>
      <c r="H77" s="257">
        <f t="shared" si="2"/>
        <v>20660</v>
      </c>
      <c r="J77" s="64"/>
      <c r="K77" s="35"/>
      <c r="L77" s="35"/>
      <c r="M77" s="35"/>
      <c r="N77" s="35"/>
      <c r="O77" s="35"/>
      <c r="P77" s="35"/>
      <c r="Q77" s="35"/>
    </row>
    <row r="78" spans="1:17" s="33" customFormat="1">
      <c r="A78" s="55" t="s">
        <v>16</v>
      </c>
      <c r="B78" s="257">
        <f t="shared" si="2"/>
        <v>23540</v>
      </c>
      <c r="C78" s="257">
        <f t="shared" si="2"/>
        <v>24300</v>
      </c>
      <c r="D78" s="257">
        <f t="shared" si="2"/>
        <v>16260</v>
      </c>
      <c r="E78" s="257">
        <f t="shared" si="2"/>
        <v>15810</v>
      </c>
      <c r="F78" s="257">
        <f t="shared" si="2"/>
        <v>27340</v>
      </c>
      <c r="G78" s="257">
        <f t="shared" si="2"/>
        <v>3520</v>
      </c>
      <c r="H78" s="257">
        <f t="shared" si="2"/>
        <v>51790</v>
      </c>
      <c r="J78" s="64"/>
      <c r="K78" s="35"/>
      <c r="L78" s="35"/>
      <c r="M78" s="35"/>
      <c r="N78" s="35"/>
      <c r="O78" s="35"/>
      <c r="P78" s="35"/>
      <c r="Q78" s="35"/>
    </row>
    <row r="79" spans="1:17" s="33" customFormat="1">
      <c r="A79" s="55" t="s">
        <v>17</v>
      </c>
      <c r="B79" s="257">
        <f t="shared" si="2"/>
        <v>19750</v>
      </c>
      <c r="C79" s="257">
        <f t="shared" si="2"/>
        <v>20970</v>
      </c>
      <c r="D79" s="257">
        <f t="shared" si="2"/>
        <v>19300</v>
      </c>
      <c r="E79" s="257">
        <f t="shared" si="2"/>
        <v>22030</v>
      </c>
      <c r="F79" s="253">
        <f t="shared" si="2"/>
        <v>12710</v>
      </c>
      <c r="G79" s="257">
        <f t="shared" si="2"/>
        <v>13840</v>
      </c>
      <c r="H79" s="257">
        <f t="shared" si="2"/>
        <v>25970</v>
      </c>
      <c r="J79" s="64"/>
      <c r="K79" s="35"/>
      <c r="L79" s="35"/>
      <c r="M79" s="35"/>
      <c r="N79" s="35"/>
      <c r="O79" s="35"/>
      <c r="P79" s="35"/>
      <c r="Q79" s="35"/>
    </row>
    <row r="80" spans="1:17" s="33" customFormat="1">
      <c r="A80" s="55" t="s">
        <v>18</v>
      </c>
      <c r="B80" s="257">
        <f t="shared" si="2"/>
        <v>19600</v>
      </c>
      <c r="C80" s="257">
        <f t="shared" si="2"/>
        <v>22180</v>
      </c>
      <c r="D80" s="257">
        <f t="shared" si="2"/>
        <v>22930</v>
      </c>
      <c r="E80" s="257">
        <f t="shared" si="2"/>
        <v>16420</v>
      </c>
      <c r="F80" s="257">
        <f t="shared" si="2"/>
        <v>15660</v>
      </c>
      <c r="G80" s="257">
        <f t="shared" si="2"/>
        <v>16110</v>
      </c>
      <c r="H80" s="257">
        <f t="shared" si="2"/>
        <v>24000</v>
      </c>
      <c r="J80" s="64"/>
      <c r="K80" s="35"/>
      <c r="L80" s="35"/>
      <c r="M80" s="35"/>
      <c r="N80" s="35"/>
      <c r="O80" s="35"/>
      <c r="P80" s="35"/>
      <c r="Q80" s="35"/>
    </row>
    <row r="81" spans="1:17" s="33" customFormat="1">
      <c r="A81" s="55" t="s">
        <v>19</v>
      </c>
      <c r="B81" s="257">
        <f t="shared" si="2"/>
        <v>24610</v>
      </c>
      <c r="C81" s="257">
        <f t="shared" si="2"/>
        <v>25210</v>
      </c>
      <c r="D81" s="257">
        <f t="shared" si="2"/>
        <v>20970</v>
      </c>
      <c r="E81" s="163">
        <f t="shared" si="2"/>
        <v>130340</v>
      </c>
      <c r="F81" s="257">
        <f t="shared" si="2"/>
        <v>20050</v>
      </c>
      <c r="G81" s="257">
        <f t="shared" si="2"/>
        <v>18230</v>
      </c>
      <c r="H81" s="163">
        <f t="shared" si="2"/>
        <v>26800</v>
      </c>
      <c r="J81" s="64"/>
      <c r="K81" s="35"/>
      <c r="L81" s="35"/>
      <c r="M81" s="35"/>
      <c r="N81" s="35"/>
      <c r="O81" s="35"/>
      <c r="P81" s="35"/>
      <c r="Q81" s="35"/>
    </row>
    <row r="82" spans="1:17" s="33" customFormat="1">
      <c r="A82" s="55" t="s">
        <v>20</v>
      </c>
      <c r="B82" s="257">
        <f t="shared" si="2"/>
        <v>18380</v>
      </c>
      <c r="C82" s="257">
        <f t="shared" si="2"/>
        <v>20660</v>
      </c>
      <c r="D82" s="257">
        <f t="shared" si="2"/>
        <v>17480</v>
      </c>
      <c r="E82" s="257">
        <f t="shared" si="2"/>
        <v>17930</v>
      </c>
      <c r="F82" s="257">
        <f t="shared" si="2"/>
        <v>32490</v>
      </c>
      <c r="G82" s="257">
        <f t="shared" si="2"/>
        <v>10650</v>
      </c>
      <c r="H82" s="257">
        <f t="shared" si="2"/>
        <v>20810</v>
      </c>
      <c r="J82" s="64"/>
      <c r="K82" s="35"/>
      <c r="L82" s="35"/>
      <c r="M82" s="35"/>
      <c r="N82" s="35"/>
      <c r="O82" s="35"/>
      <c r="P82" s="35"/>
      <c r="Q82" s="35"/>
    </row>
    <row r="83" spans="1:17" s="33" customFormat="1">
      <c r="A83" s="55" t="s">
        <v>21</v>
      </c>
      <c r="B83" s="257">
        <f t="shared" si="2"/>
        <v>27640</v>
      </c>
      <c r="C83" s="257">
        <f t="shared" si="2"/>
        <v>15960</v>
      </c>
      <c r="D83" s="257">
        <f t="shared" si="2"/>
        <v>22330</v>
      </c>
      <c r="E83" s="257">
        <f t="shared" si="2"/>
        <v>21570</v>
      </c>
      <c r="F83" s="257">
        <f t="shared" si="2"/>
        <v>62890</v>
      </c>
      <c r="G83" s="257">
        <f t="shared" si="2"/>
        <v>14440</v>
      </c>
      <c r="H83" s="257">
        <f t="shared" si="2"/>
        <v>28550</v>
      </c>
      <c r="J83" s="64"/>
      <c r="K83" s="35"/>
      <c r="L83" s="35"/>
      <c r="M83" s="35"/>
      <c r="N83" s="35"/>
      <c r="O83" s="35"/>
      <c r="P83" s="35"/>
      <c r="Q83" s="35"/>
    </row>
    <row r="84" spans="1:17" s="33" customFormat="1" ht="17.25" thickBot="1">
      <c r="A84" s="56" t="s">
        <v>22</v>
      </c>
      <c r="B84" s="257">
        <f t="shared" si="2"/>
        <v>22790</v>
      </c>
      <c r="C84" s="257">
        <f t="shared" si="2"/>
        <v>35930</v>
      </c>
      <c r="D84" s="257">
        <f t="shared" si="2"/>
        <v>44200</v>
      </c>
      <c r="E84" s="163">
        <f t="shared" si="2"/>
        <v>17100</v>
      </c>
      <c r="F84" s="257">
        <f t="shared" si="2"/>
        <v>346700</v>
      </c>
      <c r="G84" s="257">
        <f t="shared" si="2"/>
        <v>28240</v>
      </c>
      <c r="H84" s="257">
        <f t="shared" si="2"/>
        <v>18840</v>
      </c>
      <c r="I84" s="27">
        <f>+SUM(B77:H84)</f>
        <v>1698950</v>
      </c>
      <c r="J84" s="64"/>
      <c r="K84" s="35"/>
      <c r="L84" s="35"/>
      <c r="M84" s="35"/>
      <c r="N84" s="35"/>
      <c r="O84" s="35"/>
      <c r="P84" s="35"/>
      <c r="Q84" s="35"/>
    </row>
  </sheetData>
  <phoneticPr fontId="3" type="noConversion"/>
  <conditionalFormatting sqref="N39:T46">
    <cfRule type="cellIs" dxfId="12" priority="1" operator="greaterThan">
      <formula>0.5</formula>
    </cfRule>
  </conditionalFormatting>
  <pageMargins left="0.70866141732283472" right="0.70866141732283472" top="0.37" bottom="0.28000000000000003" header="0.31496062992125984" footer="0.2800000000000000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4"/>
  <sheetViews>
    <sheetView workbookViewId="0">
      <selection activeCell="D6" sqref="D6"/>
    </sheetView>
  </sheetViews>
  <sheetFormatPr defaultRowHeight="16.5"/>
  <cols>
    <col min="1" max="1" width="15.75" style="135" customWidth="1"/>
    <col min="2" max="8" width="14.5" style="135" customWidth="1"/>
    <col min="9" max="9" width="12.5" style="135" customWidth="1"/>
    <col min="10" max="10" width="12.875" style="135" customWidth="1"/>
    <col min="11" max="12" width="3.875" style="135" customWidth="1"/>
    <col min="13" max="20" width="3.5" style="135" customWidth="1"/>
    <col min="21" max="16384" width="9" style="135"/>
  </cols>
  <sheetData>
    <row r="1" spans="1:11" ht="26.25">
      <c r="A1" s="108" t="s">
        <v>34</v>
      </c>
      <c r="B1" s="106" t="s">
        <v>1084</v>
      </c>
      <c r="D1" s="118" t="s">
        <v>134</v>
      </c>
      <c r="E1" s="119"/>
      <c r="F1" s="119"/>
      <c r="J1" s="135" t="s">
        <v>123</v>
      </c>
    </row>
    <row r="2" spans="1:11" ht="17.25">
      <c r="A2" s="108" t="s">
        <v>28</v>
      </c>
      <c r="B2" s="104">
        <v>45301</v>
      </c>
      <c r="J2" s="135" t="s">
        <v>160</v>
      </c>
    </row>
    <row r="3" spans="1:11">
      <c r="J3" s="135" t="s">
        <v>124</v>
      </c>
    </row>
    <row r="4" spans="1:11" ht="17.25">
      <c r="A4" s="107" t="s">
        <v>122</v>
      </c>
      <c r="B4" s="104">
        <v>45644</v>
      </c>
      <c r="C4" s="7" t="s">
        <v>126</v>
      </c>
      <c r="D4" s="7"/>
      <c r="E4" s="7"/>
      <c r="F4" s="7"/>
      <c r="G4" s="7"/>
      <c r="H4" s="7"/>
      <c r="J4" s="60" t="s">
        <v>129</v>
      </c>
    </row>
    <row r="5" spans="1:11">
      <c r="A5" s="12" t="s">
        <v>121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</row>
    <row r="6" spans="1:11">
      <c r="A6" s="13" t="s">
        <v>15</v>
      </c>
      <c r="B6" s="258">
        <v>30052</v>
      </c>
      <c r="C6" s="258">
        <v>11652</v>
      </c>
      <c r="D6" s="163">
        <v>17894</v>
      </c>
      <c r="E6" s="258">
        <v>16512</v>
      </c>
      <c r="F6" s="258">
        <v>16052</v>
      </c>
      <c r="G6" s="258">
        <v>15484</v>
      </c>
      <c r="H6" s="258">
        <v>17541</v>
      </c>
    </row>
    <row r="7" spans="1:11">
      <c r="A7" s="13" t="s">
        <v>16</v>
      </c>
      <c r="B7" s="258">
        <v>18304</v>
      </c>
      <c r="C7" s="258">
        <v>18950</v>
      </c>
      <c r="D7" s="258">
        <v>15722</v>
      </c>
      <c r="E7" s="258">
        <v>16732</v>
      </c>
      <c r="F7" s="258">
        <v>17485</v>
      </c>
      <c r="G7" s="258">
        <v>19724</v>
      </c>
      <c r="H7" s="258">
        <v>17985</v>
      </c>
    </row>
    <row r="8" spans="1:11">
      <c r="A8" s="13" t="s">
        <v>17</v>
      </c>
      <c r="B8" s="258">
        <v>21084</v>
      </c>
      <c r="C8" s="258">
        <v>16368</v>
      </c>
      <c r="D8" s="258">
        <v>15115</v>
      </c>
      <c r="E8" s="258">
        <v>16720</v>
      </c>
      <c r="F8" s="253">
        <v>10127</v>
      </c>
      <c r="G8" s="258">
        <v>10680</v>
      </c>
      <c r="H8" s="258">
        <v>22849</v>
      </c>
    </row>
    <row r="9" spans="1:11">
      <c r="A9" s="13" t="s">
        <v>18</v>
      </c>
      <c r="B9" s="258">
        <v>15561</v>
      </c>
      <c r="C9" s="258">
        <v>17762</v>
      </c>
      <c r="D9" s="258">
        <v>17819</v>
      </c>
      <c r="E9" s="258">
        <v>15306</v>
      </c>
      <c r="F9" s="258">
        <v>13263</v>
      </c>
      <c r="G9" s="258">
        <v>20081</v>
      </c>
      <c r="H9" s="258">
        <v>21767</v>
      </c>
    </row>
    <row r="10" spans="1:11">
      <c r="A10" s="13" t="s">
        <v>19</v>
      </c>
      <c r="B10" s="258">
        <v>28279</v>
      </c>
      <c r="C10" s="258">
        <v>16804</v>
      </c>
      <c r="D10" s="258">
        <v>17491</v>
      </c>
      <c r="E10" s="163">
        <v>19683</v>
      </c>
      <c r="F10" s="258">
        <v>15457</v>
      </c>
      <c r="G10" s="258">
        <v>18649</v>
      </c>
      <c r="H10" s="163">
        <v>23356</v>
      </c>
      <c r="I10" s="27" t="s">
        <v>197</v>
      </c>
      <c r="J10" s="27">
        <v>205</v>
      </c>
      <c r="K10" s="27"/>
    </row>
    <row r="11" spans="1:11">
      <c r="A11" s="13" t="s">
        <v>20</v>
      </c>
      <c r="B11" s="258">
        <v>20299</v>
      </c>
      <c r="C11" s="258">
        <v>19471</v>
      </c>
      <c r="D11" s="258">
        <v>19037</v>
      </c>
      <c r="E11" s="258">
        <v>18461</v>
      </c>
      <c r="F11" s="258">
        <v>26252</v>
      </c>
      <c r="G11" s="258">
        <v>18479</v>
      </c>
      <c r="H11" s="258">
        <v>16778</v>
      </c>
      <c r="I11" s="27" t="s">
        <v>198</v>
      </c>
      <c r="J11" s="27">
        <v>0</v>
      </c>
      <c r="K11" s="27"/>
    </row>
    <row r="12" spans="1:11">
      <c r="A12" s="13" t="s">
        <v>21</v>
      </c>
      <c r="B12" s="258">
        <v>23802</v>
      </c>
      <c r="C12" s="258">
        <v>21618</v>
      </c>
      <c r="D12" s="258">
        <v>17430</v>
      </c>
      <c r="E12" s="258">
        <v>17422</v>
      </c>
      <c r="F12" s="258">
        <v>15050</v>
      </c>
      <c r="G12" s="258">
        <v>14972</v>
      </c>
      <c r="H12" s="258">
        <v>23485</v>
      </c>
      <c r="I12" s="27" t="s">
        <v>199</v>
      </c>
      <c r="J12" s="27">
        <v>115.94642857142857</v>
      </c>
      <c r="K12" s="27"/>
    </row>
    <row r="13" spans="1:11">
      <c r="A13" s="13" t="s">
        <v>22</v>
      </c>
      <c r="B13" s="258">
        <v>26449</v>
      </c>
      <c r="C13" s="258">
        <v>22209</v>
      </c>
      <c r="D13" s="258">
        <v>21023</v>
      </c>
      <c r="E13" s="258">
        <v>16742</v>
      </c>
      <c r="F13" s="258">
        <v>19333</v>
      </c>
      <c r="G13" s="258">
        <v>22687</v>
      </c>
      <c r="H13" s="258">
        <v>17407</v>
      </c>
      <c r="I13" s="27" t="s">
        <v>200</v>
      </c>
      <c r="J13" s="27">
        <v>6493</v>
      </c>
      <c r="K13" s="27"/>
    </row>
    <row r="14" spans="1:11">
      <c r="I14" s="19"/>
      <c r="J14" s="19"/>
    </row>
    <row r="15" spans="1:11" ht="17.25">
      <c r="A15" s="107" t="s">
        <v>95</v>
      </c>
      <c r="B15" s="104">
        <v>45615</v>
      </c>
      <c r="C15" s="7" t="s">
        <v>126</v>
      </c>
      <c r="D15" s="7"/>
      <c r="E15" s="7"/>
      <c r="F15" s="7"/>
      <c r="G15" s="7"/>
      <c r="H15" s="7"/>
    </row>
    <row r="16" spans="1:11">
      <c r="A16" s="12" t="s">
        <v>121</v>
      </c>
      <c r="B16" s="2" t="s">
        <v>8</v>
      </c>
      <c r="C16" s="2" t="s">
        <v>9</v>
      </c>
      <c r="D16" s="2" t="s">
        <v>10</v>
      </c>
      <c r="E16" s="2" t="s">
        <v>11</v>
      </c>
      <c r="F16" s="2" t="s">
        <v>12</v>
      </c>
      <c r="G16" s="2" t="s">
        <v>13</v>
      </c>
      <c r="H16" s="2" t="s">
        <v>14</v>
      </c>
      <c r="I16" s="7" t="s">
        <v>136</v>
      </c>
    </row>
    <row r="17" spans="1:9">
      <c r="A17" s="13" t="s">
        <v>15</v>
      </c>
      <c r="B17" s="258">
        <v>29887</v>
      </c>
      <c r="C17" s="258">
        <v>11547</v>
      </c>
      <c r="D17" s="163">
        <v>17749</v>
      </c>
      <c r="E17" s="258">
        <v>16423</v>
      </c>
      <c r="F17" s="258">
        <v>15904</v>
      </c>
      <c r="G17" s="258">
        <v>15402</v>
      </c>
      <c r="H17" s="258">
        <v>17428</v>
      </c>
    </row>
    <row r="18" spans="1:9">
      <c r="A18" s="13" t="s">
        <v>16</v>
      </c>
      <c r="B18" s="258">
        <v>18172</v>
      </c>
      <c r="C18" s="258">
        <v>18813</v>
      </c>
      <c r="D18" s="258">
        <v>15638</v>
      </c>
      <c r="E18" s="258">
        <v>16651</v>
      </c>
      <c r="F18" s="258">
        <v>17328</v>
      </c>
      <c r="G18" s="258">
        <v>19724</v>
      </c>
      <c r="H18" s="258">
        <v>17862</v>
      </c>
    </row>
    <row r="19" spans="1:9">
      <c r="A19" s="13" t="s">
        <v>17</v>
      </c>
      <c r="B19" s="258">
        <v>20977</v>
      </c>
      <c r="C19" s="258">
        <v>16253</v>
      </c>
      <c r="D19" s="258">
        <v>15011</v>
      </c>
      <c r="E19" s="258">
        <v>16598</v>
      </c>
      <c r="F19" s="253">
        <v>10030</v>
      </c>
      <c r="G19" s="258">
        <v>10612</v>
      </c>
      <c r="H19" s="258">
        <v>22701</v>
      </c>
    </row>
    <row r="20" spans="1:9">
      <c r="A20" s="13" t="s">
        <v>18</v>
      </c>
      <c r="B20" s="258">
        <v>15455</v>
      </c>
      <c r="C20" s="258">
        <v>17639</v>
      </c>
      <c r="D20" s="258">
        <v>17691</v>
      </c>
      <c r="E20" s="258">
        <v>15221</v>
      </c>
      <c r="F20" s="258">
        <v>13183</v>
      </c>
      <c r="G20" s="258">
        <v>19998</v>
      </c>
      <c r="H20" s="258">
        <v>21632</v>
      </c>
    </row>
    <row r="21" spans="1:9">
      <c r="A21" s="13" t="s">
        <v>19</v>
      </c>
      <c r="B21" s="258">
        <v>28140</v>
      </c>
      <c r="C21" s="258">
        <v>16661</v>
      </c>
      <c r="D21" s="258">
        <v>17376</v>
      </c>
      <c r="E21" s="163">
        <v>19591</v>
      </c>
      <c r="F21" s="258">
        <v>15348</v>
      </c>
      <c r="G21" s="258">
        <v>18552</v>
      </c>
      <c r="H21" s="163">
        <v>23186</v>
      </c>
    </row>
    <row r="22" spans="1:9">
      <c r="A22" s="13" t="s">
        <v>20</v>
      </c>
      <c r="B22" s="258">
        <v>20201</v>
      </c>
      <c r="C22" s="258">
        <v>19358</v>
      </c>
      <c r="D22" s="258">
        <v>18945</v>
      </c>
      <c r="E22" s="258">
        <v>18366</v>
      </c>
      <c r="F22" s="258">
        <v>26061</v>
      </c>
      <c r="G22" s="258">
        <v>18432</v>
      </c>
      <c r="H22" s="258">
        <v>16664</v>
      </c>
    </row>
    <row r="23" spans="1:9">
      <c r="A23" s="13" t="s">
        <v>21</v>
      </c>
      <c r="B23" s="258">
        <v>23643</v>
      </c>
      <c r="C23" s="258">
        <v>21536</v>
      </c>
      <c r="D23" s="258">
        <v>17306</v>
      </c>
      <c r="E23" s="258">
        <v>17303</v>
      </c>
      <c r="F23" s="258">
        <v>14925</v>
      </c>
      <c r="G23" s="258">
        <v>14900</v>
      </c>
      <c r="H23" s="258">
        <v>23320</v>
      </c>
    </row>
    <row r="24" spans="1:9">
      <c r="A24" s="13" t="s">
        <v>22</v>
      </c>
      <c r="B24" s="258">
        <v>26322</v>
      </c>
      <c r="C24" s="258">
        <v>22004</v>
      </c>
      <c r="D24" s="258">
        <v>20911</v>
      </c>
      <c r="E24" s="258">
        <v>16636</v>
      </c>
      <c r="F24" s="258">
        <v>19177</v>
      </c>
      <c r="G24" s="258">
        <v>22524</v>
      </c>
      <c r="H24" s="258">
        <v>17306</v>
      </c>
    </row>
    <row r="26" spans="1:9" ht="18" thickBot="1">
      <c r="A26" s="122" t="s">
        <v>125</v>
      </c>
      <c r="C26" s="19"/>
      <c r="D26" s="19"/>
      <c r="E26" s="19"/>
      <c r="F26" s="19"/>
      <c r="G26" s="19"/>
      <c r="H26" s="19"/>
    </row>
    <row r="27" spans="1:9">
      <c r="A27" s="65" t="s">
        <v>76</v>
      </c>
      <c r="B27" s="61" t="s">
        <v>77</v>
      </c>
      <c r="C27" s="61" t="s">
        <v>9</v>
      </c>
      <c r="D27" s="61" t="s">
        <v>10</v>
      </c>
      <c r="E27" s="61" t="s">
        <v>11</v>
      </c>
      <c r="F27" s="61" t="s">
        <v>12</v>
      </c>
      <c r="G27" s="61" t="s">
        <v>13</v>
      </c>
      <c r="H27" s="62" t="s">
        <v>14</v>
      </c>
      <c r="I27" s="19" t="s">
        <v>135</v>
      </c>
    </row>
    <row r="28" spans="1:9">
      <c r="A28" s="66" t="s">
        <v>15</v>
      </c>
      <c r="B28" s="257">
        <v>25360</v>
      </c>
      <c r="C28" s="257">
        <v>18540</v>
      </c>
      <c r="D28" s="163">
        <v>21570</v>
      </c>
      <c r="E28" s="257">
        <v>18990</v>
      </c>
      <c r="F28" s="257">
        <v>24750</v>
      </c>
      <c r="G28" s="257">
        <v>16110</v>
      </c>
      <c r="H28" s="257">
        <v>19300</v>
      </c>
    </row>
    <row r="29" spans="1:9">
      <c r="A29" s="66" t="s">
        <v>16</v>
      </c>
      <c r="B29" s="257">
        <v>21420</v>
      </c>
      <c r="C29" s="257">
        <v>25360</v>
      </c>
      <c r="D29" s="257">
        <v>19750</v>
      </c>
      <c r="E29" s="257">
        <v>17030</v>
      </c>
      <c r="F29" s="257">
        <v>23540</v>
      </c>
      <c r="G29" s="257">
        <v>1020</v>
      </c>
      <c r="H29" s="257">
        <v>29610</v>
      </c>
    </row>
    <row r="30" spans="1:9">
      <c r="A30" s="66" t="s">
        <v>17</v>
      </c>
      <c r="B30" s="257">
        <v>18090</v>
      </c>
      <c r="C30" s="257">
        <v>20210</v>
      </c>
      <c r="D30" s="257">
        <v>16260</v>
      </c>
      <c r="E30" s="257">
        <v>22930</v>
      </c>
      <c r="F30" s="253">
        <v>12710</v>
      </c>
      <c r="G30" s="257">
        <v>13990</v>
      </c>
      <c r="H30" s="257">
        <v>33550</v>
      </c>
    </row>
    <row r="31" spans="1:9">
      <c r="A31" s="66" t="s">
        <v>18</v>
      </c>
      <c r="B31" s="257">
        <v>19750</v>
      </c>
      <c r="C31" s="257">
        <v>24150</v>
      </c>
      <c r="D31" s="257">
        <v>24460</v>
      </c>
      <c r="E31" s="257">
        <v>18990</v>
      </c>
      <c r="F31" s="257">
        <v>16560</v>
      </c>
      <c r="G31" s="257">
        <v>18090</v>
      </c>
      <c r="H31" s="257">
        <v>24300</v>
      </c>
    </row>
    <row r="32" spans="1:9">
      <c r="A32" s="66" t="s">
        <v>19</v>
      </c>
      <c r="B32" s="257">
        <v>26580</v>
      </c>
      <c r="C32" s="257">
        <v>30980</v>
      </c>
      <c r="D32" s="257">
        <v>41170</v>
      </c>
      <c r="E32" s="163">
        <v>115360</v>
      </c>
      <c r="F32" s="257">
        <v>23240</v>
      </c>
      <c r="G32" s="257">
        <v>19300</v>
      </c>
      <c r="H32" s="163">
        <v>28330</v>
      </c>
    </row>
    <row r="33" spans="1:20">
      <c r="A33" s="66" t="s">
        <v>20</v>
      </c>
      <c r="B33" s="257">
        <v>19440</v>
      </c>
      <c r="C33" s="257">
        <v>22330</v>
      </c>
      <c r="D33" s="257">
        <v>47230</v>
      </c>
      <c r="E33" s="257">
        <v>20210</v>
      </c>
      <c r="F33" s="257">
        <v>28240</v>
      </c>
      <c r="G33" s="257">
        <v>7620</v>
      </c>
      <c r="H33" s="257">
        <v>20970</v>
      </c>
    </row>
    <row r="34" spans="1:20">
      <c r="A34" s="66" t="s">
        <v>21</v>
      </c>
      <c r="B34" s="257">
        <v>28240</v>
      </c>
      <c r="C34" s="257">
        <v>17930</v>
      </c>
      <c r="D34" s="257">
        <v>27490</v>
      </c>
      <c r="E34" s="257">
        <v>20360</v>
      </c>
      <c r="F34" s="257">
        <v>40410</v>
      </c>
      <c r="G34" s="257">
        <v>19150</v>
      </c>
      <c r="H34" s="257">
        <v>81140</v>
      </c>
    </row>
    <row r="35" spans="1:20" ht="17.25" thickBot="1">
      <c r="A35" s="67" t="s">
        <v>22</v>
      </c>
      <c r="B35" s="257">
        <v>29460</v>
      </c>
      <c r="C35" s="257">
        <v>42920</v>
      </c>
      <c r="D35" s="257">
        <v>23690</v>
      </c>
      <c r="E35" s="257">
        <v>17860</v>
      </c>
      <c r="F35" s="257">
        <v>319520</v>
      </c>
      <c r="G35" s="257">
        <v>29770</v>
      </c>
      <c r="H35" s="257">
        <v>24910</v>
      </c>
      <c r="I35" s="123">
        <v>1740240</v>
      </c>
    </row>
    <row r="36" spans="1:20" s="111" customFormat="1">
      <c r="A36" s="113"/>
      <c r="B36" s="114"/>
      <c r="C36" s="35"/>
      <c r="D36" s="35"/>
      <c r="E36" s="35"/>
      <c r="F36" s="35"/>
      <c r="G36" s="35"/>
      <c r="H36" s="35"/>
    </row>
    <row r="37" spans="1:20" ht="17.25">
      <c r="A37" s="121" t="s">
        <v>202</v>
      </c>
      <c r="C37" s="19"/>
      <c r="D37" s="19"/>
      <c r="E37" s="19"/>
      <c r="F37" s="19"/>
      <c r="G37" s="19"/>
      <c r="H37" s="19"/>
      <c r="I37" s="50"/>
      <c r="M37" s="135" t="s">
        <v>102</v>
      </c>
      <c r="O37" s="53" t="s">
        <v>128</v>
      </c>
    </row>
    <row r="38" spans="1:20">
      <c r="A38" s="68" t="s">
        <v>76</v>
      </c>
      <c r="B38" s="12" t="s">
        <v>77</v>
      </c>
      <c r="C38" s="12" t="s">
        <v>9</v>
      </c>
      <c r="D38" s="12" t="s">
        <v>10</v>
      </c>
      <c r="E38" s="12" t="s">
        <v>11</v>
      </c>
      <c r="F38" s="12" t="s">
        <v>12</v>
      </c>
      <c r="G38" s="12" t="s">
        <v>13</v>
      </c>
      <c r="H38" s="12" t="s">
        <v>14</v>
      </c>
      <c r="I38" s="50"/>
      <c r="M38" s="52" t="s">
        <v>76</v>
      </c>
      <c r="N38" s="52" t="s">
        <v>77</v>
      </c>
      <c r="O38" s="52" t="s">
        <v>9</v>
      </c>
      <c r="P38" s="52" t="s">
        <v>10</v>
      </c>
      <c r="Q38" s="52" t="s">
        <v>11</v>
      </c>
      <c r="R38" s="52" t="s">
        <v>12</v>
      </c>
      <c r="S38" s="52" t="s">
        <v>13</v>
      </c>
      <c r="T38" s="52" t="s">
        <v>14</v>
      </c>
    </row>
    <row r="39" spans="1:20">
      <c r="A39" s="68" t="s">
        <v>15</v>
      </c>
      <c r="B39" s="257">
        <v>25360</v>
      </c>
      <c r="C39" s="257">
        <v>18540</v>
      </c>
      <c r="D39" s="163">
        <v>21570</v>
      </c>
      <c r="E39" s="257">
        <v>18990</v>
      </c>
      <c r="F39" s="257">
        <v>24750</v>
      </c>
      <c r="G39" s="257">
        <v>16110</v>
      </c>
      <c r="H39" s="257">
        <v>19300</v>
      </c>
      <c r="I39" s="120" t="s">
        <v>203</v>
      </c>
      <c r="M39" s="52" t="s">
        <v>15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</row>
    <row r="40" spans="1:20">
      <c r="A40" s="68" t="s">
        <v>16</v>
      </c>
      <c r="B40" s="257">
        <v>21420</v>
      </c>
      <c r="C40" s="257">
        <v>25360</v>
      </c>
      <c r="D40" s="257">
        <v>19750</v>
      </c>
      <c r="E40" s="257">
        <v>17030</v>
      </c>
      <c r="F40" s="257">
        <v>23540</v>
      </c>
      <c r="G40" s="257">
        <v>1020</v>
      </c>
      <c r="H40" s="257">
        <v>0</v>
      </c>
      <c r="I40" s="50"/>
      <c r="M40" s="52" t="s">
        <v>16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0</v>
      </c>
    </row>
    <row r="41" spans="1:20">
      <c r="A41" s="68" t="s">
        <v>17</v>
      </c>
      <c r="B41" s="257">
        <v>18090</v>
      </c>
      <c r="C41" s="257">
        <v>20210</v>
      </c>
      <c r="D41" s="257">
        <v>16260</v>
      </c>
      <c r="E41" s="257">
        <v>22930</v>
      </c>
      <c r="F41" s="253">
        <v>0</v>
      </c>
      <c r="G41" s="257">
        <v>13990</v>
      </c>
      <c r="H41" s="257">
        <v>33550</v>
      </c>
      <c r="I41" s="50"/>
      <c r="M41" s="52" t="s">
        <v>17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</row>
    <row r="42" spans="1:20">
      <c r="A42" s="68" t="s">
        <v>18</v>
      </c>
      <c r="B42" s="257">
        <v>19750</v>
      </c>
      <c r="C42" s="257">
        <v>24150</v>
      </c>
      <c r="D42" s="257">
        <v>24460</v>
      </c>
      <c r="E42" s="257">
        <v>18990</v>
      </c>
      <c r="F42" s="257">
        <v>16560</v>
      </c>
      <c r="G42" s="257">
        <v>18090</v>
      </c>
      <c r="H42" s="257">
        <v>24300</v>
      </c>
      <c r="I42" s="50"/>
      <c r="M42" s="52" t="s">
        <v>18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</row>
    <row r="43" spans="1:20">
      <c r="A43" s="68" t="s">
        <v>19</v>
      </c>
      <c r="B43" s="257">
        <v>26580</v>
      </c>
      <c r="C43" s="257">
        <v>30980</v>
      </c>
      <c r="D43" s="257">
        <v>41170</v>
      </c>
      <c r="E43" s="163">
        <v>0</v>
      </c>
      <c r="F43" s="257">
        <v>23240</v>
      </c>
      <c r="G43" s="257">
        <v>19300</v>
      </c>
      <c r="H43" s="163">
        <v>28330</v>
      </c>
      <c r="I43" s="50"/>
      <c r="M43" s="52" t="s">
        <v>19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</row>
    <row r="44" spans="1:20">
      <c r="A44" s="68" t="s">
        <v>20</v>
      </c>
      <c r="B44" s="257">
        <v>19440</v>
      </c>
      <c r="C44" s="257">
        <v>22330</v>
      </c>
      <c r="D44" s="257">
        <v>47230</v>
      </c>
      <c r="E44" s="257">
        <v>20210</v>
      </c>
      <c r="F44" s="257">
        <v>28240</v>
      </c>
      <c r="G44" s="257">
        <v>7620</v>
      </c>
      <c r="H44" s="257">
        <v>20970</v>
      </c>
      <c r="I44" s="50"/>
      <c r="M44" s="52" t="s">
        <v>20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</row>
    <row r="45" spans="1:20">
      <c r="A45" s="68" t="s">
        <v>21</v>
      </c>
      <c r="B45" s="257">
        <v>28240</v>
      </c>
      <c r="C45" s="257">
        <v>17930</v>
      </c>
      <c r="D45" s="257">
        <v>27490</v>
      </c>
      <c r="E45" s="257">
        <v>20360</v>
      </c>
      <c r="F45" s="257">
        <v>0</v>
      </c>
      <c r="G45" s="257">
        <v>19150</v>
      </c>
      <c r="H45" s="257">
        <v>81140</v>
      </c>
      <c r="I45" s="9" t="s">
        <v>162</v>
      </c>
      <c r="J45" s="140">
        <v>6</v>
      </c>
      <c r="M45" s="52" t="s">
        <v>21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</row>
    <row r="46" spans="1:20">
      <c r="A46" s="68" t="s">
        <v>22</v>
      </c>
      <c r="B46" s="257">
        <v>29460</v>
      </c>
      <c r="C46" s="257">
        <v>42920</v>
      </c>
      <c r="D46" s="257">
        <v>0</v>
      </c>
      <c r="E46" s="163">
        <v>17860</v>
      </c>
      <c r="F46" s="257">
        <v>0</v>
      </c>
      <c r="G46" s="257">
        <v>29770</v>
      </c>
      <c r="H46" s="257">
        <v>24910</v>
      </c>
      <c r="J46" s="123">
        <v>1198940</v>
      </c>
      <c r="M46" s="52" t="s">
        <v>22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</row>
    <row r="50" spans="1:9" ht="18" thickBot="1">
      <c r="A50" s="121" t="s">
        <v>204</v>
      </c>
      <c r="B50" s="19" t="s">
        <v>127</v>
      </c>
      <c r="C50" s="19"/>
      <c r="D50" s="69"/>
      <c r="E50" s="19"/>
      <c r="F50" s="19"/>
      <c r="G50" s="19"/>
      <c r="H50" s="19"/>
      <c r="I50" s="53"/>
    </row>
    <row r="51" spans="1:9">
      <c r="A51" s="54" t="s">
        <v>76</v>
      </c>
      <c r="B51" s="61" t="s">
        <v>77</v>
      </c>
      <c r="C51" s="61" t="s">
        <v>9</v>
      </c>
      <c r="D51" s="61" t="s">
        <v>10</v>
      </c>
      <c r="E51" s="61" t="s">
        <v>11</v>
      </c>
      <c r="F51" s="61" t="s">
        <v>12</v>
      </c>
      <c r="G51" s="61" t="s">
        <v>13</v>
      </c>
      <c r="H51" s="62" t="s">
        <v>14</v>
      </c>
    </row>
    <row r="52" spans="1:9">
      <c r="A52" s="55" t="s">
        <v>15</v>
      </c>
      <c r="B52" s="112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</row>
    <row r="53" spans="1:9">
      <c r="A53" s="55" t="s">
        <v>16</v>
      </c>
      <c r="B53" s="112">
        <v>0</v>
      </c>
      <c r="C53" s="112">
        <v>0</v>
      </c>
      <c r="D53" s="112">
        <v>0</v>
      </c>
      <c r="E53" s="112">
        <v>0</v>
      </c>
      <c r="F53" s="112">
        <v>0</v>
      </c>
      <c r="G53" s="112">
        <v>0</v>
      </c>
      <c r="H53" s="112">
        <v>29610</v>
      </c>
    </row>
    <row r="54" spans="1:9">
      <c r="A54" s="55" t="s">
        <v>17</v>
      </c>
      <c r="B54" s="112">
        <v>0</v>
      </c>
      <c r="C54" s="112">
        <v>0</v>
      </c>
      <c r="D54" s="112">
        <v>0</v>
      </c>
      <c r="E54" s="112">
        <v>0</v>
      </c>
      <c r="F54" s="230">
        <v>12710</v>
      </c>
      <c r="G54" s="112">
        <v>0</v>
      </c>
      <c r="H54" s="112">
        <v>0</v>
      </c>
    </row>
    <row r="55" spans="1:9">
      <c r="A55" s="55" t="s">
        <v>18</v>
      </c>
      <c r="B55" s="112">
        <v>0</v>
      </c>
      <c r="C55" s="112">
        <v>0</v>
      </c>
      <c r="D55" s="112">
        <v>0</v>
      </c>
      <c r="E55" s="112">
        <v>0</v>
      </c>
      <c r="F55" s="112">
        <v>0</v>
      </c>
      <c r="G55" s="112">
        <v>0</v>
      </c>
      <c r="H55" s="112">
        <v>0</v>
      </c>
    </row>
    <row r="56" spans="1:9">
      <c r="A56" s="55" t="s">
        <v>19</v>
      </c>
      <c r="B56" s="112">
        <v>0</v>
      </c>
      <c r="C56" s="112">
        <v>0</v>
      </c>
      <c r="D56" s="112">
        <v>0</v>
      </c>
      <c r="E56" s="112">
        <v>115360</v>
      </c>
      <c r="F56" s="112">
        <v>0</v>
      </c>
      <c r="G56" s="112">
        <v>0</v>
      </c>
      <c r="H56" s="112">
        <v>0</v>
      </c>
    </row>
    <row r="57" spans="1:9">
      <c r="A57" s="55" t="s">
        <v>20</v>
      </c>
      <c r="B57" s="112">
        <v>0</v>
      </c>
      <c r="C57" s="112">
        <v>0</v>
      </c>
      <c r="D57" s="112">
        <v>0</v>
      </c>
      <c r="E57" s="112">
        <v>0</v>
      </c>
      <c r="F57" s="112">
        <v>0</v>
      </c>
      <c r="G57" s="112">
        <v>0</v>
      </c>
      <c r="H57" s="112">
        <v>0</v>
      </c>
    </row>
    <row r="58" spans="1:9">
      <c r="A58" s="55" t="s">
        <v>21</v>
      </c>
      <c r="B58" s="112">
        <v>0</v>
      </c>
      <c r="C58" s="112">
        <v>0</v>
      </c>
      <c r="D58" s="112">
        <v>0</v>
      </c>
      <c r="E58" s="112">
        <v>0</v>
      </c>
      <c r="F58" s="112">
        <v>40410</v>
      </c>
      <c r="G58" s="112">
        <v>0</v>
      </c>
      <c r="H58" s="112">
        <v>0</v>
      </c>
    </row>
    <row r="59" spans="1:9" ht="17.25" thickBot="1">
      <c r="A59" s="56" t="s">
        <v>22</v>
      </c>
      <c r="B59" s="112">
        <v>0</v>
      </c>
      <c r="C59" s="112">
        <v>0</v>
      </c>
      <c r="D59" s="112">
        <v>23690</v>
      </c>
      <c r="E59" s="112">
        <v>0</v>
      </c>
      <c r="F59" s="112">
        <v>319520</v>
      </c>
      <c r="G59" s="112">
        <v>0</v>
      </c>
      <c r="H59" s="112">
        <v>0</v>
      </c>
      <c r="I59" s="124">
        <v>541300</v>
      </c>
    </row>
    <row r="64" spans="1:9" ht="21" thickBot="1">
      <c r="A64" s="109" t="s">
        <v>130</v>
      </c>
      <c r="B64" s="19" t="s">
        <v>127</v>
      </c>
      <c r="C64" s="19"/>
      <c r="D64" s="144" t="s">
        <v>240</v>
      </c>
      <c r="E64" s="19"/>
      <c r="F64" s="19"/>
      <c r="G64" s="19"/>
      <c r="H64" s="19"/>
    </row>
    <row r="65" spans="1:17">
      <c r="A65" s="65" t="s">
        <v>76</v>
      </c>
      <c r="B65" s="61" t="s">
        <v>77</v>
      </c>
      <c r="C65" s="61" t="s">
        <v>9</v>
      </c>
      <c r="D65" s="61" t="s">
        <v>10</v>
      </c>
      <c r="E65" s="61" t="s">
        <v>11</v>
      </c>
      <c r="F65" s="61" t="s">
        <v>12</v>
      </c>
      <c r="G65" s="61" t="s">
        <v>13</v>
      </c>
      <c r="H65" s="62" t="s">
        <v>14</v>
      </c>
    </row>
    <row r="66" spans="1:17">
      <c r="A66" s="66" t="s">
        <v>15</v>
      </c>
      <c r="B66" s="257">
        <v>28550</v>
      </c>
      <c r="C66" s="257">
        <v>19440</v>
      </c>
      <c r="D66" s="163">
        <v>25520</v>
      </c>
      <c r="E66" s="257">
        <v>17030</v>
      </c>
      <c r="F66" s="257">
        <v>25970</v>
      </c>
      <c r="G66" s="257">
        <v>15960</v>
      </c>
      <c r="H66" s="257">
        <v>20660</v>
      </c>
    </row>
    <row r="67" spans="1:17">
      <c r="A67" s="66" t="s">
        <v>16</v>
      </c>
      <c r="B67" s="257">
        <v>23540</v>
      </c>
      <c r="C67" s="257">
        <v>24300</v>
      </c>
      <c r="D67" s="257">
        <v>16260</v>
      </c>
      <c r="E67" s="257">
        <v>15810</v>
      </c>
      <c r="F67" s="257">
        <v>27340</v>
      </c>
      <c r="G67" s="257">
        <v>3520</v>
      </c>
      <c r="H67" s="257">
        <v>22180</v>
      </c>
    </row>
    <row r="68" spans="1:17">
      <c r="A68" s="66" t="s">
        <v>17</v>
      </c>
      <c r="B68" s="257">
        <v>19750</v>
      </c>
      <c r="C68" s="257">
        <v>20970</v>
      </c>
      <c r="D68" s="257">
        <v>19300</v>
      </c>
      <c r="E68" s="257">
        <v>22030</v>
      </c>
      <c r="F68" s="253">
        <v>0</v>
      </c>
      <c r="G68" s="257">
        <v>13840</v>
      </c>
      <c r="H68" s="257">
        <v>25970</v>
      </c>
    </row>
    <row r="69" spans="1:17">
      <c r="A69" s="66" t="s">
        <v>18</v>
      </c>
      <c r="B69" s="257">
        <v>19600</v>
      </c>
      <c r="C69" s="257">
        <v>22180</v>
      </c>
      <c r="D69" s="257">
        <v>22930</v>
      </c>
      <c r="E69" s="257">
        <v>16420</v>
      </c>
      <c r="F69" s="257">
        <v>15660</v>
      </c>
      <c r="G69" s="257">
        <v>16110</v>
      </c>
      <c r="H69" s="257">
        <v>24000</v>
      </c>
    </row>
    <row r="70" spans="1:17">
      <c r="A70" s="66" t="s">
        <v>19</v>
      </c>
      <c r="B70" s="257">
        <v>24610</v>
      </c>
      <c r="C70" s="257">
        <v>25210</v>
      </c>
      <c r="D70" s="257">
        <v>20970</v>
      </c>
      <c r="E70" s="163">
        <v>14980</v>
      </c>
      <c r="F70" s="257">
        <v>20050</v>
      </c>
      <c r="G70" s="257">
        <v>18230</v>
      </c>
      <c r="H70" s="163">
        <v>26800</v>
      </c>
      <c r="I70" s="135" t="s">
        <v>137</v>
      </c>
      <c r="J70" s="27">
        <v>35930</v>
      </c>
    </row>
    <row r="71" spans="1:17">
      <c r="A71" s="66" t="s">
        <v>20</v>
      </c>
      <c r="B71" s="257">
        <v>18380</v>
      </c>
      <c r="C71" s="257">
        <v>20660</v>
      </c>
      <c r="D71" s="257">
        <v>17480</v>
      </c>
      <c r="E71" s="257">
        <v>17930</v>
      </c>
      <c r="F71" s="257">
        <v>32490</v>
      </c>
      <c r="G71" s="257">
        <v>10650</v>
      </c>
      <c r="H71" s="257">
        <v>20810</v>
      </c>
      <c r="I71" s="135" t="s">
        <v>138</v>
      </c>
      <c r="J71" s="27">
        <v>20672.321428571428</v>
      </c>
    </row>
    <row r="72" spans="1:17">
      <c r="A72" s="66" t="s">
        <v>21</v>
      </c>
      <c r="B72" s="257">
        <v>27640</v>
      </c>
      <c r="C72" s="257">
        <v>15960</v>
      </c>
      <c r="D72" s="257">
        <v>22330</v>
      </c>
      <c r="E72" s="257">
        <v>21570</v>
      </c>
      <c r="F72" s="257">
        <v>22480</v>
      </c>
      <c r="G72" s="257">
        <v>14440</v>
      </c>
      <c r="H72" s="257">
        <v>28550</v>
      </c>
      <c r="I72" s="135" t="s">
        <v>161</v>
      </c>
      <c r="J72" s="27">
        <v>0</v>
      </c>
    </row>
    <row r="73" spans="1:17" ht="17.25" thickBot="1">
      <c r="A73" s="67" t="s">
        <v>22</v>
      </c>
      <c r="B73" s="257">
        <v>22790</v>
      </c>
      <c r="C73" s="257">
        <v>35930</v>
      </c>
      <c r="D73" s="257">
        <v>20510</v>
      </c>
      <c r="E73" s="163">
        <v>17100</v>
      </c>
      <c r="F73" s="257">
        <v>27180</v>
      </c>
      <c r="G73" s="257">
        <v>28240</v>
      </c>
      <c r="H73" s="257">
        <v>18840</v>
      </c>
      <c r="I73" s="27">
        <v>1157650</v>
      </c>
    </row>
    <row r="75" spans="1:17" ht="18" thickBot="1">
      <c r="A75" s="115" t="s">
        <v>205</v>
      </c>
      <c r="B75" s="19" t="s">
        <v>127</v>
      </c>
      <c r="C75" s="19"/>
      <c r="D75" s="19"/>
      <c r="E75" s="19"/>
      <c r="F75" s="19"/>
      <c r="G75" s="19"/>
      <c r="H75" s="19"/>
      <c r="J75" s="63"/>
      <c r="K75" s="63"/>
      <c r="L75" s="63"/>
      <c r="M75" s="63"/>
      <c r="N75" s="63"/>
      <c r="O75" s="63"/>
      <c r="P75" s="63"/>
      <c r="Q75" s="63"/>
    </row>
    <row r="76" spans="1:17">
      <c r="A76" s="54" t="s">
        <v>0</v>
      </c>
      <c r="B76" s="61" t="s">
        <v>8</v>
      </c>
      <c r="C76" s="61" t="s">
        <v>23</v>
      </c>
      <c r="D76" s="61" t="s">
        <v>10</v>
      </c>
      <c r="E76" s="61" t="s">
        <v>11</v>
      </c>
      <c r="F76" s="61" t="s">
        <v>12</v>
      </c>
      <c r="G76" s="61" t="s">
        <v>13</v>
      </c>
      <c r="H76" s="62" t="s">
        <v>14</v>
      </c>
      <c r="J76" s="64"/>
      <c r="K76" s="64"/>
      <c r="L76" s="64"/>
      <c r="M76" s="64"/>
      <c r="N76" s="64"/>
      <c r="O76" s="64"/>
      <c r="P76" s="64"/>
      <c r="Q76" s="64"/>
    </row>
    <row r="77" spans="1:17">
      <c r="A77" s="55" t="s">
        <v>24</v>
      </c>
      <c r="B77" s="257">
        <v>28550</v>
      </c>
      <c r="C77" s="257">
        <v>19440</v>
      </c>
      <c r="D77" s="163">
        <v>25520</v>
      </c>
      <c r="E77" s="257">
        <v>17030</v>
      </c>
      <c r="F77" s="257">
        <v>25970</v>
      </c>
      <c r="G77" s="257">
        <v>15960</v>
      </c>
      <c r="H77" s="257">
        <v>20660</v>
      </c>
      <c r="J77" s="64"/>
      <c r="K77" s="35"/>
      <c r="L77" s="35"/>
      <c r="M77" s="35"/>
      <c r="N77" s="35"/>
      <c r="O77" s="35"/>
      <c r="P77" s="35"/>
      <c r="Q77" s="35"/>
    </row>
    <row r="78" spans="1:17">
      <c r="A78" s="55" t="s">
        <v>16</v>
      </c>
      <c r="B78" s="257">
        <v>23540</v>
      </c>
      <c r="C78" s="257">
        <v>24300</v>
      </c>
      <c r="D78" s="257">
        <v>16260</v>
      </c>
      <c r="E78" s="257">
        <v>15810</v>
      </c>
      <c r="F78" s="257">
        <v>27340</v>
      </c>
      <c r="G78" s="257">
        <v>3520</v>
      </c>
      <c r="H78" s="257">
        <v>51790</v>
      </c>
      <c r="J78" s="64"/>
      <c r="K78" s="35"/>
      <c r="L78" s="35"/>
      <c r="M78" s="35"/>
      <c r="N78" s="35"/>
      <c r="O78" s="35"/>
      <c r="P78" s="35"/>
      <c r="Q78" s="35"/>
    </row>
    <row r="79" spans="1:17">
      <c r="A79" s="55" t="s">
        <v>17</v>
      </c>
      <c r="B79" s="257">
        <v>19750</v>
      </c>
      <c r="C79" s="257">
        <v>20970</v>
      </c>
      <c r="D79" s="257">
        <v>19300</v>
      </c>
      <c r="E79" s="257">
        <v>22030</v>
      </c>
      <c r="F79" s="253">
        <v>12710</v>
      </c>
      <c r="G79" s="257">
        <v>13840</v>
      </c>
      <c r="H79" s="257">
        <v>25970</v>
      </c>
      <c r="J79" s="64"/>
      <c r="K79" s="35"/>
      <c r="L79" s="35"/>
      <c r="M79" s="35"/>
      <c r="N79" s="35"/>
      <c r="O79" s="35"/>
      <c r="P79" s="35"/>
      <c r="Q79" s="35"/>
    </row>
    <row r="80" spans="1:17">
      <c r="A80" s="55" t="s">
        <v>18</v>
      </c>
      <c r="B80" s="257">
        <v>19600</v>
      </c>
      <c r="C80" s="257">
        <v>22180</v>
      </c>
      <c r="D80" s="257">
        <v>22930</v>
      </c>
      <c r="E80" s="257">
        <v>16420</v>
      </c>
      <c r="F80" s="257">
        <v>15660</v>
      </c>
      <c r="G80" s="257">
        <v>16110</v>
      </c>
      <c r="H80" s="257">
        <v>24000</v>
      </c>
      <c r="J80" s="64"/>
      <c r="K80" s="35"/>
      <c r="L80" s="35"/>
      <c r="M80" s="35"/>
      <c r="N80" s="35"/>
      <c r="O80" s="35"/>
      <c r="P80" s="35"/>
      <c r="Q80" s="35"/>
    </row>
    <row r="81" spans="1:17">
      <c r="A81" s="55" t="s">
        <v>19</v>
      </c>
      <c r="B81" s="257">
        <v>24610</v>
      </c>
      <c r="C81" s="257">
        <v>25210</v>
      </c>
      <c r="D81" s="257">
        <v>20970</v>
      </c>
      <c r="E81" s="163">
        <v>130340</v>
      </c>
      <c r="F81" s="257">
        <v>20050</v>
      </c>
      <c r="G81" s="257">
        <v>18230</v>
      </c>
      <c r="H81" s="163">
        <v>26800</v>
      </c>
      <c r="J81" s="64"/>
      <c r="K81" s="35"/>
      <c r="L81" s="35"/>
      <c r="M81" s="35"/>
      <c r="N81" s="35"/>
      <c r="O81" s="35"/>
      <c r="P81" s="35"/>
      <c r="Q81" s="35"/>
    </row>
    <row r="82" spans="1:17">
      <c r="A82" s="55" t="s">
        <v>20</v>
      </c>
      <c r="B82" s="257">
        <v>18380</v>
      </c>
      <c r="C82" s="257">
        <v>20660</v>
      </c>
      <c r="D82" s="257">
        <v>17480</v>
      </c>
      <c r="E82" s="257">
        <v>17930</v>
      </c>
      <c r="F82" s="257">
        <v>32490</v>
      </c>
      <c r="G82" s="257">
        <v>10650</v>
      </c>
      <c r="H82" s="257">
        <v>20810</v>
      </c>
      <c r="J82" s="64"/>
      <c r="K82" s="35"/>
      <c r="L82" s="35"/>
      <c r="M82" s="35"/>
      <c r="N82" s="35"/>
      <c r="O82" s="35"/>
      <c r="P82" s="35"/>
      <c r="Q82" s="35"/>
    </row>
    <row r="83" spans="1:17">
      <c r="A83" s="55" t="s">
        <v>21</v>
      </c>
      <c r="B83" s="257">
        <v>27640</v>
      </c>
      <c r="C83" s="257">
        <v>15960</v>
      </c>
      <c r="D83" s="257">
        <v>22330</v>
      </c>
      <c r="E83" s="257">
        <v>21570</v>
      </c>
      <c r="F83" s="257">
        <v>62890</v>
      </c>
      <c r="G83" s="257">
        <v>14440</v>
      </c>
      <c r="H83" s="257">
        <v>28550</v>
      </c>
      <c r="J83" s="64"/>
      <c r="K83" s="35"/>
      <c r="L83" s="35"/>
      <c r="M83" s="35"/>
      <c r="N83" s="35"/>
      <c r="O83" s="35"/>
      <c r="P83" s="35"/>
      <c r="Q83" s="35"/>
    </row>
    <row r="84" spans="1:17" ht="17.25" thickBot="1">
      <c r="A84" s="56" t="s">
        <v>22</v>
      </c>
      <c r="B84" s="257">
        <v>22790</v>
      </c>
      <c r="C84" s="257">
        <v>35930</v>
      </c>
      <c r="D84" s="257">
        <v>44200</v>
      </c>
      <c r="E84" s="163">
        <v>17100</v>
      </c>
      <c r="F84" s="257">
        <v>346700</v>
      </c>
      <c r="G84" s="257">
        <v>28240</v>
      </c>
      <c r="H84" s="257">
        <v>18840</v>
      </c>
      <c r="I84" s="27">
        <v>1698950</v>
      </c>
      <c r="J84" s="64"/>
      <c r="K84" s="35"/>
      <c r="L84" s="35"/>
      <c r="M84" s="35"/>
      <c r="N84" s="35"/>
      <c r="O84" s="35"/>
      <c r="P84" s="35"/>
      <c r="Q84" s="35"/>
    </row>
  </sheetData>
  <phoneticPr fontId="3" type="noConversion"/>
  <conditionalFormatting sqref="N39:T46">
    <cfRule type="cellIs" dxfId="0" priority="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68" fitToHeight="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07"/>
  <sheetViews>
    <sheetView tabSelected="1" workbookViewId="0">
      <selection activeCell="E4" sqref="E4"/>
    </sheetView>
  </sheetViews>
  <sheetFormatPr defaultColWidth="9" defaultRowHeight="16.5" customHeight="1"/>
  <cols>
    <col min="1" max="1" width="2.625" style="43" customWidth="1"/>
    <col min="2" max="2" width="10.125" style="43" customWidth="1"/>
    <col min="3" max="3" width="10.25" style="43" customWidth="1"/>
    <col min="4" max="4" width="3.625" style="43" customWidth="1"/>
    <col min="5" max="6" width="9.25" style="43" customWidth="1"/>
    <col min="7" max="8" width="7.125" style="43" customWidth="1"/>
    <col min="9" max="9" width="10.125" style="43" customWidth="1"/>
    <col min="10" max="10" width="9.75" style="43" customWidth="1"/>
    <col min="11" max="11" width="3.625" style="43" customWidth="1"/>
    <col min="12" max="13" width="9.25" style="43" customWidth="1"/>
    <col min="14" max="15" width="2.625" style="43" customWidth="1"/>
    <col min="16" max="17" width="10.125" style="43" customWidth="1"/>
    <col min="18" max="18" width="3.625" style="43" customWidth="1"/>
    <col min="19" max="20" width="9.25" style="43" customWidth="1"/>
    <col min="21" max="22" width="7.125" style="43" customWidth="1"/>
    <col min="23" max="23" width="10.125" style="43" customWidth="1"/>
    <col min="24" max="24" width="9.75" style="43" customWidth="1"/>
    <col min="25" max="25" width="3.625" style="43" customWidth="1"/>
    <col min="26" max="27" width="9.25" style="43" customWidth="1"/>
    <col min="28" max="29" width="3.625" style="166" customWidth="1"/>
    <col min="30" max="31" width="10.125" style="43" customWidth="1"/>
    <col min="32" max="32" width="3.625" style="43" customWidth="1"/>
    <col min="33" max="34" width="9.25" style="43" customWidth="1"/>
    <col min="35" max="36" width="7.125" style="166" customWidth="1"/>
    <col min="37" max="37" width="10.125" style="43" customWidth="1"/>
    <col min="38" max="38" width="9.75" style="43" customWidth="1"/>
    <col min="39" max="39" width="3.625" style="43" customWidth="1"/>
    <col min="40" max="41" width="9.25" style="43" customWidth="1"/>
    <col min="42" max="42" width="4" style="166" customWidth="1"/>
    <col min="43" max="43" width="4.375" style="166" customWidth="1"/>
    <col min="44" max="44" width="10.125" style="43" customWidth="1"/>
    <col min="45" max="45" width="9.75" style="43" customWidth="1"/>
    <col min="46" max="46" width="3.625" style="43" customWidth="1"/>
    <col min="47" max="48" width="9.25" style="43" customWidth="1"/>
    <col min="49" max="16384" width="9" style="43"/>
  </cols>
  <sheetData>
    <row r="1" spans="2:48" ht="16.5" customHeight="1" thickBot="1"/>
    <row r="2" spans="2:48" s="76" customFormat="1" ht="16.5" customHeight="1">
      <c r="B2" s="98"/>
      <c r="C2" s="101"/>
      <c r="D2" s="102" t="s">
        <v>114</v>
      </c>
      <c r="E2" s="99"/>
      <c r="F2" s="100"/>
      <c r="G2" s="77"/>
      <c r="I2" s="98"/>
      <c r="J2" s="101"/>
      <c r="K2" s="102" t="s">
        <v>114</v>
      </c>
      <c r="L2" s="99"/>
      <c r="M2" s="100"/>
      <c r="P2" s="98"/>
      <c r="Q2" s="101"/>
      <c r="R2" s="102" t="s">
        <v>114</v>
      </c>
      <c r="S2" s="99"/>
      <c r="T2" s="100"/>
      <c r="W2" s="98"/>
      <c r="X2" s="101"/>
      <c r="Y2" s="102" t="s">
        <v>114</v>
      </c>
      <c r="Z2" s="99"/>
      <c r="AA2" s="100"/>
      <c r="AB2" s="167"/>
      <c r="AC2" s="167"/>
      <c r="AD2" s="98"/>
      <c r="AE2" s="101"/>
      <c r="AF2" s="102" t="s">
        <v>114</v>
      </c>
      <c r="AG2" s="99"/>
      <c r="AH2" s="100"/>
      <c r="AI2" s="167"/>
      <c r="AJ2" s="167"/>
      <c r="AK2" s="98"/>
      <c r="AL2" s="101"/>
      <c r="AM2" s="102" t="s">
        <v>114</v>
      </c>
      <c r="AN2" s="99"/>
      <c r="AO2" s="100"/>
      <c r="AP2" s="167"/>
      <c r="AQ2" s="167"/>
      <c r="AR2" s="98"/>
      <c r="AS2" s="101"/>
      <c r="AT2" s="102" t="s">
        <v>114</v>
      </c>
      <c r="AU2" s="99"/>
      <c r="AV2" s="100"/>
    </row>
    <row r="3" spans="2:48" ht="16.5" customHeight="1">
      <c r="B3" s="73" t="s">
        <v>26</v>
      </c>
      <c r="C3" s="26" t="s">
        <v>78</v>
      </c>
      <c r="D3" s="36"/>
      <c r="E3" s="26"/>
      <c r="F3" s="37"/>
      <c r="G3" s="38"/>
      <c r="H3" s="41"/>
      <c r="I3" s="40" t="s">
        <v>26</v>
      </c>
      <c r="J3" s="26" t="s">
        <v>79</v>
      </c>
      <c r="K3" s="41"/>
      <c r="L3" s="26"/>
      <c r="M3" s="70"/>
      <c r="N3" s="41"/>
      <c r="O3" s="41"/>
      <c r="P3" s="40" t="s">
        <v>26</v>
      </c>
      <c r="Q3" s="26" t="s">
        <v>80</v>
      </c>
      <c r="R3" s="42"/>
      <c r="S3" s="26"/>
      <c r="T3" s="70"/>
      <c r="U3" s="41"/>
      <c r="V3" s="41"/>
      <c r="W3" s="40" t="s">
        <v>26</v>
      </c>
      <c r="X3" s="26" t="s">
        <v>81</v>
      </c>
      <c r="Y3" s="41"/>
      <c r="Z3" s="26"/>
      <c r="AA3" s="70"/>
      <c r="AB3" s="41"/>
      <c r="AC3" s="41"/>
      <c r="AD3" s="40" t="s">
        <v>26</v>
      </c>
      <c r="AE3" s="26" t="s">
        <v>82</v>
      </c>
      <c r="AF3" s="41"/>
      <c r="AG3" s="26"/>
      <c r="AH3" s="70"/>
      <c r="AI3" s="41"/>
      <c r="AJ3" s="41"/>
      <c r="AK3" s="40" t="s">
        <v>26</v>
      </c>
      <c r="AL3" s="26" t="s">
        <v>83</v>
      </c>
      <c r="AN3" s="26"/>
      <c r="AO3" s="70"/>
      <c r="AP3" s="41"/>
      <c r="AQ3" s="41"/>
      <c r="AR3" s="40" t="s">
        <v>26</v>
      </c>
      <c r="AS3" s="26" t="s">
        <v>84</v>
      </c>
      <c r="AU3" s="26"/>
      <c r="AV3" s="70"/>
    </row>
    <row r="4" spans="2:48" ht="16.5" customHeight="1">
      <c r="B4" s="73" t="s">
        <v>27</v>
      </c>
      <c r="C4" s="36" t="s">
        <v>1083</v>
      </c>
      <c r="D4" s="36"/>
      <c r="E4" s="36" t="s">
        <v>28</v>
      </c>
      <c r="F4" s="90">
        <v>45301</v>
      </c>
      <c r="G4" s="38"/>
      <c r="I4" s="73" t="s">
        <v>27</v>
      </c>
      <c r="J4" s="36" t="s">
        <v>1083</v>
      </c>
      <c r="K4" s="36"/>
      <c r="L4" s="36" t="s">
        <v>28</v>
      </c>
      <c r="M4" s="90">
        <v>45301</v>
      </c>
      <c r="P4" s="73" t="s">
        <v>27</v>
      </c>
      <c r="Q4" s="36" t="s">
        <v>1083</v>
      </c>
      <c r="R4" s="36"/>
      <c r="S4" s="36" t="s">
        <v>28</v>
      </c>
      <c r="T4" s="90">
        <v>45301</v>
      </c>
      <c r="W4" s="73" t="s">
        <v>27</v>
      </c>
      <c r="X4" s="36" t="s">
        <v>1083</v>
      </c>
      <c r="Y4" s="36"/>
      <c r="Z4" s="36" t="s">
        <v>28</v>
      </c>
      <c r="AA4" s="90">
        <v>45301</v>
      </c>
      <c r="AB4" s="168"/>
      <c r="AC4" s="168"/>
      <c r="AD4" s="73" t="s">
        <v>27</v>
      </c>
      <c r="AE4" s="36" t="s">
        <v>1083</v>
      </c>
      <c r="AF4" s="36"/>
      <c r="AG4" s="36" t="s">
        <v>28</v>
      </c>
      <c r="AH4" s="90">
        <v>45301</v>
      </c>
      <c r="AI4" s="168"/>
      <c r="AJ4" s="168"/>
      <c r="AK4" s="73" t="s">
        <v>27</v>
      </c>
      <c r="AL4" s="36" t="s">
        <v>1083</v>
      </c>
      <c r="AM4" s="36"/>
      <c r="AN4" s="36" t="s">
        <v>28</v>
      </c>
      <c r="AO4" s="90">
        <v>45301</v>
      </c>
      <c r="AP4" s="168"/>
      <c r="AQ4" s="168"/>
      <c r="AR4" s="73" t="s">
        <v>27</v>
      </c>
      <c r="AS4" s="36" t="s">
        <v>1083</v>
      </c>
      <c r="AT4" s="36"/>
      <c r="AU4" s="36" t="s">
        <v>28</v>
      </c>
      <c r="AV4" s="90">
        <v>45301</v>
      </c>
    </row>
    <row r="5" spans="2:48" ht="16.5" customHeight="1">
      <c r="B5" s="73"/>
      <c r="C5" s="36"/>
      <c r="D5" s="36"/>
      <c r="E5" s="36"/>
      <c r="F5" s="37"/>
      <c r="G5" s="38"/>
      <c r="I5" s="73"/>
      <c r="J5" s="36"/>
      <c r="K5" s="36"/>
      <c r="L5" s="36"/>
      <c r="M5" s="37"/>
      <c r="P5" s="73"/>
      <c r="Q5" s="36"/>
      <c r="R5" s="36"/>
      <c r="S5" s="36"/>
      <c r="T5" s="37"/>
      <c r="W5" s="73"/>
      <c r="X5" s="36"/>
      <c r="Y5" s="36"/>
      <c r="Z5" s="36"/>
      <c r="AA5" s="37"/>
      <c r="AB5" s="81"/>
      <c r="AC5" s="81"/>
      <c r="AD5" s="73"/>
      <c r="AE5" s="36"/>
      <c r="AF5" s="36"/>
      <c r="AG5" s="36"/>
      <c r="AH5" s="37"/>
      <c r="AI5" s="81"/>
      <c r="AJ5" s="81"/>
      <c r="AK5" s="73"/>
      <c r="AL5" s="36"/>
      <c r="AM5" s="36"/>
      <c r="AN5" s="36"/>
      <c r="AO5" s="37"/>
      <c r="AP5" s="81"/>
      <c r="AQ5" s="81"/>
      <c r="AR5" s="73"/>
      <c r="AS5" s="36"/>
      <c r="AT5" s="36"/>
      <c r="AU5" s="36"/>
      <c r="AV5" s="37"/>
    </row>
    <row r="6" spans="2:48" s="79" customFormat="1" ht="16.5" customHeight="1">
      <c r="B6" s="266" t="s">
        <v>113</v>
      </c>
      <c r="C6" s="267"/>
      <c r="D6" s="265"/>
      <c r="E6" s="268" t="s">
        <v>115</v>
      </c>
      <c r="F6" s="269"/>
      <c r="G6" s="78"/>
      <c r="I6" s="266" t="s">
        <v>113</v>
      </c>
      <c r="J6" s="267"/>
      <c r="K6" s="265"/>
      <c r="L6" s="268" t="s">
        <v>115</v>
      </c>
      <c r="M6" s="269"/>
      <c r="P6" s="266" t="s">
        <v>113</v>
      </c>
      <c r="Q6" s="267"/>
      <c r="R6" s="265"/>
      <c r="S6" s="268" t="s">
        <v>115</v>
      </c>
      <c r="T6" s="269"/>
      <c r="W6" s="266" t="s">
        <v>113</v>
      </c>
      <c r="X6" s="267"/>
      <c r="Y6" s="265"/>
      <c r="Z6" s="268" t="s">
        <v>115</v>
      </c>
      <c r="AA6" s="269"/>
      <c r="AB6" s="169"/>
      <c r="AC6" s="169"/>
      <c r="AD6" s="266" t="s">
        <v>113</v>
      </c>
      <c r="AE6" s="267"/>
      <c r="AF6" s="265"/>
      <c r="AG6" s="268" t="s">
        <v>115</v>
      </c>
      <c r="AH6" s="269"/>
      <c r="AI6" s="169"/>
      <c r="AJ6" s="169"/>
      <c r="AK6" s="266" t="s">
        <v>113</v>
      </c>
      <c r="AL6" s="267"/>
      <c r="AM6" s="265"/>
      <c r="AN6" s="268" t="s">
        <v>115</v>
      </c>
      <c r="AO6" s="269"/>
      <c r="AP6" s="169"/>
      <c r="AQ6" s="169"/>
      <c r="AR6" s="266" t="s">
        <v>113</v>
      </c>
      <c r="AS6" s="267"/>
      <c r="AT6" s="265"/>
      <c r="AU6" s="268" t="s">
        <v>115</v>
      </c>
      <c r="AV6" s="269"/>
    </row>
    <row r="7" spans="2:48" ht="16.5" customHeight="1">
      <c r="B7" s="73" t="s">
        <v>1</v>
      </c>
      <c r="C7" s="72">
        <v>910</v>
      </c>
      <c r="D7" s="36"/>
      <c r="E7" s="36" t="s">
        <v>29</v>
      </c>
      <c r="F7" s="80" t="s">
        <v>1085</v>
      </c>
      <c r="G7" s="38"/>
      <c r="I7" s="73" t="s">
        <v>1</v>
      </c>
      <c r="J7" s="72">
        <v>910</v>
      </c>
      <c r="K7" s="36"/>
      <c r="L7" s="36" t="s">
        <v>29</v>
      </c>
      <c r="M7" s="80" t="s">
        <v>1086</v>
      </c>
      <c r="P7" s="73" t="s">
        <v>1</v>
      </c>
      <c r="Q7" s="72">
        <v>910</v>
      </c>
      <c r="R7" s="36"/>
      <c r="S7" s="36" t="s">
        <v>29</v>
      </c>
      <c r="T7" s="80" t="s">
        <v>1087</v>
      </c>
      <c r="W7" s="73" t="s">
        <v>1</v>
      </c>
      <c r="X7" s="72">
        <v>910</v>
      </c>
      <c r="Y7" s="36"/>
      <c r="Z7" s="36" t="s">
        <v>29</v>
      </c>
      <c r="AA7" s="80" t="s">
        <v>365</v>
      </c>
      <c r="AB7" s="170"/>
      <c r="AC7" s="170"/>
      <c r="AD7" s="73" t="s">
        <v>1</v>
      </c>
      <c r="AE7" s="72">
        <v>910</v>
      </c>
      <c r="AF7" s="36"/>
      <c r="AG7" s="36" t="s">
        <v>29</v>
      </c>
      <c r="AH7" s="80" t="s">
        <v>1088</v>
      </c>
      <c r="AI7" s="170"/>
      <c r="AJ7" s="170"/>
      <c r="AK7" s="73" t="s">
        <v>1</v>
      </c>
      <c r="AL7" s="72">
        <v>910</v>
      </c>
      <c r="AM7" s="36"/>
      <c r="AN7" s="36" t="s">
        <v>29</v>
      </c>
      <c r="AO7" s="80" t="s">
        <v>1089</v>
      </c>
      <c r="AP7" s="170"/>
      <c r="AQ7" s="170"/>
      <c r="AR7" s="73" t="s">
        <v>1</v>
      </c>
      <c r="AS7" s="72">
        <v>910</v>
      </c>
      <c r="AT7" s="36"/>
      <c r="AU7" s="36" t="s">
        <v>29</v>
      </c>
      <c r="AV7" s="80" t="s">
        <v>1090</v>
      </c>
    </row>
    <row r="8" spans="2:48" ht="16.5" customHeight="1">
      <c r="B8" s="73" t="s">
        <v>3</v>
      </c>
      <c r="C8" s="72">
        <v>19800</v>
      </c>
      <c r="D8" s="36"/>
      <c r="E8" s="36" t="s">
        <v>30</v>
      </c>
      <c r="F8" s="80" t="s">
        <v>1022</v>
      </c>
      <c r="G8" s="39"/>
      <c r="I8" s="73" t="s">
        <v>3</v>
      </c>
      <c r="J8" s="72">
        <v>12600</v>
      </c>
      <c r="K8" s="36"/>
      <c r="L8" s="36" t="s">
        <v>30</v>
      </c>
      <c r="M8" s="80" t="s">
        <v>1023</v>
      </c>
      <c r="P8" s="73" t="s">
        <v>3</v>
      </c>
      <c r="Q8" s="72">
        <v>17400</v>
      </c>
      <c r="R8" s="36"/>
      <c r="S8" s="36" t="s">
        <v>30</v>
      </c>
      <c r="T8" s="80" t="s">
        <v>1024</v>
      </c>
      <c r="W8" s="73" t="s">
        <v>3</v>
      </c>
      <c r="X8" s="72">
        <v>10680</v>
      </c>
      <c r="Y8" s="36"/>
      <c r="Z8" s="36" t="s">
        <v>30</v>
      </c>
      <c r="AA8" s="80" t="s">
        <v>935</v>
      </c>
      <c r="AB8" s="170"/>
      <c r="AC8" s="170"/>
      <c r="AD8" s="73" t="s">
        <v>3</v>
      </c>
      <c r="AE8" s="72">
        <v>17760</v>
      </c>
      <c r="AF8" s="36"/>
      <c r="AG8" s="36" t="s">
        <v>30</v>
      </c>
      <c r="AH8" s="80" t="s">
        <v>1025</v>
      </c>
      <c r="AI8" s="170"/>
      <c r="AJ8" s="170"/>
      <c r="AK8" s="73" t="s">
        <v>3</v>
      </c>
      <c r="AL8" s="72">
        <v>9840</v>
      </c>
      <c r="AM8" s="36"/>
      <c r="AN8" s="36" t="s">
        <v>30</v>
      </c>
      <c r="AO8" s="80" t="s">
        <v>1026</v>
      </c>
      <c r="AP8" s="170"/>
      <c r="AQ8" s="170"/>
      <c r="AR8" s="73" t="s">
        <v>3</v>
      </c>
      <c r="AS8" s="72">
        <v>13560</v>
      </c>
      <c r="AT8" s="36"/>
      <c r="AU8" s="36" t="s">
        <v>30</v>
      </c>
      <c r="AV8" s="80" t="s">
        <v>1027</v>
      </c>
    </row>
    <row r="9" spans="2:48" ht="16.5" customHeight="1">
      <c r="B9" s="73" t="s">
        <v>159</v>
      </c>
      <c r="C9" s="72">
        <v>0</v>
      </c>
      <c r="D9" s="36"/>
      <c r="E9" s="36"/>
      <c r="F9" s="80"/>
      <c r="G9" s="38"/>
      <c r="I9" s="73" t="s">
        <v>159</v>
      </c>
      <c r="J9" s="72">
        <v>0</v>
      </c>
      <c r="K9" s="36"/>
      <c r="L9" s="36"/>
      <c r="M9" s="80"/>
      <c r="P9" s="73" t="s">
        <v>159</v>
      </c>
      <c r="Q9" s="72">
        <v>0</v>
      </c>
      <c r="R9" s="36"/>
      <c r="S9" s="36"/>
      <c r="T9" s="80"/>
      <c r="W9" s="73" t="s">
        <v>159</v>
      </c>
      <c r="X9" s="72">
        <v>0</v>
      </c>
      <c r="Y9" s="36"/>
      <c r="Z9" s="36"/>
      <c r="AA9" s="80"/>
      <c r="AB9" s="170"/>
      <c r="AC9" s="170"/>
      <c r="AD9" s="73" t="s">
        <v>159</v>
      </c>
      <c r="AE9" s="72">
        <v>0</v>
      </c>
      <c r="AF9" s="36"/>
      <c r="AG9" s="36"/>
      <c r="AH9" s="80"/>
      <c r="AI9" s="170"/>
      <c r="AJ9" s="170"/>
      <c r="AK9" s="73" t="s">
        <v>159</v>
      </c>
      <c r="AL9" s="72">
        <v>0</v>
      </c>
      <c r="AM9" s="36"/>
      <c r="AN9" s="36"/>
      <c r="AO9" s="80"/>
      <c r="AP9" s="170"/>
      <c r="AQ9" s="170"/>
      <c r="AR9" s="73" t="s">
        <v>159</v>
      </c>
      <c r="AS9" s="72">
        <v>0</v>
      </c>
      <c r="AT9" s="36"/>
      <c r="AU9" s="36"/>
      <c r="AV9" s="80"/>
    </row>
    <row r="10" spans="2:48" ht="16.5" customHeight="1">
      <c r="B10" s="164" t="s">
        <v>167</v>
      </c>
      <c r="C10" s="72">
        <v>1485</v>
      </c>
      <c r="D10" s="36"/>
      <c r="E10" s="36"/>
      <c r="F10" s="80"/>
      <c r="G10" s="38"/>
      <c r="I10" s="164" t="s">
        <v>167</v>
      </c>
      <c r="J10" s="72">
        <v>945</v>
      </c>
      <c r="K10" s="36"/>
      <c r="L10" s="36"/>
      <c r="M10" s="80"/>
      <c r="P10" s="164" t="s">
        <v>167</v>
      </c>
      <c r="Q10" s="72">
        <v>1305</v>
      </c>
      <c r="R10" s="36"/>
      <c r="S10" s="36"/>
      <c r="T10" s="80"/>
      <c r="W10" s="164" t="s">
        <v>167</v>
      </c>
      <c r="X10" s="72">
        <v>801</v>
      </c>
      <c r="Y10" s="36"/>
      <c r="Z10" s="36"/>
      <c r="AA10" s="80"/>
      <c r="AB10" s="170"/>
      <c r="AC10" s="170"/>
      <c r="AD10" s="164" t="s">
        <v>167</v>
      </c>
      <c r="AE10" s="72">
        <v>1332</v>
      </c>
      <c r="AF10" s="36"/>
      <c r="AG10" s="36"/>
      <c r="AH10" s="80"/>
      <c r="AI10" s="170"/>
      <c r="AJ10" s="170"/>
      <c r="AK10" s="164" t="s">
        <v>167</v>
      </c>
      <c r="AL10" s="72">
        <v>738</v>
      </c>
      <c r="AM10" s="36"/>
      <c r="AN10" s="36"/>
      <c r="AO10" s="80"/>
      <c r="AP10" s="170"/>
      <c r="AQ10" s="170"/>
      <c r="AR10" s="164" t="s">
        <v>167</v>
      </c>
      <c r="AS10" s="72">
        <v>1017</v>
      </c>
      <c r="AT10" s="36"/>
      <c r="AU10" s="36"/>
      <c r="AV10" s="80"/>
    </row>
    <row r="11" spans="2:48" ht="16.5" customHeight="1">
      <c r="B11" s="73" t="s">
        <v>168</v>
      </c>
      <c r="C11" s="72">
        <v>825</v>
      </c>
      <c r="D11" s="36"/>
      <c r="E11" s="36"/>
      <c r="F11" s="80"/>
      <c r="G11" s="38"/>
      <c r="I11" s="73" t="s">
        <v>168</v>
      </c>
      <c r="J11" s="72">
        <v>525</v>
      </c>
      <c r="K11" s="36"/>
      <c r="L11" s="36"/>
      <c r="M11" s="80"/>
      <c r="P11" s="73" t="s">
        <v>168</v>
      </c>
      <c r="Q11" s="72">
        <v>725</v>
      </c>
      <c r="R11" s="36"/>
      <c r="S11" s="36"/>
      <c r="T11" s="80"/>
      <c r="W11" s="73" t="s">
        <v>168</v>
      </c>
      <c r="X11" s="72">
        <v>445</v>
      </c>
      <c r="Y11" s="36"/>
      <c r="Z11" s="36"/>
      <c r="AA11" s="80"/>
      <c r="AB11" s="170"/>
      <c r="AC11" s="170"/>
      <c r="AD11" s="73" t="s">
        <v>168</v>
      </c>
      <c r="AE11" s="72">
        <v>740</v>
      </c>
      <c r="AF11" s="36"/>
      <c r="AG11" s="36"/>
      <c r="AH11" s="80"/>
      <c r="AI11" s="170"/>
      <c r="AJ11" s="170"/>
      <c r="AK11" s="73" t="s">
        <v>168</v>
      </c>
      <c r="AL11" s="72">
        <v>410</v>
      </c>
      <c r="AM11" s="36"/>
      <c r="AN11" s="36"/>
      <c r="AO11" s="80"/>
      <c r="AP11" s="170"/>
      <c r="AQ11" s="170"/>
      <c r="AR11" s="73" t="s">
        <v>168</v>
      </c>
      <c r="AS11" s="72">
        <v>565</v>
      </c>
      <c r="AT11" s="36"/>
      <c r="AU11" s="36"/>
      <c r="AV11" s="80"/>
    </row>
    <row r="12" spans="2:48" ht="16.5" customHeight="1">
      <c r="B12" s="73" t="s">
        <v>31</v>
      </c>
      <c r="C12" s="72">
        <v>2302</v>
      </c>
      <c r="D12" s="36"/>
      <c r="E12" s="172" t="s">
        <v>117</v>
      </c>
      <c r="F12" s="173"/>
      <c r="G12" s="38"/>
      <c r="I12" s="73" t="s">
        <v>31</v>
      </c>
      <c r="J12" s="72">
        <v>1498</v>
      </c>
      <c r="K12" s="36"/>
      <c r="L12" s="172" t="s">
        <v>117</v>
      </c>
      <c r="M12" s="173"/>
      <c r="P12" s="73" t="s">
        <v>31</v>
      </c>
      <c r="Q12" s="72">
        <v>2034</v>
      </c>
      <c r="R12" s="36"/>
      <c r="S12" s="172" t="s">
        <v>117</v>
      </c>
      <c r="T12" s="173"/>
      <c r="W12" s="73" t="s">
        <v>31</v>
      </c>
      <c r="X12" s="72">
        <v>1284</v>
      </c>
      <c r="Y12" s="36"/>
      <c r="Z12" s="172" t="s">
        <v>117</v>
      </c>
      <c r="AA12" s="173"/>
      <c r="AB12" s="169"/>
      <c r="AC12" s="169"/>
      <c r="AD12" s="73" t="s">
        <v>31</v>
      </c>
      <c r="AE12" s="72">
        <v>2074</v>
      </c>
      <c r="AF12" s="36"/>
      <c r="AG12" s="172" t="s">
        <v>117</v>
      </c>
      <c r="AH12" s="173"/>
      <c r="AI12" s="169"/>
      <c r="AJ12" s="169"/>
      <c r="AK12" s="73" t="s">
        <v>31</v>
      </c>
      <c r="AL12" s="72">
        <v>1190</v>
      </c>
      <c r="AM12" s="36"/>
      <c r="AN12" s="172" t="s">
        <v>117</v>
      </c>
      <c r="AO12" s="173"/>
      <c r="AP12" s="169"/>
      <c r="AQ12" s="169"/>
      <c r="AR12" s="73" t="s">
        <v>31</v>
      </c>
      <c r="AS12" s="72">
        <v>1605</v>
      </c>
      <c r="AT12" s="36"/>
      <c r="AU12" s="172" t="s">
        <v>117</v>
      </c>
      <c r="AV12" s="173"/>
    </row>
    <row r="13" spans="2:48" ht="16.5" customHeight="1">
      <c r="B13" s="73" t="s">
        <v>171</v>
      </c>
      <c r="C13" s="72">
        <v>-2</v>
      </c>
      <c r="D13" s="36"/>
      <c r="E13" s="36" t="s">
        <v>33</v>
      </c>
      <c r="F13" s="80" t="s">
        <v>1091</v>
      </c>
      <c r="G13" s="38"/>
      <c r="I13" s="73" t="s">
        <v>171</v>
      </c>
      <c r="J13" s="72">
        <v>-8</v>
      </c>
      <c r="K13" s="36"/>
      <c r="L13" s="36" t="s">
        <v>33</v>
      </c>
      <c r="M13" s="80" t="s">
        <v>550</v>
      </c>
      <c r="P13" s="73" t="s">
        <v>171</v>
      </c>
      <c r="Q13" s="72">
        <v>-4</v>
      </c>
      <c r="R13" s="36"/>
      <c r="S13" s="36" t="s">
        <v>33</v>
      </c>
      <c r="T13" s="80" t="s">
        <v>876</v>
      </c>
      <c r="W13" s="73" t="s">
        <v>171</v>
      </c>
      <c r="X13" s="72">
        <v>0</v>
      </c>
      <c r="Y13" s="36"/>
      <c r="Z13" s="36" t="s">
        <v>33</v>
      </c>
      <c r="AA13" s="80" t="s">
        <v>644</v>
      </c>
      <c r="AB13" s="170"/>
      <c r="AC13" s="170"/>
      <c r="AD13" s="73" t="s">
        <v>171</v>
      </c>
      <c r="AE13" s="72">
        <v>-6</v>
      </c>
      <c r="AF13" s="36"/>
      <c r="AG13" s="36" t="s">
        <v>33</v>
      </c>
      <c r="AH13" s="80" t="s">
        <v>408</v>
      </c>
      <c r="AI13" s="170"/>
      <c r="AJ13" s="170"/>
      <c r="AK13" s="73" t="s">
        <v>171</v>
      </c>
      <c r="AL13" s="72">
        <v>-8</v>
      </c>
      <c r="AM13" s="36"/>
      <c r="AN13" s="36" t="s">
        <v>33</v>
      </c>
      <c r="AO13" s="80" t="s">
        <v>388</v>
      </c>
      <c r="AP13" s="170"/>
      <c r="AQ13" s="170"/>
      <c r="AR13" s="73" t="s">
        <v>171</v>
      </c>
      <c r="AS13" s="72">
        <v>-7</v>
      </c>
      <c r="AT13" s="36"/>
      <c r="AU13" s="36" t="s">
        <v>33</v>
      </c>
      <c r="AV13" s="80" t="s">
        <v>467</v>
      </c>
    </row>
    <row r="14" spans="2:48" ht="16.5" customHeight="1">
      <c r="B14" s="73" t="s">
        <v>32</v>
      </c>
      <c r="C14" s="72">
        <v>730</v>
      </c>
      <c r="D14" s="36"/>
      <c r="E14" s="96"/>
      <c r="F14" s="95"/>
      <c r="G14" s="38"/>
      <c r="I14" s="73" t="s">
        <v>32</v>
      </c>
      <c r="J14" s="72">
        <v>470</v>
      </c>
      <c r="K14" s="36"/>
      <c r="L14" s="96"/>
      <c r="M14" s="95"/>
      <c r="P14" s="73" t="s">
        <v>32</v>
      </c>
      <c r="Q14" s="72">
        <v>650</v>
      </c>
      <c r="R14" s="36"/>
      <c r="S14" s="96"/>
      <c r="T14" s="95"/>
      <c r="W14" s="73" t="s">
        <v>32</v>
      </c>
      <c r="X14" s="72">
        <v>410</v>
      </c>
      <c r="Y14" s="36"/>
      <c r="Z14" s="96"/>
      <c r="AA14" s="95"/>
      <c r="AB14" s="171"/>
      <c r="AC14" s="171"/>
      <c r="AD14" s="73" t="s">
        <v>32</v>
      </c>
      <c r="AE14" s="72">
        <v>660</v>
      </c>
      <c r="AF14" s="36"/>
      <c r="AG14" s="96"/>
      <c r="AH14" s="95"/>
      <c r="AI14" s="171"/>
      <c r="AJ14" s="171"/>
      <c r="AK14" s="73" t="s">
        <v>32</v>
      </c>
      <c r="AL14" s="72">
        <v>380</v>
      </c>
      <c r="AM14" s="36"/>
      <c r="AN14" s="96"/>
      <c r="AO14" s="95"/>
      <c r="AP14" s="171"/>
      <c r="AQ14" s="171"/>
      <c r="AR14" s="73" t="s">
        <v>32</v>
      </c>
      <c r="AS14" s="72">
        <v>510</v>
      </c>
      <c r="AT14" s="36"/>
      <c r="AU14" s="96"/>
      <c r="AV14" s="95"/>
    </row>
    <row r="15" spans="2:48" ht="16.5" customHeight="1">
      <c r="B15" s="73" t="s">
        <v>101</v>
      </c>
      <c r="C15" s="72">
        <v>2500</v>
      </c>
      <c r="D15" s="36"/>
      <c r="E15" s="36"/>
      <c r="F15" s="80"/>
      <c r="G15" s="38"/>
      <c r="I15" s="73" t="s">
        <v>101</v>
      </c>
      <c r="J15" s="72">
        <v>2500</v>
      </c>
      <c r="K15" s="36"/>
      <c r="L15" s="36"/>
      <c r="M15" s="80"/>
      <c r="P15" s="73" t="s">
        <v>101</v>
      </c>
      <c r="Q15" s="72">
        <v>2500</v>
      </c>
      <c r="R15" s="36"/>
      <c r="S15" s="36"/>
      <c r="T15" s="80"/>
      <c r="W15" s="73" t="s">
        <v>101</v>
      </c>
      <c r="X15" s="72">
        <v>2500</v>
      </c>
      <c r="Y15" s="36"/>
      <c r="Z15" s="36"/>
      <c r="AA15" s="80"/>
      <c r="AB15" s="170"/>
      <c r="AC15" s="170"/>
      <c r="AD15" s="73" t="s">
        <v>101</v>
      </c>
      <c r="AE15" s="72">
        <v>2500</v>
      </c>
      <c r="AF15" s="36"/>
      <c r="AG15" s="36"/>
      <c r="AH15" s="80"/>
      <c r="AI15" s="170"/>
      <c r="AJ15" s="170"/>
      <c r="AK15" s="73" t="s">
        <v>101</v>
      </c>
      <c r="AL15" s="72">
        <v>2500</v>
      </c>
      <c r="AM15" s="36"/>
      <c r="AN15" s="36"/>
      <c r="AO15" s="80"/>
      <c r="AP15" s="170"/>
      <c r="AQ15" s="170"/>
      <c r="AR15" s="73" t="s">
        <v>101</v>
      </c>
      <c r="AS15" s="72">
        <v>2500</v>
      </c>
      <c r="AT15" s="36"/>
      <c r="AU15" s="36"/>
      <c r="AV15" s="80"/>
    </row>
    <row r="16" spans="2:48" ht="16.5" customHeight="1">
      <c r="B16" s="73" t="s">
        <v>104</v>
      </c>
      <c r="C16" s="72">
        <v>0</v>
      </c>
      <c r="D16" s="36"/>
      <c r="E16" s="36"/>
      <c r="F16" s="80"/>
      <c r="G16" s="38"/>
      <c r="I16" s="73" t="s">
        <v>104</v>
      </c>
      <c r="J16" s="72">
        <v>0</v>
      </c>
      <c r="K16" s="36"/>
      <c r="L16" s="36"/>
      <c r="M16" s="80"/>
      <c r="P16" s="73" t="s">
        <v>104</v>
      </c>
      <c r="Q16" s="72">
        <v>0</v>
      </c>
      <c r="R16" s="36"/>
      <c r="S16" s="36"/>
      <c r="T16" s="80"/>
      <c r="W16" s="73" t="s">
        <v>104</v>
      </c>
      <c r="X16" s="72">
        <v>0</v>
      </c>
      <c r="Y16" s="36"/>
      <c r="Z16" s="36"/>
      <c r="AA16" s="80"/>
      <c r="AB16" s="170"/>
      <c r="AC16" s="170"/>
      <c r="AD16" s="73" t="s">
        <v>104</v>
      </c>
      <c r="AE16" s="72">
        <v>0</v>
      </c>
      <c r="AF16" s="36"/>
      <c r="AG16" s="36"/>
      <c r="AH16" s="80"/>
      <c r="AI16" s="170"/>
      <c r="AJ16" s="170"/>
      <c r="AK16" s="73" t="s">
        <v>104</v>
      </c>
      <c r="AL16" s="72">
        <v>0</v>
      </c>
      <c r="AM16" s="36"/>
      <c r="AN16" s="36"/>
      <c r="AO16" s="80"/>
      <c r="AP16" s="170"/>
      <c r="AQ16" s="170"/>
      <c r="AR16" s="73" t="s">
        <v>104</v>
      </c>
      <c r="AS16" s="72">
        <v>0</v>
      </c>
      <c r="AT16" s="36"/>
      <c r="AU16" s="36"/>
      <c r="AV16" s="80"/>
    </row>
    <row r="17" spans="2:48" ht="16.5" customHeight="1">
      <c r="B17" s="93" t="s">
        <v>109</v>
      </c>
      <c r="C17" s="94">
        <v>28550</v>
      </c>
      <c r="D17" s="81"/>
      <c r="E17" s="36"/>
      <c r="F17" s="37"/>
      <c r="G17" s="38"/>
      <c r="H17" s="39"/>
      <c r="I17" s="93" t="s">
        <v>109</v>
      </c>
      <c r="J17" s="94">
        <v>19440</v>
      </c>
      <c r="K17" s="81"/>
      <c r="L17" s="36"/>
      <c r="M17" s="37"/>
      <c r="N17" s="39"/>
      <c r="O17" s="39"/>
      <c r="P17" s="93" t="s">
        <v>109</v>
      </c>
      <c r="Q17" s="94">
        <v>25520</v>
      </c>
      <c r="R17" s="81"/>
      <c r="S17" s="36"/>
      <c r="T17" s="37"/>
      <c r="U17" s="39"/>
      <c r="V17" s="39"/>
      <c r="W17" s="93" t="s">
        <v>109</v>
      </c>
      <c r="X17" s="94">
        <v>17030</v>
      </c>
      <c r="Y17" s="81"/>
      <c r="Z17" s="36"/>
      <c r="AA17" s="37"/>
      <c r="AB17" s="81"/>
      <c r="AC17" s="81"/>
      <c r="AD17" s="93" t="s">
        <v>109</v>
      </c>
      <c r="AE17" s="94">
        <v>25970</v>
      </c>
      <c r="AF17" s="81"/>
      <c r="AG17" s="36"/>
      <c r="AH17" s="37"/>
      <c r="AI17" s="81"/>
      <c r="AJ17" s="81"/>
      <c r="AK17" s="93" t="s">
        <v>109</v>
      </c>
      <c r="AL17" s="94">
        <v>15960</v>
      </c>
      <c r="AM17" s="81"/>
      <c r="AN17" s="36"/>
      <c r="AO17" s="37"/>
      <c r="AP17" s="81"/>
      <c r="AQ17" s="81"/>
      <c r="AR17" s="93" t="s">
        <v>109</v>
      </c>
      <c r="AS17" s="94">
        <v>20660</v>
      </c>
      <c r="AT17" s="81"/>
      <c r="AU17" s="36"/>
      <c r="AV17" s="37"/>
    </row>
    <row r="18" spans="2:48" ht="16.5" customHeight="1">
      <c r="B18" s="74" t="s">
        <v>111</v>
      </c>
      <c r="C18" s="75">
        <v>0</v>
      </c>
      <c r="D18" s="81"/>
      <c r="E18" s="36"/>
      <c r="F18" s="37"/>
      <c r="G18" s="38"/>
      <c r="H18" s="39"/>
      <c r="I18" s="74" t="s">
        <v>111</v>
      </c>
      <c r="J18" s="75">
        <v>0</v>
      </c>
      <c r="K18" s="81"/>
      <c r="L18" s="36"/>
      <c r="M18" s="37"/>
      <c r="N18" s="39"/>
      <c r="O18" s="39"/>
      <c r="P18" s="74" t="s">
        <v>111</v>
      </c>
      <c r="Q18" s="75">
        <v>0</v>
      </c>
      <c r="R18" s="81"/>
      <c r="S18" s="36"/>
      <c r="T18" s="37"/>
      <c r="U18" s="39"/>
      <c r="V18" s="39"/>
      <c r="W18" s="74" t="s">
        <v>111</v>
      </c>
      <c r="X18" s="75">
        <v>0</v>
      </c>
      <c r="Y18" s="81"/>
      <c r="Z18" s="36"/>
      <c r="AA18" s="37"/>
      <c r="AB18" s="81"/>
      <c r="AC18" s="81"/>
      <c r="AD18" s="74" t="s">
        <v>111</v>
      </c>
      <c r="AE18" s="75">
        <v>0</v>
      </c>
      <c r="AF18" s="81"/>
      <c r="AG18" s="36"/>
      <c r="AH18" s="37"/>
      <c r="AI18" s="81"/>
      <c r="AJ18" s="81"/>
      <c r="AK18" s="74" t="s">
        <v>111</v>
      </c>
      <c r="AL18" s="75">
        <v>0</v>
      </c>
      <c r="AM18" s="81"/>
      <c r="AN18" s="36"/>
      <c r="AO18" s="37"/>
      <c r="AP18" s="81"/>
      <c r="AQ18" s="81"/>
      <c r="AR18" s="74" t="s">
        <v>111</v>
      </c>
      <c r="AS18" s="75">
        <v>0</v>
      </c>
      <c r="AT18" s="81"/>
      <c r="AU18" s="36"/>
      <c r="AV18" s="37"/>
    </row>
    <row r="19" spans="2:48" ht="16.5" customHeight="1">
      <c r="B19" s="91" t="s">
        <v>112</v>
      </c>
      <c r="C19" s="92">
        <v>28550</v>
      </c>
      <c r="D19" s="81"/>
      <c r="E19" s="36"/>
      <c r="F19" s="37"/>
      <c r="G19" s="38"/>
      <c r="I19" s="91" t="s">
        <v>112</v>
      </c>
      <c r="J19" s="92">
        <v>19440</v>
      </c>
      <c r="K19" s="81"/>
      <c r="L19" s="36"/>
      <c r="M19" s="37"/>
      <c r="P19" s="91" t="s">
        <v>112</v>
      </c>
      <c r="Q19" s="92">
        <v>25520</v>
      </c>
      <c r="R19" s="81"/>
      <c r="S19" s="36"/>
      <c r="T19" s="37"/>
      <c r="W19" s="91" t="s">
        <v>112</v>
      </c>
      <c r="X19" s="92">
        <v>17030</v>
      </c>
      <c r="Y19" s="81"/>
      <c r="Z19" s="36"/>
      <c r="AA19" s="37"/>
      <c r="AB19" s="81"/>
      <c r="AC19" s="81"/>
      <c r="AD19" s="91" t="s">
        <v>112</v>
      </c>
      <c r="AE19" s="92">
        <v>25970</v>
      </c>
      <c r="AF19" s="81"/>
      <c r="AG19" s="36"/>
      <c r="AH19" s="37"/>
      <c r="AI19" s="81"/>
      <c r="AJ19" s="81"/>
      <c r="AK19" s="91" t="s">
        <v>112</v>
      </c>
      <c r="AL19" s="92">
        <v>15960</v>
      </c>
      <c r="AM19" s="81"/>
      <c r="AN19" s="36"/>
      <c r="AO19" s="37"/>
      <c r="AP19" s="81"/>
      <c r="AQ19" s="81"/>
      <c r="AR19" s="91" t="s">
        <v>112</v>
      </c>
      <c r="AS19" s="92">
        <v>20660</v>
      </c>
      <c r="AT19" s="81"/>
      <c r="AU19" s="36"/>
      <c r="AV19" s="37"/>
    </row>
    <row r="20" spans="2:48" s="39" customFormat="1" ht="16.5" customHeight="1">
      <c r="B20" s="73"/>
      <c r="C20" s="42"/>
      <c r="D20" s="36"/>
      <c r="E20" s="36"/>
      <c r="F20" s="37"/>
      <c r="G20" s="38"/>
      <c r="I20" s="73"/>
      <c r="J20" s="42"/>
      <c r="K20" s="36"/>
      <c r="L20" s="36"/>
      <c r="M20" s="37"/>
      <c r="P20" s="73"/>
      <c r="Q20" s="42"/>
      <c r="R20" s="36"/>
      <c r="S20" s="36"/>
      <c r="T20" s="37"/>
      <c r="W20" s="73"/>
      <c r="X20" s="42"/>
      <c r="Y20" s="36"/>
      <c r="Z20" s="36"/>
      <c r="AA20" s="37"/>
      <c r="AB20" s="81"/>
      <c r="AC20" s="81"/>
      <c r="AD20" s="73"/>
      <c r="AE20" s="42"/>
      <c r="AF20" s="36"/>
      <c r="AG20" s="36"/>
      <c r="AH20" s="37"/>
      <c r="AI20" s="81"/>
      <c r="AJ20" s="81"/>
      <c r="AK20" s="73"/>
      <c r="AL20" s="42"/>
      <c r="AM20" s="36"/>
      <c r="AN20" s="36"/>
      <c r="AO20" s="37"/>
      <c r="AP20" s="81"/>
      <c r="AQ20" s="81"/>
      <c r="AR20" s="73"/>
      <c r="AS20" s="42"/>
      <c r="AT20" s="36"/>
      <c r="AU20" s="36"/>
      <c r="AV20" s="37"/>
    </row>
    <row r="21" spans="2:48" s="39" customFormat="1" ht="16.5" customHeight="1">
      <c r="B21" s="73">
        <v>0</v>
      </c>
      <c r="C21" s="42"/>
      <c r="D21" s="36"/>
      <c r="E21" s="36"/>
      <c r="F21" s="37"/>
      <c r="G21" s="38"/>
      <c r="I21" s="73">
        <v>0</v>
      </c>
      <c r="J21" s="42"/>
      <c r="K21" s="36"/>
      <c r="L21" s="36"/>
      <c r="M21" s="37"/>
      <c r="P21" s="73">
        <v>0</v>
      </c>
      <c r="Q21" s="42"/>
      <c r="R21" s="36"/>
      <c r="S21" s="36"/>
      <c r="T21" s="37"/>
      <c r="W21" s="73">
        <v>0</v>
      </c>
      <c r="X21" s="42"/>
      <c r="Y21" s="36"/>
      <c r="Z21" s="36"/>
      <c r="AA21" s="37"/>
      <c r="AB21" s="81"/>
      <c r="AC21" s="81"/>
      <c r="AD21" s="73">
        <v>0</v>
      </c>
      <c r="AE21" s="42"/>
      <c r="AF21" s="36"/>
      <c r="AG21" s="36"/>
      <c r="AH21" s="37"/>
      <c r="AI21" s="81"/>
      <c r="AJ21" s="81"/>
      <c r="AK21" s="73">
        <v>0</v>
      </c>
      <c r="AL21" s="42"/>
      <c r="AM21" s="36"/>
      <c r="AN21" s="36"/>
      <c r="AO21" s="37"/>
      <c r="AP21" s="81"/>
      <c r="AQ21" s="81"/>
      <c r="AR21" s="73">
        <v>0</v>
      </c>
      <c r="AS21" s="42"/>
      <c r="AT21" s="36"/>
      <c r="AU21" s="36"/>
      <c r="AV21" s="37"/>
    </row>
    <row r="22" spans="2:48" s="39" customFormat="1" ht="16.5" customHeight="1">
      <c r="B22" s="73" t="s">
        <v>211</v>
      </c>
      <c r="C22" s="42"/>
      <c r="D22" s="36"/>
      <c r="E22" s="36"/>
      <c r="F22" s="37"/>
      <c r="G22" s="38"/>
      <c r="I22" s="73" t="s">
        <v>211</v>
      </c>
      <c r="J22" s="42"/>
      <c r="K22" s="36"/>
      <c r="L22" s="36"/>
      <c r="M22" s="37"/>
      <c r="P22" s="73" t="s">
        <v>211</v>
      </c>
      <c r="Q22" s="42"/>
      <c r="R22" s="36"/>
      <c r="S22" s="36"/>
      <c r="T22" s="37"/>
      <c r="W22" s="73" t="s">
        <v>211</v>
      </c>
      <c r="X22" s="42"/>
      <c r="Y22" s="36"/>
      <c r="Z22" s="36"/>
      <c r="AA22" s="37"/>
      <c r="AB22" s="81"/>
      <c r="AC22" s="81"/>
      <c r="AD22" s="73" t="s">
        <v>211</v>
      </c>
      <c r="AE22" s="42"/>
      <c r="AF22" s="36"/>
      <c r="AG22" s="36"/>
      <c r="AH22" s="37"/>
      <c r="AI22" s="81"/>
      <c r="AJ22" s="81"/>
      <c r="AK22" s="73" t="s">
        <v>211</v>
      </c>
      <c r="AL22" s="42"/>
      <c r="AM22" s="36"/>
      <c r="AN22" s="36"/>
      <c r="AO22" s="37"/>
      <c r="AP22" s="81"/>
      <c r="AQ22" s="81"/>
      <c r="AR22" s="73" t="s">
        <v>211</v>
      </c>
      <c r="AS22" s="42"/>
      <c r="AT22" s="36"/>
      <c r="AU22" s="36"/>
      <c r="AV22" s="37"/>
    </row>
    <row r="23" spans="2:48" s="184" customFormat="1" ht="16.5" customHeight="1">
      <c r="B23" s="180">
        <v>0</v>
      </c>
      <c r="C23" s="181"/>
      <c r="D23" s="26"/>
      <c r="E23" s="26"/>
      <c r="F23" s="182"/>
      <c r="G23" s="183"/>
      <c r="I23" s="180">
        <v>0</v>
      </c>
      <c r="J23" s="181"/>
      <c r="K23" s="26"/>
      <c r="L23" s="26"/>
      <c r="M23" s="182"/>
      <c r="P23" s="180">
        <v>0</v>
      </c>
      <c r="Q23" s="181"/>
      <c r="R23" s="26"/>
      <c r="S23" s="26"/>
      <c r="T23" s="182"/>
      <c r="W23" s="180">
        <v>0</v>
      </c>
      <c r="X23" s="181"/>
      <c r="Y23" s="26"/>
      <c r="Z23" s="26"/>
      <c r="AA23" s="182"/>
      <c r="AB23" s="185"/>
      <c r="AC23" s="185"/>
      <c r="AD23" s="180">
        <v>0</v>
      </c>
      <c r="AE23" s="181"/>
      <c r="AF23" s="26"/>
      <c r="AG23" s="26"/>
      <c r="AH23" s="182"/>
      <c r="AI23" s="185"/>
      <c r="AJ23" s="185"/>
      <c r="AK23" s="180">
        <v>0</v>
      </c>
      <c r="AL23" s="181"/>
      <c r="AM23" s="26"/>
      <c r="AN23" s="26"/>
      <c r="AO23" s="182"/>
      <c r="AP23" s="185"/>
      <c r="AQ23" s="185"/>
      <c r="AR23" s="180">
        <v>0</v>
      </c>
      <c r="AS23" s="181"/>
      <c r="AT23" s="26"/>
      <c r="AU23" s="26"/>
      <c r="AV23" s="182"/>
    </row>
    <row r="24" spans="2:48" ht="16.5" customHeight="1" thickBot="1">
      <c r="B24" s="84"/>
      <c r="C24" s="85"/>
      <c r="D24" s="85"/>
      <c r="E24" s="85"/>
      <c r="F24" s="86"/>
      <c r="G24" s="38"/>
      <c r="I24" s="84"/>
      <c r="J24" s="85"/>
      <c r="K24" s="85"/>
      <c r="L24" s="85"/>
      <c r="M24" s="86"/>
      <c r="P24" s="84"/>
      <c r="Q24" s="85"/>
      <c r="R24" s="85"/>
      <c r="S24" s="85"/>
      <c r="T24" s="86"/>
      <c r="W24" s="84"/>
      <c r="X24" s="85"/>
      <c r="Y24" s="85"/>
      <c r="Z24" s="85"/>
      <c r="AA24" s="86"/>
      <c r="AB24" s="81"/>
      <c r="AC24" s="81"/>
      <c r="AD24" s="84"/>
      <c r="AE24" s="85"/>
      <c r="AF24" s="85"/>
      <c r="AG24" s="85"/>
      <c r="AH24" s="86"/>
      <c r="AI24" s="81"/>
      <c r="AJ24" s="81"/>
      <c r="AK24" s="84"/>
      <c r="AL24" s="85"/>
      <c r="AM24" s="85"/>
      <c r="AN24" s="85"/>
      <c r="AO24" s="86"/>
      <c r="AP24" s="81"/>
      <c r="AQ24" s="81"/>
      <c r="AR24" s="84"/>
      <c r="AS24" s="85"/>
      <c r="AT24" s="85"/>
      <c r="AU24" s="85"/>
      <c r="AV24" s="86"/>
    </row>
    <row r="25" spans="2:48" ht="16.5" customHeight="1">
      <c r="B25" s="36"/>
      <c r="C25" s="36"/>
      <c r="D25" s="36"/>
      <c r="E25" s="36"/>
      <c r="F25" s="36"/>
      <c r="G25" s="38"/>
      <c r="I25" s="36"/>
      <c r="J25" s="36"/>
      <c r="K25" s="36"/>
      <c r="L25" s="36"/>
      <c r="M25" s="36"/>
      <c r="P25" s="36"/>
      <c r="Q25" s="36"/>
      <c r="R25" s="36"/>
      <c r="S25" s="36"/>
      <c r="T25" s="36"/>
      <c r="W25" s="36"/>
      <c r="X25" s="36"/>
      <c r="Y25" s="36"/>
      <c r="Z25" s="36"/>
      <c r="AA25" s="36"/>
      <c r="AB25" s="81"/>
      <c r="AC25" s="81"/>
      <c r="AD25" s="36"/>
      <c r="AE25" s="36"/>
      <c r="AF25" s="36"/>
      <c r="AG25" s="36"/>
      <c r="AH25" s="36"/>
      <c r="AI25" s="81"/>
      <c r="AJ25" s="81"/>
      <c r="AK25" s="36"/>
      <c r="AL25" s="36"/>
      <c r="AM25" s="36"/>
      <c r="AN25" s="36"/>
      <c r="AO25" s="36"/>
      <c r="AP25" s="81"/>
      <c r="AQ25" s="81"/>
      <c r="AR25" s="36"/>
      <c r="AS25" s="36"/>
      <c r="AT25" s="36"/>
      <c r="AU25" s="36"/>
      <c r="AV25" s="36"/>
    </row>
    <row r="26" spans="2:48" ht="16.5" customHeight="1">
      <c r="B26" s="87"/>
      <c r="I26" s="87"/>
      <c r="P26" s="87"/>
      <c r="W26" s="87"/>
      <c r="AD26" s="87"/>
      <c r="AK26" s="87"/>
      <c r="AR26" s="87"/>
    </row>
    <row r="27" spans="2:48" ht="16.5" customHeight="1">
      <c r="B27" s="36"/>
      <c r="I27" s="36"/>
      <c r="P27" s="36"/>
      <c r="W27" s="36"/>
      <c r="AD27" s="36"/>
      <c r="AK27" s="36"/>
      <c r="AR27" s="36"/>
    </row>
    <row r="28" spans="2:48" ht="16.5" customHeight="1" thickBot="1">
      <c r="G28" s="38"/>
    </row>
    <row r="29" spans="2:48" s="76" customFormat="1" ht="16.5" customHeight="1">
      <c r="B29" s="98"/>
      <c r="C29" s="101"/>
      <c r="D29" s="102" t="s">
        <v>114</v>
      </c>
      <c r="E29" s="99"/>
      <c r="F29" s="100"/>
      <c r="G29" s="77"/>
      <c r="I29" s="98"/>
      <c r="J29" s="101"/>
      <c r="K29" s="102" t="s">
        <v>114</v>
      </c>
      <c r="L29" s="99"/>
      <c r="M29" s="100"/>
      <c r="P29" s="98"/>
      <c r="Q29" s="101"/>
      <c r="R29" s="102" t="s">
        <v>114</v>
      </c>
      <c r="S29" s="99"/>
      <c r="T29" s="100"/>
      <c r="W29" s="98"/>
      <c r="X29" s="101"/>
      <c r="Y29" s="102" t="s">
        <v>114</v>
      </c>
      <c r="Z29" s="99"/>
      <c r="AA29" s="100"/>
      <c r="AB29" s="167"/>
      <c r="AC29" s="167"/>
      <c r="AD29" s="98"/>
      <c r="AE29" s="101"/>
      <c r="AF29" s="102" t="s">
        <v>114</v>
      </c>
      <c r="AG29" s="99"/>
      <c r="AH29" s="100"/>
      <c r="AI29" s="167"/>
      <c r="AJ29" s="167"/>
      <c r="AK29" s="98"/>
      <c r="AL29" s="101"/>
      <c r="AM29" s="102" t="s">
        <v>114</v>
      </c>
      <c r="AN29" s="99"/>
      <c r="AO29" s="100"/>
      <c r="AP29" s="167"/>
      <c r="AQ29" s="167"/>
      <c r="AR29" s="98"/>
      <c r="AS29" s="101"/>
      <c r="AT29" s="102" t="s">
        <v>114</v>
      </c>
      <c r="AU29" s="99"/>
      <c r="AV29" s="100"/>
    </row>
    <row r="30" spans="2:48" ht="16.5" customHeight="1">
      <c r="B30" s="40" t="s">
        <v>26</v>
      </c>
      <c r="C30" s="26" t="s">
        <v>87</v>
      </c>
      <c r="D30" s="36"/>
      <c r="E30" s="26"/>
      <c r="F30" s="95"/>
      <c r="G30" s="38"/>
      <c r="H30" s="41"/>
      <c r="I30" s="40" t="s">
        <v>26</v>
      </c>
      <c r="J30" s="26" t="s">
        <v>88</v>
      </c>
      <c r="K30" s="41"/>
      <c r="L30" s="26"/>
      <c r="M30" s="70"/>
      <c r="N30" s="41"/>
      <c r="O30" s="41"/>
      <c r="P30" s="40" t="s">
        <v>26</v>
      </c>
      <c r="Q30" s="26" t="s">
        <v>89</v>
      </c>
      <c r="R30" s="42"/>
      <c r="S30" s="26"/>
      <c r="T30" s="70"/>
      <c r="U30" s="41"/>
      <c r="V30" s="41"/>
      <c r="W30" s="40" t="s">
        <v>26</v>
      </c>
      <c r="X30" s="26" t="s">
        <v>90</v>
      </c>
      <c r="Y30" s="41"/>
      <c r="Z30" s="26"/>
      <c r="AA30" s="70"/>
      <c r="AB30" s="41"/>
      <c r="AC30" s="41"/>
      <c r="AD30" s="40" t="s">
        <v>26</v>
      </c>
      <c r="AE30" s="26" t="s">
        <v>91</v>
      </c>
      <c r="AF30" s="41"/>
      <c r="AG30" s="26"/>
      <c r="AH30" s="70"/>
      <c r="AI30" s="41"/>
      <c r="AJ30" s="41"/>
      <c r="AK30" s="40" t="s">
        <v>26</v>
      </c>
      <c r="AL30" s="26" t="s">
        <v>92</v>
      </c>
      <c r="AN30" s="26"/>
      <c r="AO30" s="70"/>
      <c r="AP30" s="41"/>
      <c r="AQ30" s="41"/>
      <c r="AR30" s="40" t="s">
        <v>26</v>
      </c>
      <c r="AS30" s="26" t="s">
        <v>93</v>
      </c>
      <c r="AU30" s="26"/>
      <c r="AV30" s="70"/>
    </row>
    <row r="31" spans="2:48" ht="16.5" customHeight="1">
      <c r="B31" s="73" t="s">
        <v>27</v>
      </c>
      <c r="C31" s="36" t="s">
        <v>1083</v>
      </c>
      <c r="D31" s="36"/>
      <c r="E31" s="36" t="s">
        <v>28</v>
      </c>
      <c r="F31" s="90">
        <v>45301</v>
      </c>
      <c r="G31" s="38"/>
      <c r="I31" s="73" t="s">
        <v>27</v>
      </c>
      <c r="J31" s="36" t="s">
        <v>1083</v>
      </c>
      <c r="K31" s="36"/>
      <c r="L31" s="36" t="s">
        <v>28</v>
      </c>
      <c r="M31" s="90">
        <v>45301</v>
      </c>
      <c r="P31" s="73" t="s">
        <v>27</v>
      </c>
      <c r="Q31" s="36" t="s">
        <v>1083</v>
      </c>
      <c r="R31" s="36"/>
      <c r="S31" s="36" t="s">
        <v>28</v>
      </c>
      <c r="T31" s="90">
        <v>45301</v>
      </c>
      <c r="W31" s="73" t="s">
        <v>27</v>
      </c>
      <c r="X31" s="36" t="s">
        <v>1083</v>
      </c>
      <c r="Y31" s="36"/>
      <c r="Z31" s="36" t="s">
        <v>28</v>
      </c>
      <c r="AA31" s="90">
        <v>45301</v>
      </c>
      <c r="AB31" s="168"/>
      <c r="AC31" s="168"/>
      <c r="AD31" s="73" t="s">
        <v>27</v>
      </c>
      <c r="AE31" s="36" t="s">
        <v>1083</v>
      </c>
      <c r="AF31" s="36"/>
      <c r="AG31" s="36" t="s">
        <v>28</v>
      </c>
      <c r="AH31" s="90">
        <v>45301</v>
      </c>
      <c r="AI31" s="168"/>
      <c r="AJ31" s="168"/>
      <c r="AK31" s="73" t="s">
        <v>27</v>
      </c>
      <c r="AL31" s="36" t="s">
        <v>1083</v>
      </c>
      <c r="AM31" s="36"/>
      <c r="AN31" s="36" t="s">
        <v>28</v>
      </c>
      <c r="AO31" s="90">
        <v>45301</v>
      </c>
      <c r="AP31" s="168"/>
      <c r="AQ31" s="168"/>
      <c r="AR31" s="73" t="s">
        <v>27</v>
      </c>
      <c r="AS31" s="36" t="s">
        <v>1083</v>
      </c>
      <c r="AT31" s="36"/>
      <c r="AU31" s="36" t="s">
        <v>28</v>
      </c>
      <c r="AV31" s="90">
        <v>45301</v>
      </c>
    </row>
    <row r="32" spans="2:48" ht="16.5" customHeight="1">
      <c r="B32" s="73"/>
      <c r="C32" s="36"/>
      <c r="D32" s="36"/>
      <c r="E32" s="36"/>
      <c r="F32" s="37"/>
      <c r="G32" s="38"/>
      <c r="I32" s="73"/>
      <c r="J32" s="36"/>
      <c r="K32" s="36"/>
      <c r="L32" s="36"/>
      <c r="M32" s="37"/>
      <c r="P32" s="73"/>
      <c r="Q32" s="36"/>
      <c r="R32" s="36"/>
      <c r="S32" s="36"/>
      <c r="T32" s="37"/>
      <c r="W32" s="73"/>
      <c r="X32" s="36"/>
      <c r="Y32" s="36"/>
      <c r="Z32" s="36"/>
      <c r="AA32" s="37"/>
      <c r="AB32" s="81"/>
      <c r="AC32" s="81"/>
      <c r="AD32" s="73"/>
      <c r="AE32" s="36"/>
      <c r="AF32" s="36"/>
      <c r="AG32" s="36"/>
      <c r="AH32" s="37"/>
      <c r="AI32" s="81"/>
      <c r="AJ32" s="81"/>
      <c r="AK32" s="73"/>
      <c r="AL32" s="36"/>
      <c r="AM32" s="36"/>
      <c r="AN32" s="36"/>
      <c r="AO32" s="37"/>
      <c r="AP32" s="81"/>
      <c r="AQ32" s="81"/>
      <c r="AR32" s="73"/>
      <c r="AS32" s="36"/>
      <c r="AT32" s="36"/>
      <c r="AU32" s="36"/>
      <c r="AV32" s="37"/>
    </row>
    <row r="33" spans="1:58" s="79" customFormat="1" ht="16.5" customHeight="1">
      <c r="B33" s="266" t="s">
        <v>113</v>
      </c>
      <c r="C33" s="267"/>
      <c r="D33" s="265"/>
      <c r="E33" s="268" t="s">
        <v>115</v>
      </c>
      <c r="F33" s="269"/>
      <c r="G33" s="78"/>
      <c r="I33" s="266" t="s">
        <v>113</v>
      </c>
      <c r="J33" s="267"/>
      <c r="K33" s="265"/>
      <c r="L33" s="268" t="s">
        <v>115</v>
      </c>
      <c r="M33" s="269"/>
      <c r="P33" s="266" t="s">
        <v>113</v>
      </c>
      <c r="Q33" s="267"/>
      <c r="R33" s="265"/>
      <c r="S33" s="268" t="s">
        <v>115</v>
      </c>
      <c r="T33" s="269"/>
      <c r="W33" s="266" t="s">
        <v>113</v>
      </c>
      <c r="X33" s="267"/>
      <c r="Y33" s="265"/>
      <c r="Z33" s="268" t="s">
        <v>115</v>
      </c>
      <c r="AA33" s="269"/>
      <c r="AB33" s="169"/>
      <c r="AC33" s="169"/>
      <c r="AD33" s="266" t="s">
        <v>113</v>
      </c>
      <c r="AE33" s="267"/>
      <c r="AF33" s="265"/>
      <c r="AG33" s="268" t="s">
        <v>115</v>
      </c>
      <c r="AH33" s="269"/>
      <c r="AI33" s="169"/>
      <c r="AJ33" s="169"/>
      <c r="AK33" s="266" t="s">
        <v>113</v>
      </c>
      <c r="AL33" s="267"/>
      <c r="AM33" s="265"/>
      <c r="AN33" s="268" t="s">
        <v>115</v>
      </c>
      <c r="AO33" s="269"/>
      <c r="AP33" s="169"/>
      <c r="AQ33" s="169"/>
      <c r="AR33" s="266" t="s">
        <v>113</v>
      </c>
      <c r="AS33" s="267"/>
      <c r="AT33" s="265"/>
      <c r="AU33" s="268" t="s">
        <v>115</v>
      </c>
      <c r="AV33" s="269"/>
    </row>
    <row r="34" spans="1:58" ht="16.5" customHeight="1">
      <c r="B34" s="73" t="s">
        <v>1</v>
      </c>
      <c r="C34" s="72">
        <v>910</v>
      </c>
      <c r="D34" s="36"/>
      <c r="E34" s="36" t="s">
        <v>29</v>
      </c>
      <c r="F34" s="80" t="s">
        <v>1092</v>
      </c>
      <c r="G34" s="38"/>
      <c r="I34" s="73" t="s">
        <v>1</v>
      </c>
      <c r="J34" s="72">
        <v>910</v>
      </c>
      <c r="K34" s="36"/>
      <c r="L34" s="36" t="s">
        <v>29</v>
      </c>
      <c r="M34" s="80" t="s">
        <v>1093</v>
      </c>
      <c r="P34" s="73" t="s">
        <v>1</v>
      </c>
      <c r="Q34" s="72">
        <v>910</v>
      </c>
      <c r="R34" s="36"/>
      <c r="S34" s="36" t="s">
        <v>29</v>
      </c>
      <c r="T34" s="80" t="s">
        <v>1094</v>
      </c>
      <c r="W34" s="73" t="s">
        <v>1</v>
      </c>
      <c r="X34" s="72">
        <v>910</v>
      </c>
      <c r="Y34" s="36"/>
      <c r="Z34" s="36" t="s">
        <v>29</v>
      </c>
      <c r="AA34" s="80" t="s">
        <v>1095</v>
      </c>
      <c r="AB34" s="170"/>
      <c r="AC34" s="170"/>
      <c r="AD34" s="73" t="s">
        <v>1</v>
      </c>
      <c r="AE34" s="72">
        <v>910</v>
      </c>
      <c r="AF34" s="36"/>
      <c r="AG34" s="36" t="s">
        <v>29</v>
      </c>
      <c r="AH34" s="80" t="s">
        <v>857</v>
      </c>
      <c r="AI34" s="170"/>
      <c r="AJ34" s="170"/>
      <c r="AK34" s="73" t="s">
        <v>1</v>
      </c>
      <c r="AL34" s="72">
        <v>910</v>
      </c>
      <c r="AM34" s="36"/>
      <c r="AN34" s="36" t="s">
        <v>29</v>
      </c>
      <c r="AO34" s="80" t="s">
        <v>963</v>
      </c>
      <c r="AP34" s="170"/>
      <c r="AQ34" s="170"/>
      <c r="AR34" s="73" t="s">
        <v>1</v>
      </c>
      <c r="AS34" s="72">
        <v>910</v>
      </c>
      <c r="AT34" s="36"/>
      <c r="AU34" s="36" t="s">
        <v>29</v>
      </c>
      <c r="AV34" s="80" t="s">
        <v>1096</v>
      </c>
      <c r="BF34" s="165"/>
    </row>
    <row r="35" spans="1:58" ht="16.5" customHeight="1">
      <c r="B35" s="73" t="s">
        <v>3</v>
      </c>
      <c r="C35" s="72">
        <v>15840</v>
      </c>
      <c r="D35" s="36"/>
      <c r="E35" s="36" t="s">
        <v>30</v>
      </c>
      <c r="F35" s="80" t="s">
        <v>1028</v>
      </c>
      <c r="G35" s="38"/>
      <c r="I35" s="73" t="s">
        <v>3</v>
      </c>
      <c r="J35" s="72">
        <v>16440</v>
      </c>
      <c r="K35" s="36"/>
      <c r="L35" s="36" t="s">
        <v>30</v>
      </c>
      <c r="M35" s="80" t="s">
        <v>1029</v>
      </c>
      <c r="P35" s="73" t="s">
        <v>3</v>
      </c>
      <c r="Q35" s="72">
        <v>10080</v>
      </c>
      <c r="R35" s="36"/>
      <c r="S35" s="36" t="s">
        <v>30</v>
      </c>
      <c r="T35" s="80" t="s">
        <v>1030</v>
      </c>
      <c r="W35" s="73" t="s">
        <v>3</v>
      </c>
      <c r="X35" s="72">
        <v>9720</v>
      </c>
      <c r="Y35" s="36"/>
      <c r="Z35" s="36" t="s">
        <v>30</v>
      </c>
      <c r="AA35" s="80" t="s">
        <v>1031</v>
      </c>
      <c r="AB35" s="170"/>
      <c r="AC35" s="170"/>
      <c r="AD35" s="73" t="s">
        <v>3</v>
      </c>
      <c r="AE35" s="72">
        <v>18840</v>
      </c>
      <c r="AF35" s="36"/>
      <c r="AG35" s="36" t="s">
        <v>30</v>
      </c>
      <c r="AH35" s="80" t="s">
        <v>1032</v>
      </c>
      <c r="AI35" s="170"/>
      <c r="AJ35" s="170"/>
      <c r="AK35" s="73" t="s">
        <v>3</v>
      </c>
      <c r="AL35" s="72">
        <v>0</v>
      </c>
      <c r="AM35" s="36"/>
      <c r="AN35" s="36" t="s">
        <v>30</v>
      </c>
      <c r="AO35" s="80" t="s">
        <v>963</v>
      </c>
      <c r="AP35" s="170"/>
      <c r="AQ35" s="170"/>
      <c r="AR35" s="73" t="s">
        <v>3</v>
      </c>
      <c r="AS35" s="72">
        <v>14760</v>
      </c>
      <c r="AT35" s="36"/>
      <c r="AU35" s="36" t="s">
        <v>30</v>
      </c>
      <c r="AV35" s="80" t="s">
        <v>1033</v>
      </c>
      <c r="BF35" s="165"/>
    </row>
    <row r="36" spans="1:58" ht="16.5" customHeight="1">
      <c r="B36" s="73" t="s">
        <v>159</v>
      </c>
      <c r="C36" s="72">
        <v>0</v>
      </c>
      <c r="D36" s="36"/>
      <c r="E36" s="36"/>
      <c r="F36" s="80"/>
      <c r="G36" s="38"/>
      <c r="I36" s="73" t="s">
        <v>159</v>
      </c>
      <c r="J36" s="72">
        <v>0</v>
      </c>
      <c r="K36" s="36"/>
      <c r="L36" s="36"/>
      <c r="M36" s="80"/>
      <c r="P36" s="73" t="s">
        <v>159</v>
      </c>
      <c r="Q36" s="72">
        <v>0</v>
      </c>
      <c r="R36" s="36"/>
      <c r="S36" s="36"/>
      <c r="T36" s="80"/>
      <c r="W36" s="73" t="s">
        <v>159</v>
      </c>
      <c r="X36" s="72">
        <v>0</v>
      </c>
      <c r="Y36" s="36"/>
      <c r="Z36" s="36"/>
      <c r="AA36" s="80"/>
      <c r="AB36" s="170"/>
      <c r="AC36" s="170"/>
      <c r="AD36" s="73" t="s">
        <v>159</v>
      </c>
      <c r="AE36" s="72">
        <v>0</v>
      </c>
      <c r="AF36" s="36"/>
      <c r="AG36" s="36"/>
      <c r="AH36" s="80"/>
      <c r="AI36" s="170"/>
      <c r="AJ36" s="170"/>
      <c r="AK36" s="73" t="s">
        <v>159</v>
      </c>
      <c r="AL36" s="72">
        <v>0</v>
      </c>
      <c r="AM36" s="36"/>
      <c r="AN36" s="36"/>
      <c r="AO36" s="80"/>
      <c r="AP36" s="170"/>
      <c r="AQ36" s="170"/>
      <c r="AR36" s="73" t="s">
        <v>159</v>
      </c>
      <c r="AS36" s="72">
        <v>0</v>
      </c>
      <c r="AT36" s="36"/>
      <c r="AU36" s="36"/>
      <c r="AV36" s="80"/>
      <c r="BF36" s="165"/>
    </row>
    <row r="37" spans="1:58" ht="16.5" customHeight="1">
      <c r="B37" s="164" t="s">
        <v>167</v>
      </c>
      <c r="C37" s="72">
        <v>1188</v>
      </c>
      <c r="D37" s="36"/>
      <c r="E37" s="36"/>
      <c r="F37" s="80"/>
      <c r="G37" s="38"/>
      <c r="I37" s="164" t="s">
        <v>167</v>
      </c>
      <c r="J37" s="72">
        <v>1233</v>
      </c>
      <c r="K37" s="36"/>
      <c r="L37" s="36"/>
      <c r="M37" s="80"/>
      <c r="P37" s="164" t="s">
        <v>167</v>
      </c>
      <c r="Q37" s="72">
        <v>756</v>
      </c>
      <c r="R37" s="36"/>
      <c r="S37" s="36"/>
      <c r="T37" s="80"/>
      <c r="W37" s="164" t="s">
        <v>167</v>
      </c>
      <c r="X37" s="72">
        <v>729</v>
      </c>
      <c r="Y37" s="36"/>
      <c r="Z37" s="36"/>
      <c r="AA37" s="80"/>
      <c r="AB37" s="170"/>
      <c r="AC37" s="170"/>
      <c r="AD37" s="164" t="s">
        <v>167</v>
      </c>
      <c r="AE37" s="72">
        <v>1413</v>
      </c>
      <c r="AF37" s="36"/>
      <c r="AG37" s="36"/>
      <c r="AH37" s="80"/>
      <c r="AI37" s="170"/>
      <c r="AJ37" s="170"/>
      <c r="AK37" s="164" t="s">
        <v>167</v>
      </c>
      <c r="AL37" s="72">
        <v>0</v>
      </c>
      <c r="AM37" s="36"/>
      <c r="AN37" s="36"/>
      <c r="AO37" s="80"/>
      <c r="AP37" s="170"/>
      <c r="AQ37" s="170"/>
      <c r="AR37" s="164" t="s">
        <v>167</v>
      </c>
      <c r="AS37" s="72">
        <v>1107</v>
      </c>
      <c r="AT37" s="36"/>
      <c r="AU37" s="36"/>
      <c r="AV37" s="80"/>
      <c r="BF37" s="165"/>
    </row>
    <row r="38" spans="1:58" ht="16.5" customHeight="1">
      <c r="B38" s="73" t="s">
        <v>168</v>
      </c>
      <c r="C38" s="72">
        <v>660</v>
      </c>
      <c r="D38" s="36"/>
      <c r="E38" s="36"/>
      <c r="F38" s="80"/>
      <c r="G38" s="38"/>
      <c r="I38" s="73" t="s">
        <v>168</v>
      </c>
      <c r="J38" s="72">
        <v>685</v>
      </c>
      <c r="K38" s="36"/>
      <c r="L38" s="36"/>
      <c r="M38" s="80"/>
      <c r="P38" s="73" t="s">
        <v>168</v>
      </c>
      <c r="Q38" s="72">
        <v>420</v>
      </c>
      <c r="R38" s="36"/>
      <c r="S38" s="36"/>
      <c r="T38" s="80"/>
      <c r="W38" s="73" t="s">
        <v>168</v>
      </c>
      <c r="X38" s="72">
        <v>405</v>
      </c>
      <c r="Y38" s="36"/>
      <c r="Z38" s="36"/>
      <c r="AA38" s="80"/>
      <c r="AB38" s="170"/>
      <c r="AC38" s="170"/>
      <c r="AD38" s="73" t="s">
        <v>168</v>
      </c>
      <c r="AE38" s="72">
        <v>785</v>
      </c>
      <c r="AF38" s="36"/>
      <c r="AG38" s="36"/>
      <c r="AH38" s="80"/>
      <c r="AI38" s="170"/>
      <c r="AJ38" s="170"/>
      <c r="AK38" s="73" t="s">
        <v>168</v>
      </c>
      <c r="AL38" s="72">
        <v>0</v>
      </c>
      <c r="AM38" s="36"/>
      <c r="AN38" s="36"/>
      <c r="AO38" s="80"/>
      <c r="AP38" s="170"/>
      <c r="AQ38" s="170"/>
      <c r="AR38" s="73" t="s">
        <v>168</v>
      </c>
      <c r="AS38" s="72">
        <v>615</v>
      </c>
      <c r="AT38" s="36"/>
      <c r="AU38" s="36"/>
      <c r="AV38" s="80"/>
      <c r="BF38" s="165"/>
    </row>
    <row r="39" spans="1:58" ht="16.5" customHeight="1">
      <c r="B39" s="73" t="s">
        <v>31</v>
      </c>
      <c r="C39" s="72">
        <v>1860</v>
      </c>
      <c r="D39" s="36"/>
      <c r="E39" s="172" t="s">
        <v>117</v>
      </c>
      <c r="F39" s="173"/>
      <c r="G39" s="38"/>
      <c r="I39" s="73" t="s">
        <v>31</v>
      </c>
      <c r="J39" s="72">
        <v>1927</v>
      </c>
      <c r="K39" s="36"/>
      <c r="L39" s="172" t="s">
        <v>117</v>
      </c>
      <c r="M39" s="173"/>
      <c r="P39" s="73" t="s">
        <v>31</v>
      </c>
      <c r="Q39" s="72">
        <v>1217</v>
      </c>
      <c r="R39" s="36"/>
      <c r="S39" s="172" t="s">
        <v>117</v>
      </c>
      <c r="T39" s="173"/>
      <c r="W39" s="73" t="s">
        <v>31</v>
      </c>
      <c r="X39" s="72">
        <v>1176</v>
      </c>
      <c r="Y39" s="36"/>
      <c r="Z39" s="172" t="s">
        <v>117</v>
      </c>
      <c r="AA39" s="173"/>
      <c r="AB39" s="169"/>
      <c r="AC39" s="169"/>
      <c r="AD39" s="73" t="s">
        <v>31</v>
      </c>
      <c r="AE39" s="72">
        <v>2195</v>
      </c>
      <c r="AF39" s="36"/>
      <c r="AG39" s="172" t="s">
        <v>117</v>
      </c>
      <c r="AH39" s="173"/>
      <c r="AI39" s="169"/>
      <c r="AJ39" s="169"/>
      <c r="AK39" s="73" t="s">
        <v>31</v>
      </c>
      <c r="AL39" s="72">
        <v>91</v>
      </c>
      <c r="AM39" s="36"/>
      <c r="AN39" s="172" t="s">
        <v>117</v>
      </c>
      <c r="AO39" s="173"/>
      <c r="AP39" s="169"/>
      <c r="AQ39" s="169"/>
      <c r="AR39" s="73" t="s">
        <v>31</v>
      </c>
      <c r="AS39" s="72">
        <v>1739</v>
      </c>
      <c r="AT39" s="36"/>
      <c r="AU39" s="172" t="s">
        <v>117</v>
      </c>
      <c r="AV39" s="173"/>
      <c r="BF39" s="165"/>
    </row>
    <row r="40" spans="1:58" ht="16.5" customHeight="1">
      <c r="B40" s="73" t="s">
        <v>171</v>
      </c>
      <c r="C40" s="72">
        <v>-8</v>
      </c>
      <c r="D40" s="36"/>
      <c r="E40" s="36" t="s">
        <v>33</v>
      </c>
      <c r="F40" s="80" t="s">
        <v>328</v>
      </c>
      <c r="G40" s="38"/>
      <c r="I40" s="73" t="s">
        <v>171</v>
      </c>
      <c r="J40" s="72">
        <v>-5</v>
      </c>
      <c r="K40" s="36"/>
      <c r="L40" s="36" t="s">
        <v>33</v>
      </c>
      <c r="M40" s="80" t="s">
        <v>443</v>
      </c>
      <c r="P40" s="73" t="s">
        <v>171</v>
      </c>
      <c r="Q40" s="72">
        <v>-3</v>
      </c>
      <c r="R40" s="36"/>
      <c r="S40" s="36" t="s">
        <v>33</v>
      </c>
      <c r="T40" s="80" t="s">
        <v>1043</v>
      </c>
      <c r="W40" s="73" t="s">
        <v>171</v>
      </c>
      <c r="X40" s="72">
        <v>0</v>
      </c>
      <c r="Y40" s="36"/>
      <c r="Z40" s="36" t="s">
        <v>33</v>
      </c>
      <c r="AA40" s="80" t="s">
        <v>369</v>
      </c>
      <c r="AB40" s="170"/>
      <c r="AC40" s="170"/>
      <c r="AD40" s="73" t="s">
        <v>171</v>
      </c>
      <c r="AE40" s="72">
        <v>-3</v>
      </c>
      <c r="AF40" s="36"/>
      <c r="AG40" s="36" t="s">
        <v>33</v>
      </c>
      <c r="AH40" s="80" t="s">
        <v>582</v>
      </c>
      <c r="AI40" s="170"/>
      <c r="AJ40" s="170"/>
      <c r="AK40" s="73" t="s">
        <v>171</v>
      </c>
      <c r="AL40" s="72">
        <v>-1</v>
      </c>
      <c r="AM40" s="36"/>
      <c r="AN40" s="36" t="s">
        <v>33</v>
      </c>
      <c r="AO40" s="80" t="s">
        <v>1034</v>
      </c>
      <c r="AP40" s="170"/>
      <c r="AQ40" s="170"/>
      <c r="AR40" s="73" t="s">
        <v>171</v>
      </c>
      <c r="AS40" s="72">
        <v>-1</v>
      </c>
      <c r="AT40" s="36"/>
      <c r="AU40" s="36" t="s">
        <v>33</v>
      </c>
      <c r="AV40" s="80" t="s">
        <v>464</v>
      </c>
      <c r="BF40" s="165"/>
    </row>
    <row r="41" spans="1:58" ht="16.5" customHeight="1">
      <c r="B41" s="73" t="s">
        <v>32</v>
      </c>
      <c r="C41" s="72">
        <v>590</v>
      </c>
      <c r="D41" s="36"/>
      <c r="E41" s="96"/>
      <c r="F41" s="95"/>
      <c r="G41" s="38"/>
      <c r="I41" s="73" t="s">
        <v>32</v>
      </c>
      <c r="J41" s="72">
        <v>610</v>
      </c>
      <c r="K41" s="36"/>
      <c r="L41" s="96"/>
      <c r="M41" s="95"/>
      <c r="P41" s="73" t="s">
        <v>32</v>
      </c>
      <c r="Q41" s="72">
        <v>380</v>
      </c>
      <c r="R41" s="36"/>
      <c r="S41" s="96"/>
      <c r="T41" s="95"/>
      <c r="W41" s="73" t="s">
        <v>32</v>
      </c>
      <c r="X41" s="72">
        <v>370</v>
      </c>
      <c r="Y41" s="36"/>
      <c r="Z41" s="96"/>
      <c r="AA41" s="95"/>
      <c r="AB41" s="171"/>
      <c r="AC41" s="171"/>
      <c r="AD41" s="73" t="s">
        <v>32</v>
      </c>
      <c r="AE41" s="72">
        <v>700</v>
      </c>
      <c r="AF41" s="36"/>
      <c r="AG41" s="96"/>
      <c r="AH41" s="95"/>
      <c r="AI41" s="171"/>
      <c r="AJ41" s="171"/>
      <c r="AK41" s="73" t="s">
        <v>32</v>
      </c>
      <c r="AL41" s="72">
        <v>20</v>
      </c>
      <c r="AM41" s="36"/>
      <c r="AN41" s="96"/>
      <c r="AO41" s="95"/>
      <c r="AP41" s="171"/>
      <c r="AQ41" s="171"/>
      <c r="AR41" s="73" t="s">
        <v>32</v>
      </c>
      <c r="AS41" s="72">
        <v>550</v>
      </c>
      <c r="AT41" s="36"/>
      <c r="AU41" s="96"/>
      <c r="AV41" s="95"/>
      <c r="BF41" s="165"/>
    </row>
    <row r="42" spans="1:58" ht="16.5" customHeight="1">
      <c r="B42" s="73" t="s">
        <v>101</v>
      </c>
      <c r="C42" s="72">
        <v>2500</v>
      </c>
      <c r="D42" s="36"/>
      <c r="E42" s="36"/>
      <c r="F42" s="80"/>
      <c r="G42" s="38"/>
      <c r="I42" s="73" t="s">
        <v>101</v>
      </c>
      <c r="J42" s="72">
        <v>2500</v>
      </c>
      <c r="K42" s="36"/>
      <c r="L42" s="36"/>
      <c r="M42" s="80"/>
      <c r="P42" s="73" t="s">
        <v>101</v>
      </c>
      <c r="Q42" s="72">
        <v>2500</v>
      </c>
      <c r="R42" s="36"/>
      <c r="S42" s="36"/>
      <c r="T42" s="80"/>
      <c r="W42" s="73" t="s">
        <v>101</v>
      </c>
      <c r="X42" s="72">
        <v>2500</v>
      </c>
      <c r="Y42" s="36"/>
      <c r="Z42" s="36"/>
      <c r="AA42" s="80"/>
      <c r="AB42" s="170"/>
      <c r="AC42" s="170"/>
      <c r="AD42" s="73" t="s">
        <v>101</v>
      </c>
      <c r="AE42" s="72">
        <v>2500</v>
      </c>
      <c r="AF42" s="36"/>
      <c r="AG42" s="36"/>
      <c r="AH42" s="80"/>
      <c r="AI42" s="170"/>
      <c r="AJ42" s="170"/>
      <c r="AK42" s="73" t="s">
        <v>101</v>
      </c>
      <c r="AL42" s="72">
        <v>2500</v>
      </c>
      <c r="AM42" s="36"/>
      <c r="AN42" s="36"/>
      <c r="AO42" s="80"/>
      <c r="AP42" s="170"/>
      <c r="AQ42" s="170"/>
      <c r="AR42" s="73" t="s">
        <v>101</v>
      </c>
      <c r="AS42" s="72">
        <v>2500</v>
      </c>
      <c r="AT42" s="36"/>
      <c r="AU42" s="36"/>
      <c r="AV42" s="80"/>
      <c r="BF42" s="165"/>
    </row>
    <row r="43" spans="1:58" ht="16.5" customHeight="1">
      <c r="B43" s="73" t="s">
        <v>104</v>
      </c>
      <c r="C43" s="72">
        <v>0</v>
      </c>
      <c r="D43" s="36"/>
      <c r="E43" s="36"/>
      <c r="F43" s="80"/>
      <c r="G43" s="38"/>
      <c r="I43" s="73" t="s">
        <v>104</v>
      </c>
      <c r="J43" s="72">
        <v>0</v>
      </c>
      <c r="K43" s="36"/>
      <c r="L43" s="36"/>
      <c r="M43" s="80"/>
      <c r="P43" s="73" t="s">
        <v>104</v>
      </c>
      <c r="Q43" s="72">
        <v>0</v>
      </c>
      <c r="R43" s="36"/>
      <c r="S43" s="36"/>
      <c r="T43" s="80"/>
      <c r="W43" s="73" t="s">
        <v>104</v>
      </c>
      <c r="X43" s="72">
        <v>0</v>
      </c>
      <c r="Y43" s="36"/>
      <c r="Z43" s="36"/>
      <c r="AA43" s="80"/>
      <c r="AB43" s="170"/>
      <c r="AC43" s="170"/>
      <c r="AD43" s="73" t="s">
        <v>104</v>
      </c>
      <c r="AE43" s="72">
        <v>0</v>
      </c>
      <c r="AF43" s="36"/>
      <c r="AG43" s="36"/>
      <c r="AH43" s="80"/>
      <c r="AI43" s="170"/>
      <c r="AJ43" s="170"/>
      <c r="AK43" s="73" t="s">
        <v>104</v>
      </c>
      <c r="AL43" s="72">
        <v>0</v>
      </c>
      <c r="AM43" s="36"/>
      <c r="AN43" s="36"/>
      <c r="AO43" s="80"/>
      <c r="AP43" s="170"/>
      <c r="AQ43" s="170"/>
      <c r="AR43" s="73" t="s">
        <v>104</v>
      </c>
      <c r="AS43" s="72">
        <v>0</v>
      </c>
      <c r="AT43" s="36"/>
      <c r="AU43" s="36"/>
      <c r="AV43" s="80"/>
      <c r="BF43" s="165"/>
    </row>
    <row r="44" spans="1:58" ht="16.5" customHeight="1">
      <c r="B44" s="93" t="s">
        <v>109</v>
      </c>
      <c r="C44" s="94">
        <v>23540</v>
      </c>
      <c r="D44" s="81"/>
      <c r="E44" s="36"/>
      <c r="F44" s="37"/>
      <c r="G44" s="38"/>
      <c r="H44" s="39"/>
      <c r="I44" s="93" t="s">
        <v>109</v>
      </c>
      <c r="J44" s="94">
        <v>24300</v>
      </c>
      <c r="K44" s="81"/>
      <c r="L44" s="36"/>
      <c r="M44" s="37"/>
      <c r="N44" s="39"/>
      <c r="O44" s="39"/>
      <c r="P44" s="93" t="s">
        <v>109</v>
      </c>
      <c r="Q44" s="94">
        <v>16260</v>
      </c>
      <c r="R44" s="81"/>
      <c r="S44" s="36"/>
      <c r="T44" s="37"/>
      <c r="U44" s="39"/>
      <c r="V44" s="39"/>
      <c r="W44" s="93" t="s">
        <v>109</v>
      </c>
      <c r="X44" s="94">
        <v>15810</v>
      </c>
      <c r="Y44" s="81"/>
      <c r="Z44" s="36"/>
      <c r="AA44" s="37"/>
      <c r="AB44" s="81"/>
      <c r="AC44" s="81"/>
      <c r="AD44" s="93" t="s">
        <v>109</v>
      </c>
      <c r="AE44" s="94">
        <v>27340</v>
      </c>
      <c r="AF44" s="81"/>
      <c r="AG44" s="36"/>
      <c r="AH44" s="37"/>
      <c r="AI44" s="81"/>
      <c r="AJ44" s="81"/>
      <c r="AK44" s="93" t="s">
        <v>109</v>
      </c>
      <c r="AL44" s="94">
        <v>3520</v>
      </c>
      <c r="AM44" s="81"/>
      <c r="AN44" s="36"/>
      <c r="AO44" s="37"/>
      <c r="AP44" s="81"/>
      <c r="AQ44" s="81"/>
      <c r="AR44" s="93" t="s">
        <v>109</v>
      </c>
      <c r="AS44" s="94">
        <v>22180</v>
      </c>
      <c r="AT44" s="81"/>
      <c r="AU44" s="36"/>
      <c r="AV44" s="37"/>
    </row>
    <row r="45" spans="1:58" ht="16.5" customHeight="1">
      <c r="B45" s="74" t="s">
        <v>111</v>
      </c>
      <c r="C45" s="75">
        <v>0</v>
      </c>
      <c r="D45" s="81"/>
      <c r="E45" s="36"/>
      <c r="F45" s="37"/>
      <c r="G45" s="38"/>
      <c r="H45" s="39"/>
      <c r="I45" s="74" t="s">
        <v>111</v>
      </c>
      <c r="J45" s="75">
        <v>0</v>
      </c>
      <c r="K45" s="81"/>
      <c r="L45" s="36"/>
      <c r="M45" s="37"/>
      <c r="N45" s="39"/>
      <c r="O45" s="39"/>
      <c r="P45" s="74" t="s">
        <v>111</v>
      </c>
      <c r="Q45" s="75">
        <v>0</v>
      </c>
      <c r="R45" s="81"/>
      <c r="S45" s="36"/>
      <c r="T45" s="37"/>
      <c r="U45" s="39"/>
      <c r="V45" s="39"/>
      <c r="W45" s="74" t="s">
        <v>111</v>
      </c>
      <c r="X45" s="75">
        <v>0</v>
      </c>
      <c r="Y45" s="81"/>
      <c r="Z45" s="36"/>
      <c r="AA45" s="37"/>
      <c r="AB45" s="81"/>
      <c r="AC45" s="81"/>
      <c r="AD45" s="74" t="s">
        <v>111</v>
      </c>
      <c r="AE45" s="75">
        <v>0</v>
      </c>
      <c r="AF45" s="81"/>
      <c r="AG45" s="36"/>
      <c r="AH45" s="37"/>
      <c r="AI45" s="81"/>
      <c r="AJ45" s="81"/>
      <c r="AK45" s="74" t="s">
        <v>111</v>
      </c>
      <c r="AL45" s="75">
        <v>0</v>
      </c>
      <c r="AM45" s="81"/>
      <c r="AN45" s="36"/>
      <c r="AO45" s="37"/>
      <c r="AP45" s="81"/>
      <c r="AQ45" s="81"/>
      <c r="AR45" s="74" t="s">
        <v>111</v>
      </c>
      <c r="AS45" s="75">
        <v>29610</v>
      </c>
      <c r="AT45" s="81"/>
      <c r="AU45" s="36"/>
      <c r="AV45" s="37"/>
    </row>
    <row r="46" spans="1:58" ht="16.5" customHeight="1">
      <c r="B46" s="91" t="s">
        <v>112</v>
      </c>
      <c r="C46" s="92">
        <v>23540</v>
      </c>
      <c r="D46" s="81"/>
      <c r="E46" s="36"/>
      <c r="F46" s="37"/>
      <c r="G46" s="38"/>
      <c r="I46" s="91" t="s">
        <v>112</v>
      </c>
      <c r="J46" s="92">
        <v>24300</v>
      </c>
      <c r="K46" s="81"/>
      <c r="L46" s="36"/>
      <c r="M46" s="37"/>
      <c r="P46" s="91" t="s">
        <v>112</v>
      </c>
      <c r="Q46" s="92">
        <v>16260</v>
      </c>
      <c r="R46" s="81"/>
      <c r="S46" s="36"/>
      <c r="T46" s="37"/>
      <c r="W46" s="91" t="s">
        <v>112</v>
      </c>
      <c r="X46" s="92">
        <v>15810</v>
      </c>
      <c r="Y46" s="81"/>
      <c r="Z46" s="36"/>
      <c r="AA46" s="37"/>
      <c r="AB46" s="81"/>
      <c r="AC46" s="81"/>
      <c r="AD46" s="91" t="s">
        <v>112</v>
      </c>
      <c r="AE46" s="92">
        <v>27340</v>
      </c>
      <c r="AF46" s="81"/>
      <c r="AG46" s="36"/>
      <c r="AH46" s="37"/>
      <c r="AI46" s="81"/>
      <c r="AJ46" s="81"/>
      <c r="AK46" s="91" t="s">
        <v>112</v>
      </c>
      <c r="AL46" s="92">
        <v>3520</v>
      </c>
      <c r="AM46" s="81"/>
      <c r="AN46" s="36"/>
      <c r="AO46" s="37"/>
      <c r="AP46" s="81"/>
      <c r="AQ46" s="81"/>
      <c r="AR46" s="91" t="s">
        <v>112</v>
      </c>
      <c r="AS46" s="92">
        <v>51790</v>
      </c>
      <c r="AT46" s="81"/>
      <c r="AU46" s="36"/>
      <c r="AV46" s="37"/>
    </row>
    <row r="47" spans="1:58" s="39" customFormat="1" ht="16.5" customHeight="1">
      <c r="B47" s="73"/>
      <c r="C47" s="42"/>
      <c r="D47" s="36"/>
      <c r="E47" s="36"/>
      <c r="F47" s="37"/>
      <c r="G47" s="38"/>
      <c r="I47" s="73"/>
      <c r="J47" s="42"/>
      <c r="K47" s="36"/>
      <c r="L47" s="36"/>
      <c r="M47" s="37"/>
      <c r="P47" s="73"/>
      <c r="Q47" s="42"/>
      <c r="R47" s="36"/>
      <c r="S47" s="36"/>
      <c r="T47" s="37"/>
      <c r="W47" s="73"/>
      <c r="X47" s="42"/>
      <c r="Y47" s="36"/>
      <c r="Z47" s="36"/>
      <c r="AA47" s="37"/>
      <c r="AB47" s="81"/>
      <c r="AC47" s="81"/>
      <c r="AD47" s="73"/>
      <c r="AE47" s="42"/>
      <c r="AF47" s="36"/>
      <c r="AG47" s="36"/>
      <c r="AH47" s="37"/>
      <c r="AI47" s="81"/>
      <c r="AJ47" s="81"/>
      <c r="AK47" s="73"/>
      <c r="AL47" s="42"/>
      <c r="AM47" s="36"/>
      <c r="AN47" s="36"/>
      <c r="AO47" s="37"/>
      <c r="AP47" s="81"/>
      <c r="AQ47" s="81"/>
      <c r="AR47" s="73"/>
      <c r="AS47" s="42"/>
      <c r="AT47" s="36"/>
      <c r="AU47" s="36"/>
      <c r="AV47" s="37"/>
    </row>
    <row r="48" spans="1:58" s="82" customFormat="1" ht="16.5" customHeight="1">
      <c r="A48" s="88"/>
      <c r="B48" s="73">
        <v>0</v>
      </c>
      <c r="C48" s="42"/>
      <c r="D48" s="36"/>
      <c r="E48" s="36"/>
      <c r="F48" s="37"/>
      <c r="G48" s="83"/>
      <c r="I48" s="73">
        <v>0</v>
      </c>
      <c r="J48" s="42"/>
      <c r="K48" s="36"/>
      <c r="L48" s="36"/>
      <c r="M48" s="37"/>
      <c r="P48" s="73">
        <v>0</v>
      </c>
      <c r="Q48" s="42"/>
      <c r="R48" s="36"/>
      <c r="S48" s="36"/>
      <c r="T48" s="37"/>
      <c r="W48" s="73">
        <v>0</v>
      </c>
      <c r="X48" s="42"/>
      <c r="Y48" s="36"/>
      <c r="Z48" s="36"/>
      <c r="AA48" s="37"/>
      <c r="AB48" s="81"/>
      <c r="AC48" s="81"/>
      <c r="AD48" s="73">
        <v>0</v>
      </c>
      <c r="AE48" s="42"/>
      <c r="AF48" s="36"/>
      <c r="AG48" s="36"/>
      <c r="AH48" s="37"/>
      <c r="AI48" s="81"/>
      <c r="AJ48" s="81"/>
      <c r="AK48" s="73">
        <v>0</v>
      </c>
      <c r="AL48" s="42"/>
      <c r="AM48" s="36"/>
      <c r="AN48" s="36"/>
      <c r="AO48" s="37"/>
      <c r="AP48" s="81"/>
      <c r="AQ48" s="81"/>
      <c r="AR48" s="73">
        <v>0</v>
      </c>
      <c r="AS48" s="42"/>
      <c r="AT48" s="36"/>
      <c r="AU48" s="36"/>
      <c r="AV48" s="37"/>
    </row>
    <row r="49" spans="1:48" ht="16.5" customHeight="1">
      <c r="A49" s="71"/>
      <c r="B49" s="73" t="s">
        <v>211</v>
      </c>
      <c r="C49" s="42"/>
      <c r="D49" s="36"/>
      <c r="E49" s="36"/>
      <c r="F49" s="37"/>
      <c r="G49" s="38"/>
      <c r="I49" s="73" t="s">
        <v>211</v>
      </c>
      <c r="J49" s="42"/>
      <c r="K49" s="36"/>
      <c r="L49" s="36"/>
      <c r="M49" s="37"/>
      <c r="P49" s="73" t="s">
        <v>211</v>
      </c>
      <c r="Q49" s="42"/>
      <c r="R49" s="36"/>
      <c r="S49" s="36"/>
      <c r="T49" s="37"/>
      <c r="W49" s="73" t="s">
        <v>211</v>
      </c>
      <c r="X49" s="42"/>
      <c r="Y49" s="36"/>
      <c r="Z49" s="36"/>
      <c r="AA49" s="37"/>
      <c r="AB49" s="81"/>
      <c r="AC49" s="81"/>
      <c r="AD49" s="73" t="s">
        <v>211</v>
      </c>
      <c r="AE49" s="42"/>
      <c r="AF49" s="36"/>
      <c r="AG49" s="36"/>
      <c r="AH49" s="37"/>
      <c r="AI49" s="81"/>
      <c r="AJ49" s="81"/>
      <c r="AK49" s="73" t="s">
        <v>211</v>
      </c>
      <c r="AL49" s="42"/>
      <c r="AM49" s="36"/>
      <c r="AN49" s="36"/>
      <c r="AO49" s="37"/>
      <c r="AP49" s="81"/>
      <c r="AQ49" s="81"/>
      <c r="AR49" s="73" t="s">
        <v>211</v>
      </c>
      <c r="AS49" s="42"/>
      <c r="AT49" s="36"/>
      <c r="AU49" s="36"/>
      <c r="AV49" s="37"/>
    </row>
    <row r="50" spans="1:48" s="184" customFormat="1" ht="16.5" customHeight="1">
      <c r="A50" s="186"/>
      <c r="B50" s="180">
        <v>0</v>
      </c>
      <c r="C50" s="181"/>
      <c r="D50" s="26"/>
      <c r="E50" s="26"/>
      <c r="F50" s="182"/>
      <c r="G50" s="183"/>
      <c r="I50" s="180">
        <v>0</v>
      </c>
      <c r="J50" s="181"/>
      <c r="K50" s="26"/>
      <c r="L50" s="26"/>
      <c r="M50" s="182"/>
      <c r="P50" s="180">
        <v>0</v>
      </c>
      <c r="Q50" s="181"/>
      <c r="R50" s="26"/>
      <c r="S50" s="26"/>
      <c r="T50" s="182"/>
      <c r="W50" s="180">
        <v>0</v>
      </c>
      <c r="X50" s="181"/>
      <c r="Y50" s="26"/>
      <c r="Z50" s="26"/>
      <c r="AA50" s="182"/>
      <c r="AB50" s="185"/>
      <c r="AC50" s="185"/>
      <c r="AD50" s="180">
        <v>0</v>
      </c>
      <c r="AE50" s="181"/>
      <c r="AF50" s="26"/>
      <c r="AG50" s="26"/>
      <c r="AH50" s="182"/>
      <c r="AI50" s="185"/>
      <c r="AJ50" s="185"/>
      <c r="AK50" s="180">
        <v>0</v>
      </c>
      <c r="AL50" s="181"/>
      <c r="AM50" s="26"/>
      <c r="AN50" s="26"/>
      <c r="AO50" s="182"/>
      <c r="AP50" s="185"/>
      <c r="AQ50" s="185"/>
      <c r="AR50" s="180">
        <v>0</v>
      </c>
      <c r="AS50" s="181"/>
      <c r="AT50" s="26"/>
      <c r="AU50" s="26"/>
      <c r="AV50" s="182"/>
    </row>
    <row r="51" spans="1:48" ht="16.5" customHeight="1" thickBot="1">
      <c r="B51" s="84"/>
      <c r="C51" s="85"/>
      <c r="D51" s="85"/>
      <c r="E51" s="85"/>
      <c r="F51" s="86"/>
      <c r="I51" s="84"/>
      <c r="J51" s="85"/>
      <c r="K51" s="85"/>
      <c r="L51" s="85"/>
      <c r="M51" s="86"/>
      <c r="P51" s="84"/>
      <c r="Q51" s="85"/>
      <c r="R51" s="85"/>
      <c r="S51" s="85"/>
      <c r="T51" s="86"/>
      <c r="W51" s="84"/>
      <c r="X51" s="85"/>
      <c r="Y51" s="85"/>
      <c r="Z51" s="85"/>
      <c r="AA51" s="86"/>
      <c r="AB51" s="81"/>
      <c r="AC51" s="81"/>
      <c r="AD51" s="84"/>
      <c r="AE51" s="85"/>
      <c r="AF51" s="85"/>
      <c r="AG51" s="85"/>
      <c r="AH51" s="86"/>
      <c r="AI51" s="81"/>
      <c r="AJ51" s="81"/>
      <c r="AK51" s="84"/>
      <c r="AL51" s="85"/>
      <c r="AM51" s="85"/>
      <c r="AN51" s="85"/>
      <c r="AO51" s="86"/>
      <c r="AP51" s="81"/>
      <c r="AQ51" s="81"/>
      <c r="AR51" s="84"/>
      <c r="AS51" s="85"/>
      <c r="AT51" s="85"/>
      <c r="AU51" s="85"/>
      <c r="AV51" s="86"/>
    </row>
    <row r="52" spans="1:48" ht="16.5" customHeight="1">
      <c r="B52" s="36"/>
      <c r="I52" s="36"/>
      <c r="P52" s="36"/>
      <c r="W52" s="36"/>
      <c r="AD52" s="36"/>
      <c r="AK52" s="36"/>
      <c r="AR52" s="36"/>
    </row>
    <row r="53" spans="1:48" ht="16.5" customHeight="1" thickBot="1">
      <c r="B53" s="36"/>
      <c r="I53" s="36"/>
      <c r="P53" s="36"/>
      <c r="W53" s="36"/>
      <c r="AD53" s="36"/>
      <c r="AK53" s="36"/>
      <c r="AR53" s="36"/>
    </row>
    <row r="54" spans="1:48" s="76" customFormat="1" ht="16.5" customHeight="1">
      <c r="B54" s="98"/>
      <c r="C54" s="101"/>
      <c r="D54" s="102" t="s">
        <v>114</v>
      </c>
      <c r="E54" s="99"/>
      <c r="F54" s="100"/>
      <c r="G54" s="77"/>
      <c r="I54" s="98"/>
      <c r="J54" s="101"/>
      <c r="K54" s="102" t="s">
        <v>114</v>
      </c>
      <c r="L54" s="99"/>
      <c r="M54" s="100"/>
      <c r="P54" s="98"/>
      <c r="Q54" s="101"/>
      <c r="R54" s="102" t="s">
        <v>114</v>
      </c>
      <c r="S54" s="99"/>
      <c r="T54" s="100"/>
      <c r="W54" s="98"/>
      <c r="X54" s="101"/>
      <c r="Y54" s="102" t="s">
        <v>114</v>
      </c>
      <c r="Z54" s="99"/>
      <c r="AA54" s="100"/>
      <c r="AB54" s="167"/>
      <c r="AC54" s="167"/>
      <c r="AD54" s="98"/>
      <c r="AE54" s="101"/>
      <c r="AF54" s="102" t="s">
        <v>114</v>
      </c>
      <c r="AG54" s="99"/>
      <c r="AH54" s="100"/>
      <c r="AI54" s="167"/>
      <c r="AJ54" s="167"/>
      <c r="AK54" s="98"/>
      <c r="AL54" s="101"/>
      <c r="AM54" s="102" t="s">
        <v>114</v>
      </c>
      <c r="AN54" s="99"/>
      <c r="AO54" s="100"/>
      <c r="AP54" s="167"/>
      <c r="AQ54" s="167"/>
      <c r="AR54" s="98"/>
      <c r="AS54" s="101"/>
      <c r="AT54" s="102" t="s">
        <v>114</v>
      </c>
      <c r="AU54" s="99"/>
      <c r="AV54" s="100"/>
    </row>
    <row r="55" spans="1:48" ht="16.5" customHeight="1">
      <c r="B55" s="40" t="s">
        <v>26</v>
      </c>
      <c r="C55" s="26" t="s">
        <v>35</v>
      </c>
      <c r="D55" s="96"/>
      <c r="E55" s="26"/>
      <c r="F55" s="95"/>
      <c r="G55" s="41"/>
      <c r="H55" s="41"/>
      <c r="I55" s="40" t="s">
        <v>26</v>
      </c>
      <c r="J55" s="26" t="s">
        <v>40</v>
      </c>
      <c r="K55" s="41"/>
      <c r="L55" s="26"/>
      <c r="M55" s="70"/>
      <c r="N55" s="41"/>
      <c r="O55" s="41"/>
      <c r="P55" s="40" t="s">
        <v>26</v>
      </c>
      <c r="Q55" s="26" t="s">
        <v>48</v>
      </c>
      <c r="R55" s="42"/>
      <c r="S55" s="26"/>
      <c r="T55" s="70"/>
      <c r="U55" s="41"/>
      <c r="V55" s="41"/>
      <c r="W55" s="40" t="s">
        <v>26</v>
      </c>
      <c r="X55" s="26" t="s">
        <v>46</v>
      </c>
      <c r="Y55" s="41"/>
      <c r="Z55" s="26"/>
      <c r="AA55" s="70"/>
      <c r="AB55" s="41"/>
      <c r="AC55" s="41"/>
      <c r="AD55" s="40" t="s">
        <v>26</v>
      </c>
      <c r="AE55" s="26" t="s">
        <v>49</v>
      </c>
      <c r="AF55" s="41"/>
      <c r="AG55" s="26"/>
      <c r="AH55" s="70"/>
      <c r="AI55" s="41"/>
      <c r="AJ55" s="41"/>
      <c r="AK55" s="40" t="s">
        <v>26</v>
      </c>
      <c r="AL55" s="26" t="s">
        <v>50</v>
      </c>
      <c r="AN55" s="26"/>
      <c r="AO55" s="70"/>
      <c r="AP55" s="41"/>
      <c r="AQ55" s="41"/>
      <c r="AR55" s="40" t="s">
        <v>26</v>
      </c>
      <c r="AS55" s="26" t="s">
        <v>51</v>
      </c>
      <c r="AU55" s="26"/>
      <c r="AV55" s="70"/>
    </row>
    <row r="56" spans="1:48" ht="16.5" customHeight="1">
      <c r="B56" s="73" t="s">
        <v>27</v>
      </c>
      <c r="C56" s="36" t="s">
        <v>1083</v>
      </c>
      <c r="D56" s="36"/>
      <c r="E56" s="36" t="s">
        <v>28</v>
      </c>
      <c r="F56" s="90">
        <v>45301</v>
      </c>
      <c r="G56" s="38"/>
      <c r="I56" s="73" t="s">
        <v>27</v>
      </c>
      <c r="J56" s="36" t="s">
        <v>1083</v>
      </c>
      <c r="K56" s="36"/>
      <c r="L56" s="36" t="s">
        <v>28</v>
      </c>
      <c r="M56" s="90">
        <v>45301</v>
      </c>
      <c r="P56" s="73" t="s">
        <v>27</v>
      </c>
      <c r="Q56" s="36" t="s">
        <v>1083</v>
      </c>
      <c r="R56" s="36"/>
      <c r="S56" s="36" t="s">
        <v>28</v>
      </c>
      <c r="T56" s="90">
        <v>45301</v>
      </c>
      <c r="W56" s="73" t="s">
        <v>27</v>
      </c>
      <c r="X56" s="36" t="s">
        <v>1083</v>
      </c>
      <c r="Y56" s="36"/>
      <c r="Z56" s="36" t="s">
        <v>28</v>
      </c>
      <c r="AA56" s="90">
        <v>45301</v>
      </c>
      <c r="AB56" s="168"/>
      <c r="AC56" s="168"/>
      <c r="AD56" s="73" t="s">
        <v>27</v>
      </c>
      <c r="AE56" s="36" t="s">
        <v>1083</v>
      </c>
      <c r="AF56" s="36"/>
      <c r="AG56" s="36" t="s">
        <v>28</v>
      </c>
      <c r="AH56" s="90">
        <v>45301</v>
      </c>
      <c r="AI56" s="168"/>
      <c r="AJ56" s="168"/>
      <c r="AK56" s="73" t="s">
        <v>27</v>
      </c>
      <c r="AL56" s="36" t="s">
        <v>1083</v>
      </c>
      <c r="AM56" s="36"/>
      <c r="AN56" s="36" t="s">
        <v>28</v>
      </c>
      <c r="AO56" s="90">
        <v>45301</v>
      </c>
      <c r="AP56" s="168"/>
      <c r="AQ56" s="168"/>
      <c r="AR56" s="73" t="s">
        <v>27</v>
      </c>
      <c r="AS56" s="36" t="s">
        <v>1083</v>
      </c>
      <c r="AT56" s="36"/>
      <c r="AU56" s="36" t="s">
        <v>28</v>
      </c>
      <c r="AV56" s="90">
        <v>45301</v>
      </c>
    </row>
    <row r="57" spans="1:48" ht="16.5" customHeight="1">
      <c r="B57" s="73"/>
      <c r="C57" s="36"/>
      <c r="D57" s="36"/>
      <c r="E57" s="36"/>
      <c r="F57" s="37"/>
      <c r="G57" s="38"/>
      <c r="I57" s="73"/>
      <c r="J57" s="36"/>
      <c r="K57" s="36"/>
      <c r="L57" s="36"/>
      <c r="M57" s="37"/>
      <c r="P57" s="73"/>
      <c r="Q57" s="36"/>
      <c r="R57" s="36"/>
      <c r="S57" s="36"/>
      <c r="T57" s="37"/>
      <c r="W57" s="73"/>
      <c r="X57" s="36"/>
      <c r="Y57" s="36"/>
      <c r="Z57" s="36"/>
      <c r="AA57" s="37"/>
      <c r="AB57" s="81"/>
      <c r="AC57" s="81"/>
      <c r="AD57" s="73"/>
      <c r="AE57" s="36"/>
      <c r="AF57" s="36"/>
      <c r="AG57" s="36"/>
      <c r="AH57" s="37"/>
      <c r="AI57" s="81"/>
      <c r="AJ57" s="81"/>
      <c r="AK57" s="73"/>
      <c r="AL57" s="36"/>
      <c r="AM57" s="36"/>
      <c r="AN57" s="36"/>
      <c r="AO57" s="37"/>
      <c r="AP57" s="81"/>
      <c r="AQ57" s="81"/>
      <c r="AR57" s="73"/>
      <c r="AS57" s="36"/>
      <c r="AT57" s="36"/>
      <c r="AU57" s="36"/>
      <c r="AV57" s="37"/>
    </row>
    <row r="58" spans="1:48" s="79" customFormat="1" ht="16.5" customHeight="1">
      <c r="B58" s="266" t="s">
        <v>113</v>
      </c>
      <c r="C58" s="267"/>
      <c r="D58" s="265"/>
      <c r="E58" s="268" t="s">
        <v>115</v>
      </c>
      <c r="F58" s="269"/>
      <c r="G58" s="78"/>
      <c r="I58" s="266" t="s">
        <v>113</v>
      </c>
      <c r="J58" s="267"/>
      <c r="K58" s="265"/>
      <c r="L58" s="268" t="s">
        <v>115</v>
      </c>
      <c r="M58" s="269"/>
      <c r="P58" s="266" t="s">
        <v>113</v>
      </c>
      <c r="Q58" s="267"/>
      <c r="R58" s="265"/>
      <c r="S58" s="268" t="s">
        <v>115</v>
      </c>
      <c r="T58" s="269"/>
      <c r="W58" s="266" t="s">
        <v>113</v>
      </c>
      <c r="X58" s="267"/>
      <c r="Y58" s="265"/>
      <c r="Z58" s="268" t="s">
        <v>115</v>
      </c>
      <c r="AA58" s="269"/>
      <c r="AB58" s="169"/>
      <c r="AC58" s="169"/>
      <c r="AD58" s="266" t="s">
        <v>113</v>
      </c>
      <c r="AE58" s="267"/>
      <c r="AF58" s="265"/>
      <c r="AG58" s="268" t="s">
        <v>115</v>
      </c>
      <c r="AH58" s="269"/>
      <c r="AI58" s="169"/>
      <c r="AJ58" s="169"/>
      <c r="AK58" s="266" t="s">
        <v>113</v>
      </c>
      <c r="AL58" s="267"/>
      <c r="AM58" s="265"/>
      <c r="AN58" s="268" t="s">
        <v>115</v>
      </c>
      <c r="AO58" s="269"/>
      <c r="AP58" s="169"/>
      <c r="AQ58" s="169"/>
      <c r="AR58" s="266" t="s">
        <v>113</v>
      </c>
      <c r="AS58" s="267"/>
      <c r="AT58" s="265"/>
      <c r="AU58" s="268" t="s">
        <v>115</v>
      </c>
      <c r="AV58" s="269"/>
    </row>
    <row r="59" spans="1:48" ht="16.5" customHeight="1">
      <c r="B59" s="73" t="s">
        <v>1</v>
      </c>
      <c r="C59" s="72">
        <v>910</v>
      </c>
      <c r="D59" s="36"/>
      <c r="E59" s="36" t="s">
        <v>29</v>
      </c>
      <c r="F59" s="80" t="s">
        <v>1097</v>
      </c>
      <c r="G59" s="38"/>
      <c r="I59" s="73" t="s">
        <v>1</v>
      </c>
      <c r="J59" s="72">
        <v>910</v>
      </c>
      <c r="K59" s="36"/>
      <c r="L59" s="36" t="s">
        <v>29</v>
      </c>
      <c r="M59" s="80" t="s">
        <v>1098</v>
      </c>
      <c r="P59" s="73" t="s">
        <v>1</v>
      </c>
      <c r="Q59" s="72">
        <v>910</v>
      </c>
      <c r="R59" s="36"/>
      <c r="S59" s="36" t="s">
        <v>29</v>
      </c>
      <c r="T59" s="80" t="s">
        <v>1099</v>
      </c>
      <c r="W59" s="73" t="s">
        <v>1</v>
      </c>
      <c r="X59" s="72">
        <v>910</v>
      </c>
      <c r="Y59" s="36"/>
      <c r="Z59" s="36" t="s">
        <v>29</v>
      </c>
      <c r="AA59" s="80" t="s">
        <v>1100</v>
      </c>
      <c r="AB59" s="170"/>
      <c r="AC59" s="170"/>
      <c r="AD59" s="73" t="s">
        <v>1</v>
      </c>
      <c r="AE59" s="72">
        <v>910</v>
      </c>
      <c r="AF59" s="36"/>
      <c r="AG59" s="36" t="s">
        <v>29</v>
      </c>
      <c r="AH59" s="80" t="s">
        <v>1101</v>
      </c>
      <c r="AI59" s="170"/>
      <c r="AJ59" s="170"/>
      <c r="AK59" s="73" t="s">
        <v>1</v>
      </c>
      <c r="AL59" s="72">
        <v>910</v>
      </c>
      <c r="AM59" s="36"/>
      <c r="AN59" s="36" t="s">
        <v>29</v>
      </c>
      <c r="AO59" s="80" t="s">
        <v>1102</v>
      </c>
      <c r="AP59" s="170"/>
      <c r="AQ59" s="170"/>
      <c r="AR59" s="73" t="s">
        <v>1</v>
      </c>
      <c r="AS59" s="72">
        <v>910</v>
      </c>
      <c r="AT59" s="36"/>
      <c r="AU59" s="36" t="s">
        <v>29</v>
      </c>
      <c r="AV59" s="80" t="s">
        <v>1103</v>
      </c>
    </row>
    <row r="60" spans="1:48" ht="16.5" customHeight="1">
      <c r="B60" s="73" t="s">
        <v>3</v>
      </c>
      <c r="C60" s="72">
        <v>12840</v>
      </c>
      <c r="D60" s="36"/>
      <c r="E60" s="36" t="s">
        <v>30</v>
      </c>
      <c r="F60" s="80" t="s">
        <v>1035</v>
      </c>
      <c r="G60" s="38"/>
      <c r="I60" s="73" t="s">
        <v>3</v>
      </c>
      <c r="J60" s="72">
        <v>13800</v>
      </c>
      <c r="K60" s="36"/>
      <c r="L60" s="36" t="s">
        <v>30</v>
      </c>
      <c r="M60" s="80" t="s">
        <v>1036</v>
      </c>
      <c r="P60" s="73" t="s">
        <v>3</v>
      </c>
      <c r="Q60" s="72">
        <v>12480</v>
      </c>
      <c r="R60" s="36"/>
      <c r="S60" s="36" t="s">
        <v>30</v>
      </c>
      <c r="T60" s="80" t="s">
        <v>1037</v>
      </c>
      <c r="W60" s="73" t="s">
        <v>3</v>
      </c>
      <c r="X60" s="72">
        <v>14640</v>
      </c>
      <c r="Y60" s="36"/>
      <c r="Z60" s="36" t="s">
        <v>30</v>
      </c>
      <c r="AA60" s="80" t="s">
        <v>1038</v>
      </c>
      <c r="AB60" s="170"/>
      <c r="AC60" s="170"/>
      <c r="AD60" s="73" t="s">
        <v>3</v>
      </c>
      <c r="AE60" s="72">
        <v>11640</v>
      </c>
      <c r="AF60" s="36"/>
      <c r="AG60" s="36" t="s">
        <v>30</v>
      </c>
      <c r="AH60" s="80" t="s">
        <v>1039</v>
      </c>
      <c r="AI60" s="170"/>
      <c r="AJ60" s="170"/>
      <c r="AK60" s="73" t="s">
        <v>3</v>
      </c>
      <c r="AL60" s="72">
        <v>8160</v>
      </c>
      <c r="AM60" s="36"/>
      <c r="AN60" s="36" t="s">
        <v>30</v>
      </c>
      <c r="AO60" s="80" t="s">
        <v>1040</v>
      </c>
      <c r="AP60" s="170"/>
      <c r="AQ60" s="170"/>
      <c r="AR60" s="73" t="s">
        <v>3</v>
      </c>
      <c r="AS60" s="72">
        <v>17760</v>
      </c>
      <c r="AT60" s="36"/>
      <c r="AU60" s="36" t="s">
        <v>30</v>
      </c>
      <c r="AV60" s="80" t="s">
        <v>1041</v>
      </c>
    </row>
    <row r="61" spans="1:48" ht="16.5" customHeight="1">
      <c r="B61" s="73" t="s">
        <v>159</v>
      </c>
      <c r="C61" s="72">
        <v>0</v>
      </c>
      <c r="D61" s="36"/>
      <c r="E61" s="36"/>
      <c r="F61" s="80"/>
      <c r="G61" s="38"/>
      <c r="I61" s="73" t="s">
        <v>159</v>
      </c>
      <c r="J61" s="72">
        <v>0</v>
      </c>
      <c r="K61" s="36"/>
      <c r="L61" s="36"/>
      <c r="M61" s="80"/>
      <c r="P61" s="73" t="s">
        <v>159</v>
      </c>
      <c r="Q61" s="72">
        <v>0</v>
      </c>
      <c r="R61" s="36"/>
      <c r="S61" s="36"/>
      <c r="T61" s="80"/>
      <c r="W61" s="73" t="s">
        <v>159</v>
      </c>
      <c r="X61" s="72">
        <v>0</v>
      </c>
      <c r="Y61" s="36"/>
      <c r="Z61" s="36"/>
      <c r="AA61" s="80"/>
      <c r="AB61" s="170"/>
      <c r="AC61" s="170"/>
      <c r="AD61" s="73" t="s">
        <v>159</v>
      </c>
      <c r="AE61" s="72">
        <v>0</v>
      </c>
      <c r="AF61" s="36"/>
      <c r="AG61" s="36"/>
      <c r="AH61" s="80"/>
      <c r="AI61" s="170"/>
      <c r="AJ61" s="170"/>
      <c r="AK61" s="73" t="s">
        <v>159</v>
      </c>
      <c r="AL61" s="72">
        <v>0</v>
      </c>
      <c r="AM61" s="36"/>
      <c r="AN61" s="36"/>
      <c r="AO61" s="80"/>
      <c r="AP61" s="170"/>
      <c r="AQ61" s="170"/>
      <c r="AR61" s="73" t="s">
        <v>159</v>
      </c>
      <c r="AS61" s="72">
        <v>0</v>
      </c>
      <c r="AT61" s="36"/>
      <c r="AU61" s="36"/>
      <c r="AV61" s="80"/>
    </row>
    <row r="62" spans="1:48" ht="16.5" customHeight="1">
      <c r="B62" s="164" t="s">
        <v>167</v>
      </c>
      <c r="C62" s="72">
        <v>963</v>
      </c>
      <c r="D62" s="36"/>
      <c r="E62" s="36"/>
      <c r="F62" s="80"/>
      <c r="G62" s="38"/>
      <c r="I62" s="164" t="s">
        <v>167</v>
      </c>
      <c r="J62" s="72">
        <v>1035</v>
      </c>
      <c r="K62" s="36"/>
      <c r="L62" s="36"/>
      <c r="M62" s="80"/>
      <c r="P62" s="164" t="s">
        <v>167</v>
      </c>
      <c r="Q62" s="72">
        <v>936</v>
      </c>
      <c r="R62" s="36"/>
      <c r="S62" s="36"/>
      <c r="T62" s="80"/>
      <c r="W62" s="164" t="s">
        <v>167</v>
      </c>
      <c r="X62" s="72">
        <v>1098</v>
      </c>
      <c r="Y62" s="36"/>
      <c r="Z62" s="36"/>
      <c r="AA62" s="80"/>
      <c r="AB62" s="170"/>
      <c r="AC62" s="170"/>
      <c r="AD62" s="164" t="s">
        <v>167</v>
      </c>
      <c r="AE62" s="72">
        <v>873</v>
      </c>
      <c r="AF62" s="36"/>
      <c r="AG62" s="36"/>
      <c r="AH62" s="80"/>
      <c r="AI62" s="170"/>
      <c r="AJ62" s="170"/>
      <c r="AK62" s="164" t="s">
        <v>167</v>
      </c>
      <c r="AL62" s="72">
        <v>612</v>
      </c>
      <c r="AM62" s="36"/>
      <c r="AN62" s="36"/>
      <c r="AO62" s="80"/>
      <c r="AP62" s="170"/>
      <c r="AQ62" s="170"/>
      <c r="AR62" s="164" t="s">
        <v>167</v>
      </c>
      <c r="AS62" s="72">
        <v>1332</v>
      </c>
      <c r="AT62" s="36"/>
      <c r="AU62" s="36"/>
      <c r="AV62" s="80"/>
    </row>
    <row r="63" spans="1:48" ht="16.5" customHeight="1">
      <c r="B63" s="73" t="s">
        <v>168</v>
      </c>
      <c r="C63" s="72">
        <v>535</v>
      </c>
      <c r="D63" s="36"/>
      <c r="E63" s="36"/>
      <c r="F63" s="80"/>
      <c r="G63" s="38"/>
      <c r="I63" s="73" t="s">
        <v>168</v>
      </c>
      <c r="J63" s="72">
        <v>575</v>
      </c>
      <c r="K63" s="36"/>
      <c r="L63" s="36"/>
      <c r="M63" s="80"/>
      <c r="P63" s="73" t="s">
        <v>168</v>
      </c>
      <c r="Q63" s="72">
        <v>520</v>
      </c>
      <c r="R63" s="36"/>
      <c r="S63" s="36"/>
      <c r="T63" s="80"/>
      <c r="W63" s="73" t="s">
        <v>168</v>
      </c>
      <c r="X63" s="72">
        <v>610</v>
      </c>
      <c r="Y63" s="36"/>
      <c r="Z63" s="36"/>
      <c r="AA63" s="80"/>
      <c r="AB63" s="170"/>
      <c r="AC63" s="170"/>
      <c r="AD63" s="73" t="s">
        <v>168</v>
      </c>
      <c r="AE63" s="72">
        <v>485</v>
      </c>
      <c r="AF63" s="36"/>
      <c r="AG63" s="36"/>
      <c r="AH63" s="80"/>
      <c r="AI63" s="170"/>
      <c r="AJ63" s="170"/>
      <c r="AK63" s="73" t="s">
        <v>168</v>
      </c>
      <c r="AL63" s="72">
        <v>340</v>
      </c>
      <c r="AM63" s="36"/>
      <c r="AN63" s="36"/>
      <c r="AO63" s="80"/>
      <c r="AP63" s="170"/>
      <c r="AQ63" s="170"/>
      <c r="AR63" s="73" t="s">
        <v>168</v>
      </c>
      <c r="AS63" s="72">
        <v>740</v>
      </c>
      <c r="AT63" s="36"/>
      <c r="AU63" s="36"/>
      <c r="AV63" s="80"/>
    </row>
    <row r="64" spans="1:48" ht="16.5" customHeight="1">
      <c r="B64" s="73" t="s">
        <v>31</v>
      </c>
      <c r="C64" s="72">
        <v>1525</v>
      </c>
      <c r="D64" s="36"/>
      <c r="E64" s="172" t="s">
        <v>117</v>
      </c>
      <c r="F64" s="173"/>
      <c r="G64" s="38"/>
      <c r="I64" s="73" t="s">
        <v>31</v>
      </c>
      <c r="J64" s="72">
        <v>1632</v>
      </c>
      <c r="K64" s="36"/>
      <c r="L64" s="172" t="s">
        <v>117</v>
      </c>
      <c r="M64" s="173"/>
      <c r="P64" s="73" t="s">
        <v>31</v>
      </c>
      <c r="Q64" s="72">
        <v>1485</v>
      </c>
      <c r="R64" s="36"/>
      <c r="S64" s="172" t="s">
        <v>117</v>
      </c>
      <c r="T64" s="173"/>
      <c r="W64" s="73" t="s">
        <v>31</v>
      </c>
      <c r="X64" s="72">
        <v>1726</v>
      </c>
      <c r="Y64" s="36"/>
      <c r="Z64" s="172" t="s">
        <v>117</v>
      </c>
      <c r="AA64" s="173"/>
      <c r="AB64" s="169"/>
      <c r="AC64" s="169"/>
      <c r="AD64" s="73" t="s">
        <v>31</v>
      </c>
      <c r="AE64" s="72">
        <v>1391</v>
      </c>
      <c r="AF64" s="36"/>
      <c r="AG64" s="172" t="s">
        <v>117</v>
      </c>
      <c r="AH64" s="173"/>
      <c r="AI64" s="169"/>
      <c r="AJ64" s="169"/>
      <c r="AK64" s="73" t="s">
        <v>31</v>
      </c>
      <c r="AL64" s="72">
        <v>1002</v>
      </c>
      <c r="AM64" s="36"/>
      <c r="AN64" s="172" t="s">
        <v>117</v>
      </c>
      <c r="AO64" s="173"/>
      <c r="AP64" s="169"/>
      <c r="AQ64" s="169"/>
      <c r="AR64" s="73" t="s">
        <v>31</v>
      </c>
      <c r="AS64" s="72">
        <v>2074</v>
      </c>
      <c r="AT64" s="36"/>
      <c r="AU64" s="172" t="s">
        <v>117</v>
      </c>
      <c r="AV64" s="173"/>
    </row>
    <row r="65" spans="2:48" ht="16.5" customHeight="1">
      <c r="B65" s="73" t="s">
        <v>171</v>
      </c>
      <c r="C65" s="72">
        <v>-3</v>
      </c>
      <c r="D65" s="36"/>
      <c r="E65" s="36" t="s">
        <v>33</v>
      </c>
      <c r="F65" s="80" t="s">
        <v>311</v>
      </c>
      <c r="G65" s="38"/>
      <c r="I65" s="73" t="s">
        <v>171</v>
      </c>
      <c r="J65" s="72">
        <v>-2</v>
      </c>
      <c r="K65" s="36"/>
      <c r="L65" s="36" t="s">
        <v>33</v>
      </c>
      <c r="M65" s="80" t="s">
        <v>998</v>
      </c>
      <c r="P65" s="73" t="s">
        <v>171</v>
      </c>
      <c r="Q65" s="72">
        <v>-1</v>
      </c>
      <c r="R65" s="36"/>
      <c r="S65" s="36" t="s">
        <v>33</v>
      </c>
      <c r="T65" s="80" t="s">
        <v>568</v>
      </c>
      <c r="W65" s="73" t="s">
        <v>171</v>
      </c>
      <c r="X65" s="72">
        <v>-4</v>
      </c>
      <c r="Y65" s="36"/>
      <c r="Z65" s="36" t="s">
        <v>33</v>
      </c>
      <c r="AA65" s="80" t="s">
        <v>385</v>
      </c>
      <c r="AB65" s="170"/>
      <c r="AC65" s="170"/>
      <c r="AD65" s="73" t="s">
        <v>171</v>
      </c>
      <c r="AE65" s="72">
        <v>-9</v>
      </c>
      <c r="AF65" s="36"/>
      <c r="AG65" s="36" t="s">
        <v>33</v>
      </c>
      <c r="AH65" s="80" t="s">
        <v>326</v>
      </c>
      <c r="AI65" s="170"/>
      <c r="AJ65" s="170"/>
      <c r="AK65" s="73" t="s">
        <v>171</v>
      </c>
      <c r="AL65" s="72">
        <v>-4</v>
      </c>
      <c r="AM65" s="36"/>
      <c r="AN65" s="36" t="s">
        <v>33</v>
      </c>
      <c r="AO65" s="80" t="s">
        <v>1104</v>
      </c>
      <c r="AP65" s="170"/>
      <c r="AQ65" s="170"/>
      <c r="AR65" s="73" t="s">
        <v>171</v>
      </c>
      <c r="AS65" s="72">
        <v>-6</v>
      </c>
      <c r="AT65" s="36"/>
      <c r="AU65" s="36" t="s">
        <v>33</v>
      </c>
      <c r="AV65" s="80" t="s">
        <v>408</v>
      </c>
    </row>
    <row r="66" spans="2:48" ht="16.5" customHeight="1">
      <c r="B66" s="73" t="s">
        <v>32</v>
      </c>
      <c r="C66" s="72">
        <v>480</v>
      </c>
      <c r="D66" s="36"/>
      <c r="E66" s="96"/>
      <c r="F66" s="95"/>
      <c r="G66" s="38"/>
      <c r="I66" s="73" t="s">
        <v>32</v>
      </c>
      <c r="J66" s="72">
        <v>520</v>
      </c>
      <c r="K66" s="36"/>
      <c r="L66" s="96"/>
      <c r="M66" s="95"/>
      <c r="P66" s="73" t="s">
        <v>32</v>
      </c>
      <c r="Q66" s="72">
        <v>470</v>
      </c>
      <c r="R66" s="36"/>
      <c r="S66" s="96"/>
      <c r="T66" s="95"/>
      <c r="W66" s="73" t="s">
        <v>32</v>
      </c>
      <c r="X66" s="72">
        <v>550</v>
      </c>
      <c r="Y66" s="36"/>
      <c r="Z66" s="96"/>
      <c r="AA66" s="95"/>
      <c r="AB66" s="171"/>
      <c r="AC66" s="171"/>
      <c r="AD66" s="73" t="s">
        <v>32</v>
      </c>
      <c r="AE66" s="72">
        <v>440</v>
      </c>
      <c r="AF66" s="36"/>
      <c r="AG66" s="96"/>
      <c r="AH66" s="95"/>
      <c r="AI66" s="171"/>
      <c r="AJ66" s="171"/>
      <c r="AK66" s="73" t="s">
        <v>32</v>
      </c>
      <c r="AL66" s="72">
        <v>320</v>
      </c>
      <c r="AM66" s="36"/>
      <c r="AN66" s="96"/>
      <c r="AO66" s="95"/>
      <c r="AP66" s="171"/>
      <c r="AQ66" s="171"/>
      <c r="AR66" s="73" t="s">
        <v>32</v>
      </c>
      <c r="AS66" s="72">
        <v>660</v>
      </c>
      <c r="AT66" s="36"/>
      <c r="AU66" s="96"/>
      <c r="AV66" s="95"/>
    </row>
    <row r="67" spans="2:48" ht="16.5" customHeight="1">
      <c r="B67" s="73" t="s">
        <v>101</v>
      </c>
      <c r="C67" s="72">
        <v>2500</v>
      </c>
      <c r="D67" s="36"/>
      <c r="E67" s="36"/>
      <c r="F67" s="80"/>
      <c r="G67" s="38"/>
      <c r="I67" s="73" t="s">
        <v>101</v>
      </c>
      <c r="J67" s="72">
        <v>2500</v>
      </c>
      <c r="K67" s="36"/>
      <c r="L67" s="36"/>
      <c r="M67" s="80"/>
      <c r="P67" s="73" t="s">
        <v>101</v>
      </c>
      <c r="Q67" s="72">
        <v>2500</v>
      </c>
      <c r="R67" s="36"/>
      <c r="S67" s="36"/>
      <c r="T67" s="80"/>
      <c r="W67" s="73" t="s">
        <v>101</v>
      </c>
      <c r="X67" s="72">
        <v>2500</v>
      </c>
      <c r="Y67" s="36"/>
      <c r="Z67" s="36"/>
      <c r="AA67" s="80"/>
      <c r="AB67" s="170"/>
      <c r="AC67" s="170"/>
      <c r="AD67" s="73" t="s">
        <v>101</v>
      </c>
      <c r="AE67" s="72">
        <v>0</v>
      </c>
      <c r="AF67" s="36"/>
      <c r="AG67" s="36"/>
      <c r="AH67" s="80"/>
      <c r="AI67" s="170"/>
      <c r="AJ67" s="170"/>
      <c r="AK67" s="73" t="s">
        <v>101</v>
      </c>
      <c r="AL67" s="72">
        <v>2500</v>
      </c>
      <c r="AM67" s="36"/>
      <c r="AN67" s="36"/>
      <c r="AO67" s="80"/>
      <c r="AP67" s="170"/>
      <c r="AQ67" s="170"/>
      <c r="AR67" s="73" t="s">
        <v>101</v>
      </c>
      <c r="AS67" s="72">
        <v>2500</v>
      </c>
      <c r="AT67" s="36"/>
      <c r="AU67" s="36"/>
      <c r="AV67" s="80"/>
    </row>
    <row r="68" spans="2:48" ht="16.5" customHeight="1">
      <c r="B68" s="73" t="s">
        <v>104</v>
      </c>
      <c r="C68" s="72">
        <v>0</v>
      </c>
      <c r="D68" s="36"/>
      <c r="E68" s="36"/>
      <c r="F68" s="80"/>
      <c r="G68" s="38"/>
      <c r="I68" s="73" t="s">
        <v>104</v>
      </c>
      <c r="J68" s="72">
        <v>0</v>
      </c>
      <c r="K68" s="36"/>
      <c r="L68" s="36"/>
      <c r="M68" s="80"/>
      <c r="P68" s="73" t="s">
        <v>104</v>
      </c>
      <c r="Q68" s="72">
        <v>0</v>
      </c>
      <c r="R68" s="36"/>
      <c r="S68" s="36"/>
      <c r="T68" s="80"/>
      <c r="W68" s="73" t="s">
        <v>104</v>
      </c>
      <c r="X68" s="72">
        <v>0</v>
      </c>
      <c r="Y68" s="36"/>
      <c r="Z68" s="36"/>
      <c r="AA68" s="80"/>
      <c r="AB68" s="170"/>
      <c r="AC68" s="170"/>
      <c r="AD68" s="73" t="s">
        <v>104</v>
      </c>
      <c r="AE68" s="72">
        <v>-15740</v>
      </c>
      <c r="AF68" s="36"/>
      <c r="AG68" s="36"/>
      <c r="AH68" s="80"/>
      <c r="AI68" s="170"/>
      <c r="AJ68" s="170"/>
      <c r="AK68" s="73" t="s">
        <v>104</v>
      </c>
      <c r="AL68" s="72">
        <v>0</v>
      </c>
      <c r="AM68" s="36"/>
      <c r="AN68" s="36"/>
      <c r="AO68" s="80"/>
      <c r="AP68" s="170"/>
      <c r="AQ68" s="170"/>
      <c r="AR68" s="73" t="s">
        <v>104</v>
      </c>
      <c r="AS68" s="72">
        <v>0</v>
      </c>
      <c r="AT68" s="36"/>
      <c r="AU68" s="36"/>
      <c r="AV68" s="80"/>
    </row>
    <row r="69" spans="2:48" ht="16.5" customHeight="1">
      <c r="B69" s="93" t="s">
        <v>109</v>
      </c>
      <c r="C69" s="94">
        <v>19750</v>
      </c>
      <c r="D69" s="81"/>
      <c r="E69" s="36"/>
      <c r="F69" s="37"/>
      <c r="G69" s="38"/>
      <c r="H69" s="39"/>
      <c r="I69" s="93" t="s">
        <v>109</v>
      </c>
      <c r="J69" s="94">
        <v>20970</v>
      </c>
      <c r="K69" s="81"/>
      <c r="L69" s="36"/>
      <c r="M69" s="37"/>
      <c r="N69" s="39"/>
      <c r="O69" s="39"/>
      <c r="P69" s="93" t="s">
        <v>109</v>
      </c>
      <c r="Q69" s="94">
        <v>19300</v>
      </c>
      <c r="R69" s="81"/>
      <c r="S69" s="36"/>
      <c r="T69" s="37"/>
      <c r="U69" s="39"/>
      <c r="V69" s="39"/>
      <c r="W69" s="93" t="s">
        <v>109</v>
      </c>
      <c r="X69" s="94">
        <v>22030</v>
      </c>
      <c r="Y69" s="81"/>
      <c r="Z69" s="36"/>
      <c r="AA69" s="37"/>
      <c r="AB69" s="81"/>
      <c r="AC69" s="81"/>
      <c r="AD69" s="93" t="s">
        <v>109</v>
      </c>
      <c r="AE69" s="94">
        <v>0</v>
      </c>
      <c r="AF69" s="81"/>
      <c r="AG69" s="36"/>
      <c r="AH69" s="37"/>
      <c r="AI69" s="81"/>
      <c r="AJ69" s="81"/>
      <c r="AK69" s="93" t="s">
        <v>109</v>
      </c>
      <c r="AL69" s="94">
        <v>13840</v>
      </c>
      <c r="AM69" s="81"/>
      <c r="AN69" s="36"/>
      <c r="AO69" s="37"/>
      <c r="AP69" s="81"/>
      <c r="AQ69" s="81"/>
      <c r="AR69" s="93" t="s">
        <v>109</v>
      </c>
      <c r="AS69" s="94">
        <v>25970</v>
      </c>
      <c r="AT69" s="81"/>
      <c r="AU69" s="36"/>
      <c r="AV69" s="37"/>
    </row>
    <row r="70" spans="2:48" ht="16.5" customHeight="1">
      <c r="B70" s="74" t="s">
        <v>111</v>
      </c>
      <c r="C70" s="75">
        <v>0</v>
      </c>
      <c r="D70" s="81"/>
      <c r="E70" s="36"/>
      <c r="F70" s="37"/>
      <c r="G70" s="38"/>
      <c r="H70" s="39"/>
      <c r="I70" s="74" t="s">
        <v>111</v>
      </c>
      <c r="J70" s="75">
        <v>0</v>
      </c>
      <c r="K70" s="81"/>
      <c r="L70" s="36"/>
      <c r="M70" s="37"/>
      <c r="N70" s="39"/>
      <c r="O70" s="39"/>
      <c r="P70" s="74" t="s">
        <v>111</v>
      </c>
      <c r="Q70" s="75">
        <v>0</v>
      </c>
      <c r="R70" s="81"/>
      <c r="S70" s="36"/>
      <c r="T70" s="37"/>
      <c r="U70" s="39"/>
      <c r="V70" s="39"/>
      <c r="W70" s="74" t="s">
        <v>111</v>
      </c>
      <c r="X70" s="75">
        <v>0</v>
      </c>
      <c r="Y70" s="81"/>
      <c r="Z70" s="36"/>
      <c r="AA70" s="37"/>
      <c r="AB70" s="81"/>
      <c r="AC70" s="81"/>
      <c r="AD70" s="74" t="s">
        <v>111</v>
      </c>
      <c r="AE70" s="75">
        <v>12710</v>
      </c>
      <c r="AF70" s="81"/>
      <c r="AG70" s="36"/>
      <c r="AH70" s="37"/>
      <c r="AI70" s="81"/>
      <c r="AJ70" s="81"/>
      <c r="AK70" s="74" t="s">
        <v>111</v>
      </c>
      <c r="AL70" s="75">
        <v>0</v>
      </c>
      <c r="AM70" s="81"/>
      <c r="AN70" s="36"/>
      <c r="AO70" s="37"/>
      <c r="AP70" s="81"/>
      <c r="AQ70" s="81"/>
      <c r="AR70" s="74" t="s">
        <v>111</v>
      </c>
      <c r="AS70" s="75">
        <v>0</v>
      </c>
      <c r="AT70" s="81"/>
      <c r="AU70" s="36"/>
      <c r="AV70" s="37"/>
    </row>
    <row r="71" spans="2:48" ht="16.5" customHeight="1">
      <c r="B71" s="91" t="s">
        <v>112</v>
      </c>
      <c r="C71" s="92">
        <v>19750</v>
      </c>
      <c r="D71" s="81"/>
      <c r="E71" s="36"/>
      <c r="F71" s="37"/>
      <c r="G71" s="38"/>
      <c r="I71" s="91" t="s">
        <v>112</v>
      </c>
      <c r="J71" s="92">
        <v>20970</v>
      </c>
      <c r="K71" s="81"/>
      <c r="L71" s="36"/>
      <c r="M71" s="37"/>
      <c r="P71" s="91" t="s">
        <v>112</v>
      </c>
      <c r="Q71" s="92">
        <v>19300</v>
      </c>
      <c r="R71" s="81"/>
      <c r="S71" s="36"/>
      <c r="T71" s="37"/>
      <c r="W71" s="91" t="s">
        <v>112</v>
      </c>
      <c r="X71" s="92">
        <v>22030</v>
      </c>
      <c r="Y71" s="81"/>
      <c r="Z71" s="36"/>
      <c r="AA71" s="37"/>
      <c r="AB71" s="81"/>
      <c r="AC71" s="81"/>
      <c r="AD71" s="91" t="s">
        <v>112</v>
      </c>
      <c r="AE71" s="92">
        <v>12710</v>
      </c>
      <c r="AF71" s="81"/>
      <c r="AG71" s="36"/>
      <c r="AH71" s="37"/>
      <c r="AI71" s="81"/>
      <c r="AJ71" s="81"/>
      <c r="AK71" s="91" t="s">
        <v>112</v>
      </c>
      <c r="AL71" s="92">
        <v>13840</v>
      </c>
      <c r="AM71" s="81"/>
      <c r="AN71" s="36"/>
      <c r="AO71" s="37"/>
      <c r="AP71" s="81"/>
      <c r="AQ71" s="81"/>
      <c r="AR71" s="91" t="s">
        <v>112</v>
      </c>
      <c r="AS71" s="92">
        <v>25970</v>
      </c>
      <c r="AT71" s="81"/>
      <c r="AU71" s="36"/>
      <c r="AV71" s="37"/>
    </row>
    <row r="72" spans="2:48" s="39" customFormat="1" ht="16.5" customHeight="1">
      <c r="B72" s="73"/>
      <c r="C72" s="42"/>
      <c r="D72" s="36"/>
      <c r="E72" s="36"/>
      <c r="F72" s="37"/>
      <c r="G72" s="38"/>
      <c r="I72" s="73"/>
      <c r="J72" s="42"/>
      <c r="K72" s="36"/>
      <c r="L72" s="36"/>
      <c r="M72" s="37"/>
      <c r="P72" s="73"/>
      <c r="Q72" s="42"/>
      <c r="R72" s="36"/>
      <c r="S72" s="36"/>
      <c r="T72" s="37"/>
      <c r="W72" s="73"/>
      <c r="X72" s="42"/>
      <c r="Y72" s="36"/>
      <c r="Z72" s="36"/>
      <c r="AA72" s="37"/>
      <c r="AB72" s="81"/>
      <c r="AC72" s="81"/>
      <c r="AD72" s="73"/>
      <c r="AE72" s="42"/>
      <c r="AF72" s="36"/>
      <c r="AG72" s="36"/>
      <c r="AH72" s="37"/>
      <c r="AI72" s="81"/>
      <c r="AJ72" s="81"/>
      <c r="AK72" s="73"/>
      <c r="AL72" s="42"/>
      <c r="AM72" s="36"/>
      <c r="AN72" s="36"/>
      <c r="AO72" s="37"/>
      <c r="AP72" s="81"/>
      <c r="AQ72" s="81"/>
      <c r="AR72" s="73"/>
      <c r="AS72" s="42"/>
      <c r="AT72" s="36"/>
      <c r="AU72" s="36"/>
      <c r="AV72" s="37"/>
    </row>
    <row r="73" spans="2:48" s="82" customFormat="1" ht="16.5" customHeight="1">
      <c r="B73" s="73">
        <v>0</v>
      </c>
      <c r="C73" s="42"/>
      <c r="D73" s="36"/>
      <c r="E73" s="36"/>
      <c r="F73" s="37"/>
      <c r="G73" s="83"/>
      <c r="I73" s="73">
        <v>0</v>
      </c>
      <c r="J73" s="42"/>
      <c r="K73" s="36"/>
      <c r="L73" s="36"/>
      <c r="M73" s="37"/>
      <c r="P73" s="73">
        <v>0</v>
      </c>
      <c r="Q73" s="42"/>
      <c r="R73" s="36"/>
      <c r="S73" s="36"/>
      <c r="T73" s="37"/>
      <c r="W73" s="73">
        <v>0</v>
      </c>
      <c r="X73" s="42"/>
      <c r="Y73" s="36"/>
      <c r="Z73" s="36"/>
      <c r="AA73" s="37"/>
      <c r="AB73" s="81"/>
      <c r="AC73" s="81"/>
      <c r="AD73" s="73">
        <v>0</v>
      </c>
      <c r="AE73" s="42"/>
      <c r="AF73" s="36"/>
      <c r="AG73" s="36"/>
      <c r="AH73" s="37"/>
      <c r="AI73" s="81"/>
      <c r="AJ73" s="81"/>
      <c r="AK73" s="73">
        <v>0</v>
      </c>
      <c r="AL73" s="42"/>
      <c r="AM73" s="36"/>
      <c r="AN73" s="36"/>
      <c r="AO73" s="37"/>
      <c r="AP73" s="81"/>
      <c r="AQ73" s="81"/>
      <c r="AR73" s="73">
        <v>0</v>
      </c>
      <c r="AS73" s="42"/>
      <c r="AT73" s="36"/>
      <c r="AU73" s="36"/>
      <c r="AV73" s="37"/>
    </row>
    <row r="74" spans="2:48" ht="16.5" customHeight="1">
      <c r="B74" s="73" t="s">
        <v>211</v>
      </c>
      <c r="C74" s="42"/>
      <c r="D74" s="36"/>
      <c r="E74" s="36"/>
      <c r="F74" s="37"/>
      <c r="G74" s="38"/>
      <c r="I74" s="73" t="s">
        <v>211</v>
      </c>
      <c r="J74" s="42"/>
      <c r="K74" s="36"/>
      <c r="L74" s="36"/>
      <c r="M74" s="37"/>
      <c r="P74" s="73" t="s">
        <v>211</v>
      </c>
      <c r="Q74" s="42"/>
      <c r="R74" s="36"/>
      <c r="S74" s="36"/>
      <c r="T74" s="37"/>
      <c r="W74" s="73" t="s">
        <v>211</v>
      </c>
      <c r="X74" s="42"/>
      <c r="Y74" s="36"/>
      <c r="Z74" s="36"/>
      <c r="AA74" s="37"/>
      <c r="AB74" s="81"/>
      <c r="AC74" s="81"/>
      <c r="AD74" s="73" t="s">
        <v>211</v>
      </c>
      <c r="AE74" s="42"/>
      <c r="AF74" s="36"/>
      <c r="AG74" s="36"/>
      <c r="AH74" s="37"/>
      <c r="AI74" s="81"/>
      <c r="AJ74" s="81"/>
      <c r="AK74" s="73" t="s">
        <v>211</v>
      </c>
      <c r="AL74" s="42"/>
      <c r="AM74" s="36"/>
      <c r="AN74" s="36"/>
      <c r="AO74" s="37"/>
      <c r="AP74" s="81"/>
      <c r="AQ74" s="81"/>
      <c r="AR74" s="73" t="s">
        <v>211</v>
      </c>
      <c r="AS74" s="42"/>
      <c r="AT74" s="36"/>
      <c r="AU74" s="36"/>
      <c r="AV74" s="37"/>
    </row>
    <row r="75" spans="2:48" s="184" customFormat="1" ht="16.5" customHeight="1">
      <c r="B75" s="180">
        <v>0</v>
      </c>
      <c r="C75" s="181"/>
      <c r="D75" s="26"/>
      <c r="E75" s="26"/>
      <c r="F75" s="182"/>
      <c r="G75" s="183"/>
      <c r="I75" s="180">
        <v>0</v>
      </c>
      <c r="J75" s="181"/>
      <c r="K75" s="26"/>
      <c r="L75" s="26"/>
      <c r="M75" s="182"/>
      <c r="P75" s="180">
        <v>0</v>
      </c>
      <c r="Q75" s="181"/>
      <c r="R75" s="26"/>
      <c r="S75" s="26"/>
      <c r="T75" s="182"/>
      <c r="W75" s="180">
        <v>0</v>
      </c>
      <c r="X75" s="181"/>
      <c r="Y75" s="26"/>
      <c r="Z75" s="26"/>
      <c r="AA75" s="182"/>
      <c r="AB75" s="185"/>
      <c r="AC75" s="185"/>
      <c r="AD75" s="180">
        <v>0</v>
      </c>
      <c r="AE75" s="181"/>
      <c r="AF75" s="26"/>
      <c r="AG75" s="26"/>
      <c r="AH75" s="182"/>
      <c r="AI75" s="185"/>
      <c r="AJ75" s="185"/>
      <c r="AK75" s="180">
        <v>0</v>
      </c>
      <c r="AL75" s="181"/>
      <c r="AM75" s="26"/>
      <c r="AN75" s="26"/>
      <c r="AO75" s="182"/>
      <c r="AP75" s="185"/>
      <c r="AQ75" s="185"/>
      <c r="AR75" s="180">
        <v>0</v>
      </c>
      <c r="AS75" s="181"/>
      <c r="AT75" s="26"/>
      <c r="AU75" s="26"/>
      <c r="AV75" s="182"/>
    </row>
    <row r="76" spans="2:48" ht="16.5" customHeight="1" thickBot="1">
      <c r="B76" s="84"/>
      <c r="C76" s="85"/>
      <c r="D76" s="85"/>
      <c r="E76" s="85"/>
      <c r="F76" s="86"/>
      <c r="I76" s="84"/>
      <c r="J76" s="85"/>
      <c r="K76" s="85"/>
      <c r="L76" s="85"/>
      <c r="M76" s="86"/>
      <c r="P76" s="84"/>
      <c r="Q76" s="85"/>
      <c r="R76" s="85"/>
      <c r="S76" s="85"/>
      <c r="T76" s="86"/>
      <c r="W76" s="84"/>
      <c r="X76" s="85"/>
      <c r="Y76" s="85"/>
      <c r="Z76" s="85"/>
      <c r="AA76" s="86"/>
      <c r="AB76" s="81"/>
      <c r="AC76" s="81"/>
      <c r="AD76" s="84"/>
      <c r="AE76" s="85"/>
      <c r="AF76" s="85"/>
      <c r="AG76" s="85"/>
      <c r="AH76" s="86"/>
      <c r="AI76" s="81"/>
      <c r="AJ76" s="81"/>
      <c r="AK76" s="84"/>
      <c r="AL76" s="85"/>
      <c r="AM76" s="85"/>
      <c r="AN76" s="85"/>
      <c r="AO76" s="86"/>
      <c r="AP76" s="81"/>
      <c r="AQ76" s="81"/>
      <c r="AR76" s="84"/>
      <c r="AS76" s="85"/>
      <c r="AT76" s="85"/>
      <c r="AU76" s="85"/>
      <c r="AV76" s="86"/>
    </row>
    <row r="77" spans="2:48" ht="16.5" customHeight="1">
      <c r="B77" s="36"/>
      <c r="I77" s="36"/>
      <c r="P77" s="36"/>
      <c r="W77" s="36"/>
      <c r="AD77" s="36"/>
      <c r="AK77" s="36"/>
      <c r="AR77" s="36"/>
    </row>
    <row r="78" spans="2:48" ht="16.5" customHeight="1">
      <c r="B78" s="36"/>
      <c r="I78" s="36"/>
      <c r="P78" s="36"/>
      <c r="W78" s="36"/>
      <c r="AD78" s="36"/>
      <c r="AK78" s="36"/>
      <c r="AR78" s="36"/>
    </row>
    <row r="79" spans="2:48" ht="16.5" customHeight="1">
      <c r="B79" s="36"/>
      <c r="I79" s="36"/>
      <c r="P79" s="36"/>
      <c r="W79" s="36"/>
      <c r="AD79" s="36"/>
      <c r="AK79" s="36"/>
      <c r="AR79" s="36"/>
    </row>
    <row r="80" spans="2:48" ht="16.5" customHeight="1" thickBot="1">
      <c r="G80" s="38"/>
    </row>
    <row r="81" spans="2:48" s="76" customFormat="1" ht="16.5" customHeight="1">
      <c r="B81" s="98"/>
      <c r="C81" s="101"/>
      <c r="D81" s="102" t="s">
        <v>114</v>
      </c>
      <c r="E81" s="99"/>
      <c r="F81" s="100"/>
      <c r="G81" s="77"/>
      <c r="I81" s="98"/>
      <c r="J81" s="101"/>
      <c r="K81" s="102" t="s">
        <v>114</v>
      </c>
      <c r="L81" s="99"/>
      <c r="M81" s="100"/>
      <c r="P81" s="98"/>
      <c r="Q81" s="101"/>
      <c r="R81" s="102" t="s">
        <v>114</v>
      </c>
      <c r="S81" s="99"/>
      <c r="T81" s="100"/>
      <c r="W81" s="98"/>
      <c r="X81" s="101"/>
      <c r="Y81" s="102" t="s">
        <v>114</v>
      </c>
      <c r="Z81" s="99"/>
      <c r="AA81" s="100"/>
      <c r="AB81" s="167"/>
      <c r="AC81" s="167"/>
      <c r="AD81" s="98"/>
      <c r="AE81" s="101"/>
      <c r="AF81" s="102" t="s">
        <v>114</v>
      </c>
      <c r="AG81" s="99"/>
      <c r="AH81" s="100"/>
      <c r="AI81" s="167"/>
      <c r="AJ81" s="167"/>
      <c r="AK81" s="98"/>
      <c r="AL81" s="101"/>
      <c r="AM81" s="102" t="s">
        <v>114</v>
      </c>
      <c r="AN81" s="99"/>
      <c r="AO81" s="100"/>
      <c r="AP81" s="167"/>
      <c r="AQ81" s="167"/>
      <c r="AR81" s="98"/>
      <c r="AS81" s="101"/>
      <c r="AT81" s="102" t="s">
        <v>114</v>
      </c>
      <c r="AU81" s="99"/>
      <c r="AV81" s="100"/>
    </row>
    <row r="82" spans="2:48" ht="16.5" customHeight="1">
      <c r="B82" s="40" t="s">
        <v>26</v>
      </c>
      <c r="C82" s="26" t="s">
        <v>36</v>
      </c>
      <c r="D82" s="96"/>
      <c r="E82" s="26"/>
      <c r="F82" s="95"/>
      <c r="G82" s="41"/>
      <c r="H82" s="41"/>
      <c r="I82" s="40" t="s">
        <v>26</v>
      </c>
      <c r="J82" s="26" t="s">
        <v>41</v>
      </c>
      <c r="K82" s="41"/>
      <c r="L82" s="26"/>
      <c r="M82" s="70"/>
      <c r="N82" s="41"/>
      <c r="O82" s="41"/>
      <c r="P82" s="40" t="s">
        <v>26</v>
      </c>
      <c r="Q82" s="26" t="s">
        <v>52</v>
      </c>
      <c r="R82" s="42"/>
      <c r="S82" s="26"/>
      <c r="T82" s="70"/>
      <c r="U82" s="41"/>
      <c r="V82" s="41"/>
      <c r="W82" s="40" t="s">
        <v>26</v>
      </c>
      <c r="X82" s="26" t="s">
        <v>53</v>
      </c>
      <c r="Y82" s="41"/>
      <c r="Z82" s="26"/>
      <c r="AA82" s="70"/>
      <c r="AB82" s="41"/>
      <c r="AC82" s="41"/>
      <c r="AD82" s="40" t="s">
        <v>26</v>
      </c>
      <c r="AE82" s="26" t="s">
        <v>47</v>
      </c>
      <c r="AF82" s="41"/>
      <c r="AG82" s="26"/>
      <c r="AH82" s="70"/>
      <c r="AI82" s="41"/>
      <c r="AJ82" s="41"/>
      <c r="AK82" s="40" t="s">
        <v>26</v>
      </c>
      <c r="AL82" s="26" t="s">
        <v>54</v>
      </c>
      <c r="AN82" s="26"/>
      <c r="AO82" s="70"/>
      <c r="AP82" s="41"/>
      <c r="AQ82" s="41"/>
      <c r="AR82" s="40" t="s">
        <v>26</v>
      </c>
      <c r="AS82" s="26" t="s">
        <v>55</v>
      </c>
      <c r="AU82" s="26"/>
      <c r="AV82" s="70"/>
    </row>
    <row r="83" spans="2:48" ht="16.5" customHeight="1">
      <c r="B83" s="73" t="s">
        <v>27</v>
      </c>
      <c r="C83" s="36" t="s">
        <v>1083</v>
      </c>
      <c r="D83" s="36"/>
      <c r="E83" s="36" t="s">
        <v>28</v>
      </c>
      <c r="F83" s="90">
        <v>45301</v>
      </c>
      <c r="G83" s="38"/>
      <c r="I83" s="73" t="s">
        <v>27</v>
      </c>
      <c r="J83" s="36" t="s">
        <v>1083</v>
      </c>
      <c r="K83" s="36"/>
      <c r="L83" s="36" t="s">
        <v>28</v>
      </c>
      <c r="M83" s="90">
        <v>45301</v>
      </c>
      <c r="P83" s="73" t="s">
        <v>27</v>
      </c>
      <c r="Q83" s="36" t="s">
        <v>1083</v>
      </c>
      <c r="R83" s="36"/>
      <c r="S83" s="36" t="s">
        <v>28</v>
      </c>
      <c r="T83" s="90">
        <v>45301</v>
      </c>
      <c r="W83" s="73" t="s">
        <v>27</v>
      </c>
      <c r="X83" s="36" t="s">
        <v>1083</v>
      </c>
      <c r="Y83" s="36"/>
      <c r="Z83" s="36" t="s">
        <v>28</v>
      </c>
      <c r="AA83" s="90">
        <v>45301</v>
      </c>
      <c r="AB83" s="168"/>
      <c r="AC83" s="168"/>
      <c r="AD83" s="73" t="s">
        <v>27</v>
      </c>
      <c r="AE83" s="36" t="s">
        <v>1083</v>
      </c>
      <c r="AF83" s="36"/>
      <c r="AG83" s="36" t="s">
        <v>28</v>
      </c>
      <c r="AH83" s="90">
        <v>45301</v>
      </c>
      <c r="AI83" s="168"/>
      <c r="AJ83" s="168"/>
      <c r="AK83" s="73" t="s">
        <v>27</v>
      </c>
      <c r="AL83" s="36" t="s">
        <v>1083</v>
      </c>
      <c r="AM83" s="36"/>
      <c r="AN83" s="36" t="s">
        <v>28</v>
      </c>
      <c r="AO83" s="90">
        <v>45301</v>
      </c>
      <c r="AP83" s="168"/>
      <c r="AQ83" s="168"/>
      <c r="AR83" s="73" t="s">
        <v>27</v>
      </c>
      <c r="AS83" s="36" t="s">
        <v>1083</v>
      </c>
      <c r="AT83" s="36"/>
      <c r="AU83" s="36" t="s">
        <v>28</v>
      </c>
      <c r="AV83" s="90">
        <v>45301</v>
      </c>
    </row>
    <row r="84" spans="2:48" ht="16.5" customHeight="1">
      <c r="B84" s="73"/>
      <c r="C84" s="36"/>
      <c r="D84" s="36"/>
      <c r="E84" s="36"/>
      <c r="F84" s="37"/>
      <c r="G84" s="38"/>
      <c r="I84" s="73"/>
      <c r="J84" s="36"/>
      <c r="K84" s="36"/>
      <c r="L84" s="36"/>
      <c r="M84" s="37"/>
      <c r="P84" s="73"/>
      <c r="Q84" s="36"/>
      <c r="R84" s="36"/>
      <c r="S84" s="36"/>
      <c r="T84" s="37"/>
      <c r="W84" s="73"/>
      <c r="X84" s="36"/>
      <c r="Y84" s="36"/>
      <c r="Z84" s="36"/>
      <c r="AA84" s="37"/>
      <c r="AB84" s="81"/>
      <c r="AC84" s="81"/>
      <c r="AD84" s="73"/>
      <c r="AE84" s="36"/>
      <c r="AF84" s="36"/>
      <c r="AG84" s="36"/>
      <c r="AH84" s="37"/>
      <c r="AI84" s="81"/>
      <c r="AJ84" s="81"/>
      <c r="AK84" s="73"/>
      <c r="AL84" s="36"/>
      <c r="AM84" s="36"/>
      <c r="AN84" s="36"/>
      <c r="AO84" s="37"/>
      <c r="AP84" s="81"/>
      <c r="AQ84" s="81"/>
      <c r="AR84" s="73"/>
      <c r="AS84" s="36"/>
      <c r="AT84" s="36"/>
      <c r="AU84" s="36"/>
      <c r="AV84" s="37"/>
    </row>
    <row r="85" spans="2:48" s="79" customFormat="1" ht="16.5" customHeight="1">
      <c r="B85" s="266" t="s">
        <v>113</v>
      </c>
      <c r="C85" s="267"/>
      <c r="D85" s="265"/>
      <c r="E85" s="268" t="s">
        <v>115</v>
      </c>
      <c r="F85" s="269"/>
      <c r="G85" s="78"/>
      <c r="I85" s="266" t="s">
        <v>113</v>
      </c>
      <c r="J85" s="267"/>
      <c r="K85" s="265"/>
      <c r="L85" s="268" t="s">
        <v>115</v>
      </c>
      <c r="M85" s="269"/>
      <c r="P85" s="266" t="s">
        <v>113</v>
      </c>
      <c r="Q85" s="267"/>
      <c r="R85" s="265"/>
      <c r="S85" s="268" t="s">
        <v>115</v>
      </c>
      <c r="T85" s="269"/>
      <c r="W85" s="266" t="s">
        <v>113</v>
      </c>
      <c r="X85" s="267"/>
      <c r="Y85" s="265"/>
      <c r="Z85" s="268" t="s">
        <v>115</v>
      </c>
      <c r="AA85" s="269"/>
      <c r="AB85" s="169"/>
      <c r="AC85" s="169"/>
      <c r="AD85" s="266" t="s">
        <v>113</v>
      </c>
      <c r="AE85" s="267"/>
      <c r="AF85" s="265"/>
      <c r="AG85" s="268" t="s">
        <v>115</v>
      </c>
      <c r="AH85" s="269"/>
      <c r="AI85" s="169"/>
      <c r="AJ85" s="169"/>
      <c r="AK85" s="266" t="s">
        <v>113</v>
      </c>
      <c r="AL85" s="267"/>
      <c r="AM85" s="265"/>
      <c r="AN85" s="268" t="s">
        <v>115</v>
      </c>
      <c r="AO85" s="269"/>
      <c r="AP85" s="169"/>
      <c r="AQ85" s="169"/>
      <c r="AR85" s="266" t="s">
        <v>113</v>
      </c>
      <c r="AS85" s="267"/>
      <c r="AT85" s="265"/>
      <c r="AU85" s="268" t="s">
        <v>115</v>
      </c>
      <c r="AV85" s="269"/>
    </row>
    <row r="86" spans="2:48" ht="16.5" customHeight="1">
      <c r="B86" s="73" t="s">
        <v>1</v>
      </c>
      <c r="C86" s="72">
        <v>910</v>
      </c>
      <c r="D86" s="36"/>
      <c r="E86" s="36" t="s">
        <v>29</v>
      </c>
      <c r="F86" s="80" t="s">
        <v>1105</v>
      </c>
      <c r="G86" s="38"/>
      <c r="I86" s="73" t="s">
        <v>1</v>
      </c>
      <c r="J86" s="72">
        <v>910</v>
      </c>
      <c r="K86" s="36"/>
      <c r="L86" s="36" t="s">
        <v>29</v>
      </c>
      <c r="M86" s="80" t="s">
        <v>1106</v>
      </c>
      <c r="P86" s="73" t="s">
        <v>1</v>
      </c>
      <c r="Q86" s="72">
        <v>910</v>
      </c>
      <c r="R86" s="36"/>
      <c r="S86" s="36" t="s">
        <v>29</v>
      </c>
      <c r="T86" s="80" t="s">
        <v>1107</v>
      </c>
      <c r="W86" s="73" t="s">
        <v>1</v>
      </c>
      <c r="X86" s="72">
        <v>910</v>
      </c>
      <c r="Y86" s="36"/>
      <c r="Z86" s="36" t="s">
        <v>29</v>
      </c>
      <c r="AA86" s="80" t="s">
        <v>1108</v>
      </c>
      <c r="AB86" s="170"/>
      <c r="AC86" s="170"/>
      <c r="AD86" s="73" t="s">
        <v>1</v>
      </c>
      <c r="AE86" s="72">
        <v>910</v>
      </c>
      <c r="AF86" s="36"/>
      <c r="AG86" s="36" t="s">
        <v>29</v>
      </c>
      <c r="AH86" s="80" t="s">
        <v>1109</v>
      </c>
      <c r="AI86" s="170"/>
      <c r="AJ86" s="170"/>
      <c r="AK86" s="73" t="s">
        <v>1</v>
      </c>
      <c r="AL86" s="72">
        <v>910</v>
      </c>
      <c r="AM86" s="36"/>
      <c r="AN86" s="36" t="s">
        <v>29</v>
      </c>
      <c r="AO86" s="80" t="s">
        <v>1110</v>
      </c>
      <c r="AP86" s="170"/>
      <c r="AQ86" s="170"/>
      <c r="AR86" s="73" t="s">
        <v>1</v>
      </c>
      <c r="AS86" s="72">
        <v>910</v>
      </c>
      <c r="AT86" s="36"/>
      <c r="AU86" s="36" t="s">
        <v>29</v>
      </c>
      <c r="AV86" s="80" t="s">
        <v>1111</v>
      </c>
    </row>
    <row r="87" spans="2:48" ht="16.5" customHeight="1">
      <c r="B87" s="73" t="s">
        <v>3</v>
      </c>
      <c r="C87" s="72">
        <v>12720</v>
      </c>
      <c r="D87" s="36"/>
      <c r="E87" s="36" t="s">
        <v>30</v>
      </c>
      <c r="F87" s="80" t="s">
        <v>1044</v>
      </c>
      <c r="G87" s="38"/>
      <c r="I87" s="73" t="s">
        <v>3</v>
      </c>
      <c r="J87" s="72">
        <v>14760</v>
      </c>
      <c r="K87" s="36"/>
      <c r="L87" s="36" t="s">
        <v>30</v>
      </c>
      <c r="M87" s="80" t="s">
        <v>1045</v>
      </c>
      <c r="P87" s="73" t="s">
        <v>3</v>
      </c>
      <c r="Q87" s="72">
        <v>15360</v>
      </c>
      <c r="R87" s="36"/>
      <c r="S87" s="36" t="s">
        <v>30</v>
      </c>
      <c r="T87" s="80" t="s">
        <v>1046</v>
      </c>
      <c r="W87" s="73" t="s">
        <v>3</v>
      </c>
      <c r="X87" s="72">
        <v>10200</v>
      </c>
      <c r="Y87" s="36"/>
      <c r="Z87" s="36" t="s">
        <v>30</v>
      </c>
      <c r="AA87" s="80" t="s">
        <v>1047</v>
      </c>
      <c r="AB87" s="170"/>
      <c r="AC87" s="170"/>
      <c r="AD87" s="73" t="s">
        <v>3</v>
      </c>
      <c r="AE87" s="72">
        <v>9600</v>
      </c>
      <c r="AF87" s="36"/>
      <c r="AG87" s="36" t="s">
        <v>30</v>
      </c>
      <c r="AH87" s="80" t="s">
        <v>1048</v>
      </c>
      <c r="AI87" s="170"/>
      <c r="AJ87" s="170"/>
      <c r="AK87" s="73" t="s">
        <v>3</v>
      </c>
      <c r="AL87" s="72">
        <v>9960</v>
      </c>
      <c r="AM87" s="36"/>
      <c r="AN87" s="36" t="s">
        <v>30</v>
      </c>
      <c r="AO87" s="80" t="s">
        <v>1049</v>
      </c>
      <c r="AP87" s="170"/>
      <c r="AQ87" s="170"/>
      <c r="AR87" s="73" t="s">
        <v>3</v>
      </c>
      <c r="AS87" s="72">
        <v>16200</v>
      </c>
      <c r="AT87" s="36"/>
      <c r="AU87" s="36" t="s">
        <v>30</v>
      </c>
      <c r="AV87" s="80" t="s">
        <v>1050</v>
      </c>
    </row>
    <row r="88" spans="2:48" ht="16.5" customHeight="1">
      <c r="B88" s="73" t="s">
        <v>159</v>
      </c>
      <c r="C88" s="72">
        <v>0</v>
      </c>
      <c r="D88" s="36"/>
      <c r="E88" s="36"/>
      <c r="F88" s="80"/>
      <c r="G88" s="38"/>
      <c r="I88" s="73" t="s">
        <v>159</v>
      </c>
      <c r="J88" s="72">
        <v>0</v>
      </c>
      <c r="K88" s="36"/>
      <c r="L88" s="36"/>
      <c r="M88" s="80"/>
      <c r="P88" s="73" t="s">
        <v>159</v>
      </c>
      <c r="Q88" s="72">
        <v>0</v>
      </c>
      <c r="R88" s="36"/>
      <c r="S88" s="36"/>
      <c r="T88" s="80"/>
      <c r="W88" s="73" t="s">
        <v>159</v>
      </c>
      <c r="X88" s="72">
        <v>0</v>
      </c>
      <c r="Y88" s="36"/>
      <c r="Z88" s="36"/>
      <c r="AA88" s="80"/>
      <c r="AB88" s="170"/>
      <c r="AC88" s="170"/>
      <c r="AD88" s="73" t="s">
        <v>159</v>
      </c>
      <c r="AE88" s="72">
        <v>0</v>
      </c>
      <c r="AF88" s="36"/>
      <c r="AG88" s="36"/>
      <c r="AH88" s="80"/>
      <c r="AI88" s="170"/>
      <c r="AJ88" s="170"/>
      <c r="AK88" s="73" t="s">
        <v>159</v>
      </c>
      <c r="AL88" s="72">
        <v>0</v>
      </c>
      <c r="AM88" s="36"/>
      <c r="AN88" s="36"/>
      <c r="AO88" s="80"/>
      <c r="AP88" s="170"/>
      <c r="AQ88" s="170"/>
      <c r="AR88" s="73" t="s">
        <v>159</v>
      </c>
      <c r="AS88" s="72">
        <v>0</v>
      </c>
      <c r="AT88" s="36"/>
      <c r="AU88" s="36"/>
      <c r="AV88" s="80"/>
    </row>
    <row r="89" spans="2:48" ht="16.5" customHeight="1">
      <c r="B89" s="164" t="s">
        <v>167</v>
      </c>
      <c r="C89" s="72">
        <v>954</v>
      </c>
      <c r="D89" s="36"/>
      <c r="E89" s="36"/>
      <c r="F89" s="80"/>
      <c r="G89" s="38"/>
      <c r="I89" s="164" t="s">
        <v>167</v>
      </c>
      <c r="J89" s="72">
        <v>1107</v>
      </c>
      <c r="K89" s="36"/>
      <c r="L89" s="36"/>
      <c r="M89" s="80"/>
      <c r="P89" s="164" t="s">
        <v>167</v>
      </c>
      <c r="Q89" s="72">
        <v>1152</v>
      </c>
      <c r="R89" s="36"/>
      <c r="S89" s="36"/>
      <c r="T89" s="80"/>
      <c r="W89" s="164" t="s">
        <v>167</v>
      </c>
      <c r="X89" s="72">
        <v>765</v>
      </c>
      <c r="Y89" s="36"/>
      <c r="Z89" s="36"/>
      <c r="AA89" s="80"/>
      <c r="AB89" s="170"/>
      <c r="AC89" s="170"/>
      <c r="AD89" s="164" t="s">
        <v>167</v>
      </c>
      <c r="AE89" s="72">
        <v>720</v>
      </c>
      <c r="AF89" s="36"/>
      <c r="AG89" s="36"/>
      <c r="AH89" s="80"/>
      <c r="AI89" s="170"/>
      <c r="AJ89" s="170"/>
      <c r="AK89" s="164" t="s">
        <v>167</v>
      </c>
      <c r="AL89" s="72">
        <v>747</v>
      </c>
      <c r="AM89" s="36"/>
      <c r="AN89" s="36"/>
      <c r="AO89" s="80"/>
      <c r="AP89" s="170"/>
      <c r="AQ89" s="170"/>
      <c r="AR89" s="164" t="s">
        <v>167</v>
      </c>
      <c r="AS89" s="72">
        <v>1215</v>
      </c>
      <c r="AT89" s="36"/>
      <c r="AU89" s="36"/>
      <c r="AV89" s="80"/>
    </row>
    <row r="90" spans="2:48" ht="16.5" customHeight="1">
      <c r="B90" s="73" t="s">
        <v>168</v>
      </c>
      <c r="C90" s="72">
        <v>530</v>
      </c>
      <c r="D90" s="36"/>
      <c r="E90" s="36"/>
      <c r="F90" s="80"/>
      <c r="G90" s="38"/>
      <c r="I90" s="73" t="s">
        <v>168</v>
      </c>
      <c r="J90" s="72">
        <v>615</v>
      </c>
      <c r="K90" s="36"/>
      <c r="L90" s="36"/>
      <c r="M90" s="80"/>
      <c r="P90" s="73" t="s">
        <v>168</v>
      </c>
      <c r="Q90" s="72">
        <v>640</v>
      </c>
      <c r="R90" s="36"/>
      <c r="S90" s="36"/>
      <c r="T90" s="80"/>
      <c r="W90" s="73" t="s">
        <v>168</v>
      </c>
      <c r="X90" s="72">
        <v>425</v>
      </c>
      <c r="Y90" s="36"/>
      <c r="Z90" s="36"/>
      <c r="AA90" s="80"/>
      <c r="AB90" s="170"/>
      <c r="AC90" s="170"/>
      <c r="AD90" s="73" t="s">
        <v>168</v>
      </c>
      <c r="AE90" s="72">
        <v>400</v>
      </c>
      <c r="AF90" s="36"/>
      <c r="AG90" s="36"/>
      <c r="AH90" s="80"/>
      <c r="AI90" s="170"/>
      <c r="AJ90" s="170"/>
      <c r="AK90" s="73" t="s">
        <v>168</v>
      </c>
      <c r="AL90" s="72">
        <v>415</v>
      </c>
      <c r="AM90" s="36"/>
      <c r="AN90" s="36"/>
      <c r="AO90" s="80"/>
      <c r="AP90" s="170"/>
      <c r="AQ90" s="170"/>
      <c r="AR90" s="73" t="s">
        <v>168</v>
      </c>
      <c r="AS90" s="72">
        <v>675</v>
      </c>
      <c r="AT90" s="36"/>
      <c r="AU90" s="36"/>
      <c r="AV90" s="80"/>
    </row>
    <row r="91" spans="2:48" ht="16.5" customHeight="1">
      <c r="B91" s="73" t="s">
        <v>31</v>
      </c>
      <c r="C91" s="72">
        <v>1511</v>
      </c>
      <c r="D91" s="36"/>
      <c r="E91" s="172" t="s">
        <v>117</v>
      </c>
      <c r="F91" s="173"/>
      <c r="G91" s="38"/>
      <c r="I91" s="73" t="s">
        <v>31</v>
      </c>
      <c r="J91" s="72">
        <v>1739</v>
      </c>
      <c r="K91" s="36"/>
      <c r="L91" s="172" t="s">
        <v>117</v>
      </c>
      <c r="M91" s="173"/>
      <c r="P91" s="73" t="s">
        <v>31</v>
      </c>
      <c r="Q91" s="72">
        <v>1806</v>
      </c>
      <c r="R91" s="36"/>
      <c r="S91" s="172" t="s">
        <v>117</v>
      </c>
      <c r="T91" s="173"/>
      <c r="W91" s="73" t="s">
        <v>31</v>
      </c>
      <c r="X91" s="72">
        <v>1230</v>
      </c>
      <c r="Y91" s="36"/>
      <c r="Z91" s="172" t="s">
        <v>117</v>
      </c>
      <c r="AA91" s="173"/>
      <c r="AB91" s="169"/>
      <c r="AC91" s="169"/>
      <c r="AD91" s="73" t="s">
        <v>31</v>
      </c>
      <c r="AE91" s="72">
        <v>1163</v>
      </c>
      <c r="AF91" s="36"/>
      <c r="AG91" s="172" t="s">
        <v>117</v>
      </c>
      <c r="AH91" s="173"/>
      <c r="AI91" s="169"/>
      <c r="AJ91" s="169"/>
      <c r="AK91" s="73" t="s">
        <v>31</v>
      </c>
      <c r="AL91" s="72">
        <v>1203</v>
      </c>
      <c r="AM91" s="36"/>
      <c r="AN91" s="172" t="s">
        <v>117</v>
      </c>
      <c r="AO91" s="173"/>
      <c r="AP91" s="169"/>
      <c r="AQ91" s="169"/>
      <c r="AR91" s="73" t="s">
        <v>31</v>
      </c>
      <c r="AS91" s="72">
        <v>1900</v>
      </c>
      <c r="AT91" s="36"/>
      <c r="AU91" s="172" t="s">
        <v>117</v>
      </c>
      <c r="AV91" s="173"/>
    </row>
    <row r="92" spans="2:48" ht="16.5" customHeight="1">
      <c r="B92" s="73" t="s">
        <v>171</v>
      </c>
      <c r="C92" s="72">
        <v>-5</v>
      </c>
      <c r="D92" s="36"/>
      <c r="E92" s="36" t="s">
        <v>33</v>
      </c>
      <c r="F92" s="80" t="s">
        <v>495</v>
      </c>
      <c r="G92" s="38"/>
      <c r="I92" s="73" t="s">
        <v>171</v>
      </c>
      <c r="J92" s="72">
        <v>-1</v>
      </c>
      <c r="K92" s="36"/>
      <c r="L92" s="36" t="s">
        <v>33</v>
      </c>
      <c r="M92" s="80" t="s">
        <v>464</v>
      </c>
      <c r="P92" s="73" t="s">
        <v>171</v>
      </c>
      <c r="Q92" s="72">
        <v>-8</v>
      </c>
      <c r="R92" s="36"/>
      <c r="S92" s="36" t="s">
        <v>33</v>
      </c>
      <c r="T92" s="80" t="s">
        <v>368</v>
      </c>
      <c r="W92" s="73" t="s">
        <v>171</v>
      </c>
      <c r="X92" s="72">
        <v>0</v>
      </c>
      <c r="Y92" s="36"/>
      <c r="Z92" s="36" t="s">
        <v>33</v>
      </c>
      <c r="AA92" s="80" t="s">
        <v>456</v>
      </c>
      <c r="AB92" s="170"/>
      <c r="AC92" s="170"/>
      <c r="AD92" s="73" t="s">
        <v>171</v>
      </c>
      <c r="AE92" s="72">
        <v>-3</v>
      </c>
      <c r="AF92" s="36"/>
      <c r="AG92" s="36" t="s">
        <v>33</v>
      </c>
      <c r="AH92" s="80" t="s">
        <v>633</v>
      </c>
      <c r="AI92" s="170"/>
      <c r="AJ92" s="170"/>
      <c r="AK92" s="73" t="s">
        <v>171</v>
      </c>
      <c r="AL92" s="72">
        <v>-5</v>
      </c>
      <c r="AM92" s="36"/>
      <c r="AN92" s="36" t="s">
        <v>33</v>
      </c>
      <c r="AO92" s="80" t="s">
        <v>513</v>
      </c>
      <c r="AP92" s="170"/>
      <c r="AQ92" s="170"/>
      <c r="AR92" s="73" t="s">
        <v>171</v>
      </c>
      <c r="AS92" s="72">
        <v>0</v>
      </c>
      <c r="AT92" s="36"/>
      <c r="AU92" s="36" t="s">
        <v>33</v>
      </c>
      <c r="AV92" s="80" t="s">
        <v>433</v>
      </c>
    </row>
    <row r="93" spans="2:48" ht="16.5" customHeight="1">
      <c r="B93" s="73" t="s">
        <v>32</v>
      </c>
      <c r="C93" s="72">
        <v>480</v>
      </c>
      <c r="D93" s="36"/>
      <c r="E93" s="96"/>
      <c r="F93" s="95"/>
      <c r="G93" s="38"/>
      <c r="I93" s="73" t="s">
        <v>32</v>
      </c>
      <c r="J93" s="72">
        <v>550</v>
      </c>
      <c r="K93" s="36"/>
      <c r="L93" s="96"/>
      <c r="M93" s="95"/>
      <c r="P93" s="73" t="s">
        <v>32</v>
      </c>
      <c r="Q93" s="72">
        <v>570</v>
      </c>
      <c r="R93" s="36"/>
      <c r="S93" s="96"/>
      <c r="T93" s="95"/>
      <c r="W93" s="73" t="s">
        <v>32</v>
      </c>
      <c r="X93" s="72">
        <v>390</v>
      </c>
      <c r="Y93" s="36"/>
      <c r="Z93" s="96"/>
      <c r="AA93" s="95"/>
      <c r="AB93" s="171"/>
      <c r="AC93" s="171"/>
      <c r="AD93" s="73" t="s">
        <v>32</v>
      </c>
      <c r="AE93" s="72">
        <v>370</v>
      </c>
      <c r="AF93" s="36"/>
      <c r="AG93" s="96"/>
      <c r="AH93" s="95"/>
      <c r="AI93" s="171"/>
      <c r="AJ93" s="171"/>
      <c r="AK93" s="73" t="s">
        <v>32</v>
      </c>
      <c r="AL93" s="72">
        <v>380</v>
      </c>
      <c r="AM93" s="36"/>
      <c r="AN93" s="96"/>
      <c r="AO93" s="95"/>
      <c r="AP93" s="171"/>
      <c r="AQ93" s="171"/>
      <c r="AR93" s="73" t="s">
        <v>32</v>
      </c>
      <c r="AS93" s="72">
        <v>600</v>
      </c>
      <c r="AT93" s="36"/>
      <c r="AU93" s="96"/>
      <c r="AV93" s="95"/>
    </row>
    <row r="94" spans="2:48" ht="16.5" customHeight="1">
      <c r="B94" s="73" t="s">
        <v>101</v>
      </c>
      <c r="C94" s="72">
        <v>2500</v>
      </c>
      <c r="D94" s="36"/>
      <c r="E94" s="36"/>
      <c r="F94" s="80"/>
      <c r="G94" s="38"/>
      <c r="I94" s="73" t="s">
        <v>101</v>
      </c>
      <c r="J94" s="72">
        <v>2500</v>
      </c>
      <c r="K94" s="36"/>
      <c r="L94" s="36"/>
      <c r="M94" s="80"/>
      <c r="P94" s="73" t="s">
        <v>101</v>
      </c>
      <c r="Q94" s="72">
        <v>2500</v>
      </c>
      <c r="R94" s="36"/>
      <c r="S94" s="36"/>
      <c r="T94" s="80"/>
      <c r="W94" s="73" t="s">
        <v>101</v>
      </c>
      <c r="X94" s="72">
        <v>2500</v>
      </c>
      <c r="Y94" s="36"/>
      <c r="Z94" s="36"/>
      <c r="AA94" s="80"/>
      <c r="AB94" s="170"/>
      <c r="AC94" s="170"/>
      <c r="AD94" s="73" t="s">
        <v>101</v>
      </c>
      <c r="AE94" s="72">
        <v>2500</v>
      </c>
      <c r="AF94" s="36"/>
      <c r="AG94" s="36"/>
      <c r="AH94" s="80"/>
      <c r="AI94" s="170"/>
      <c r="AJ94" s="170"/>
      <c r="AK94" s="73" t="s">
        <v>101</v>
      </c>
      <c r="AL94" s="72">
        <v>2500</v>
      </c>
      <c r="AM94" s="36"/>
      <c r="AN94" s="36"/>
      <c r="AO94" s="80"/>
      <c r="AP94" s="170"/>
      <c r="AQ94" s="170"/>
      <c r="AR94" s="73" t="s">
        <v>101</v>
      </c>
      <c r="AS94" s="72">
        <v>2500</v>
      </c>
      <c r="AT94" s="36"/>
      <c r="AU94" s="36"/>
      <c r="AV94" s="80"/>
    </row>
    <row r="95" spans="2:48" ht="16.5" customHeight="1">
      <c r="B95" s="73" t="s">
        <v>104</v>
      </c>
      <c r="C95" s="72">
        <v>0</v>
      </c>
      <c r="D95" s="36"/>
      <c r="E95" s="36"/>
      <c r="F95" s="80"/>
      <c r="G95" s="38"/>
      <c r="I95" s="73" t="s">
        <v>104</v>
      </c>
      <c r="J95" s="72">
        <v>0</v>
      </c>
      <c r="K95" s="36"/>
      <c r="L95" s="36"/>
      <c r="M95" s="80"/>
      <c r="P95" s="73" t="s">
        <v>104</v>
      </c>
      <c r="Q95" s="72">
        <v>0</v>
      </c>
      <c r="R95" s="36"/>
      <c r="S95" s="36"/>
      <c r="T95" s="80"/>
      <c r="W95" s="73" t="s">
        <v>104</v>
      </c>
      <c r="X95" s="72">
        <v>0</v>
      </c>
      <c r="Y95" s="36"/>
      <c r="Z95" s="36"/>
      <c r="AA95" s="80"/>
      <c r="AB95" s="170"/>
      <c r="AC95" s="170"/>
      <c r="AD95" s="73" t="s">
        <v>104</v>
      </c>
      <c r="AE95" s="72">
        <v>0</v>
      </c>
      <c r="AF95" s="36"/>
      <c r="AG95" s="36"/>
      <c r="AH95" s="80"/>
      <c r="AI95" s="170"/>
      <c r="AJ95" s="170"/>
      <c r="AK95" s="73" t="s">
        <v>104</v>
      </c>
      <c r="AL95" s="72">
        <v>0</v>
      </c>
      <c r="AM95" s="36"/>
      <c r="AN95" s="36"/>
      <c r="AO95" s="80"/>
      <c r="AP95" s="170"/>
      <c r="AQ95" s="170"/>
      <c r="AR95" s="73" t="s">
        <v>104</v>
      </c>
      <c r="AS95" s="72">
        <v>0</v>
      </c>
      <c r="AT95" s="36"/>
      <c r="AU95" s="36"/>
      <c r="AV95" s="80"/>
    </row>
    <row r="96" spans="2:48" ht="16.5" customHeight="1">
      <c r="B96" s="93" t="s">
        <v>109</v>
      </c>
      <c r="C96" s="94">
        <v>19600</v>
      </c>
      <c r="D96" s="81"/>
      <c r="E96" s="36"/>
      <c r="F96" s="37"/>
      <c r="G96" s="38"/>
      <c r="H96" s="39"/>
      <c r="I96" s="93" t="s">
        <v>109</v>
      </c>
      <c r="J96" s="94">
        <v>22180</v>
      </c>
      <c r="K96" s="81"/>
      <c r="L96" s="36"/>
      <c r="M96" s="37"/>
      <c r="N96" s="39"/>
      <c r="O96" s="39"/>
      <c r="P96" s="93" t="s">
        <v>109</v>
      </c>
      <c r="Q96" s="94">
        <v>22930</v>
      </c>
      <c r="R96" s="81"/>
      <c r="S96" s="36"/>
      <c r="T96" s="37"/>
      <c r="U96" s="39"/>
      <c r="V96" s="39"/>
      <c r="W96" s="93" t="s">
        <v>109</v>
      </c>
      <c r="X96" s="94">
        <v>16420</v>
      </c>
      <c r="Y96" s="81"/>
      <c r="Z96" s="36"/>
      <c r="AA96" s="37"/>
      <c r="AB96" s="81"/>
      <c r="AC96" s="81"/>
      <c r="AD96" s="93" t="s">
        <v>109</v>
      </c>
      <c r="AE96" s="94">
        <v>15660</v>
      </c>
      <c r="AF96" s="81"/>
      <c r="AG96" s="36"/>
      <c r="AH96" s="37"/>
      <c r="AI96" s="81"/>
      <c r="AJ96" s="81"/>
      <c r="AK96" s="93" t="s">
        <v>109</v>
      </c>
      <c r="AL96" s="94">
        <v>16110</v>
      </c>
      <c r="AM96" s="81"/>
      <c r="AN96" s="36"/>
      <c r="AO96" s="37"/>
      <c r="AP96" s="81"/>
      <c r="AQ96" s="81"/>
      <c r="AR96" s="93" t="s">
        <v>109</v>
      </c>
      <c r="AS96" s="94">
        <v>24000</v>
      </c>
      <c r="AT96" s="81"/>
      <c r="AU96" s="36"/>
      <c r="AV96" s="37"/>
    </row>
    <row r="97" spans="2:48" ht="16.5" customHeight="1">
      <c r="B97" s="74" t="s">
        <v>111</v>
      </c>
      <c r="C97" s="75">
        <v>0</v>
      </c>
      <c r="D97" s="81"/>
      <c r="E97" s="36"/>
      <c r="F97" s="37"/>
      <c r="G97" s="38"/>
      <c r="H97" s="39"/>
      <c r="I97" s="74" t="s">
        <v>111</v>
      </c>
      <c r="J97" s="75">
        <v>0</v>
      </c>
      <c r="K97" s="81"/>
      <c r="L97" s="36"/>
      <c r="M97" s="37"/>
      <c r="N97" s="39"/>
      <c r="O97" s="39"/>
      <c r="P97" s="74" t="s">
        <v>111</v>
      </c>
      <c r="Q97" s="75">
        <v>0</v>
      </c>
      <c r="R97" s="81"/>
      <c r="S97" s="36"/>
      <c r="T97" s="37"/>
      <c r="U97" s="39"/>
      <c r="V97" s="39"/>
      <c r="W97" s="74" t="s">
        <v>111</v>
      </c>
      <c r="X97" s="75">
        <v>0</v>
      </c>
      <c r="Y97" s="81"/>
      <c r="Z97" s="36"/>
      <c r="AA97" s="37"/>
      <c r="AB97" s="81"/>
      <c r="AC97" s="81"/>
      <c r="AD97" s="74" t="s">
        <v>111</v>
      </c>
      <c r="AE97" s="75">
        <v>0</v>
      </c>
      <c r="AF97" s="81"/>
      <c r="AG97" s="36"/>
      <c r="AH97" s="37"/>
      <c r="AI97" s="81"/>
      <c r="AJ97" s="81"/>
      <c r="AK97" s="74" t="s">
        <v>111</v>
      </c>
      <c r="AL97" s="75">
        <v>0</v>
      </c>
      <c r="AM97" s="81"/>
      <c r="AN97" s="36"/>
      <c r="AO97" s="37"/>
      <c r="AP97" s="81"/>
      <c r="AQ97" s="81"/>
      <c r="AR97" s="74" t="s">
        <v>111</v>
      </c>
      <c r="AS97" s="75">
        <v>0</v>
      </c>
      <c r="AT97" s="81"/>
      <c r="AU97" s="36"/>
      <c r="AV97" s="37"/>
    </row>
    <row r="98" spans="2:48" ht="16.5" customHeight="1">
      <c r="B98" s="91" t="s">
        <v>112</v>
      </c>
      <c r="C98" s="92">
        <v>19600</v>
      </c>
      <c r="D98" s="81"/>
      <c r="E98" s="36"/>
      <c r="F98" s="37"/>
      <c r="G98" s="38"/>
      <c r="I98" s="91" t="s">
        <v>112</v>
      </c>
      <c r="J98" s="92">
        <v>22180</v>
      </c>
      <c r="K98" s="81"/>
      <c r="L98" s="36"/>
      <c r="M98" s="37"/>
      <c r="P98" s="91" t="s">
        <v>112</v>
      </c>
      <c r="Q98" s="92">
        <v>22930</v>
      </c>
      <c r="R98" s="81"/>
      <c r="S98" s="36"/>
      <c r="T98" s="37"/>
      <c r="W98" s="91" t="s">
        <v>112</v>
      </c>
      <c r="X98" s="92">
        <v>16420</v>
      </c>
      <c r="Y98" s="81"/>
      <c r="Z98" s="36"/>
      <c r="AA98" s="37"/>
      <c r="AB98" s="81"/>
      <c r="AC98" s="81"/>
      <c r="AD98" s="91" t="s">
        <v>112</v>
      </c>
      <c r="AE98" s="92">
        <v>15660</v>
      </c>
      <c r="AF98" s="81"/>
      <c r="AG98" s="36"/>
      <c r="AH98" s="37"/>
      <c r="AI98" s="81"/>
      <c r="AJ98" s="81"/>
      <c r="AK98" s="91" t="s">
        <v>112</v>
      </c>
      <c r="AL98" s="92">
        <v>16110</v>
      </c>
      <c r="AM98" s="81"/>
      <c r="AN98" s="36"/>
      <c r="AO98" s="37"/>
      <c r="AP98" s="81"/>
      <c r="AQ98" s="81"/>
      <c r="AR98" s="91" t="s">
        <v>112</v>
      </c>
      <c r="AS98" s="92">
        <v>24000</v>
      </c>
      <c r="AT98" s="81"/>
      <c r="AU98" s="36"/>
      <c r="AV98" s="37"/>
    </row>
    <row r="99" spans="2:48" s="39" customFormat="1" ht="16.5" customHeight="1">
      <c r="B99" s="73"/>
      <c r="C99" s="42"/>
      <c r="D99" s="36"/>
      <c r="E99" s="36"/>
      <c r="F99" s="37"/>
      <c r="G99" s="38"/>
      <c r="I99" s="73"/>
      <c r="J99" s="42"/>
      <c r="K99" s="36"/>
      <c r="L99" s="36"/>
      <c r="M99" s="37"/>
      <c r="P99" s="73"/>
      <c r="Q99" s="42"/>
      <c r="R99" s="36"/>
      <c r="S99" s="36"/>
      <c r="T99" s="37"/>
      <c r="W99" s="73"/>
      <c r="X99" s="42"/>
      <c r="Y99" s="36"/>
      <c r="Z99" s="36"/>
      <c r="AA99" s="37"/>
      <c r="AB99" s="81"/>
      <c r="AC99" s="81"/>
      <c r="AD99" s="73"/>
      <c r="AE99" s="42"/>
      <c r="AF99" s="36"/>
      <c r="AG99" s="36"/>
      <c r="AH99" s="37"/>
      <c r="AI99" s="81"/>
      <c r="AJ99" s="81"/>
      <c r="AK99" s="73"/>
      <c r="AL99" s="42"/>
      <c r="AM99" s="36"/>
      <c r="AN99" s="36"/>
      <c r="AO99" s="37"/>
      <c r="AP99" s="81"/>
      <c r="AQ99" s="81"/>
      <c r="AR99" s="73"/>
      <c r="AS99" s="42"/>
      <c r="AT99" s="36"/>
      <c r="AU99" s="36"/>
      <c r="AV99" s="37"/>
    </row>
    <row r="100" spans="2:48" s="82" customFormat="1" ht="16.5" customHeight="1">
      <c r="B100" s="73">
        <v>0</v>
      </c>
      <c r="C100" s="42"/>
      <c r="D100" s="36"/>
      <c r="E100" s="36"/>
      <c r="F100" s="37"/>
      <c r="G100" s="83"/>
      <c r="I100" s="73">
        <v>0</v>
      </c>
      <c r="J100" s="42"/>
      <c r="K100" s="36"/>
      <c r="L100" s="36"/>
      <c r="M100" s="37"/>
      <c r="P100" s="73">
        <v>0</v>
      </c>
      <c r="Q100" s="42"/>
      <c r="R100" s="36"/>
      <c r="S100" s="36"/>
      <c r="T100" s="37"/>
      <c r="W100" s="73">
        <v>0</v>
      </c>
      <c r="X100" s="42"/>
      <c r="Y100" s="36"/>
      <c r="Z100" s="36"/>
      <c r="AA100" s="37"/>
      <c r="AB100" s="81"/>
      <c r="AC100" s="81"/>
      <c r="AD100" s="73">
        <v>0</v>
      </c>
      <c r="AE100" s="42"/>
      <c r="AF100" s="36"/>
      <c r="AG100" s="36"/>
      <c r="AH100" s="37"/>
      <c r="AI100" s="81"/>
      <c r="AJ100" s="81"/>
      <c r="AK100" s="73">
        <v>0</v>
      </c>
      <c r="AL100" s="42"/>
      <c r="AM100" s="36"/>
      <c r="AN100" s="36"/>
      <c r="AO100" s="37"/>
      <c r="AP100" s="81"/>
      <c r="AQ100" s="81"/>
      <c r="AR100" s="73">
        <v>0</v>
      </c>
      <c r="AS100" s="42"/>
      <c r="AT100" s="36"/>
      <c r="AU100" s="36"/>
      <c r="AV100" s="37"/>
    </row>
    <row r="101" spans="2:48" ht="16.5" customHeight="1">
      <c r="B101" s="73" t="s">
        <v>211</v>
      </c>
      <c r="C101" s="42"/>
      <c r="D101" s="36"/>
      <c r="E101" s="36"/>
      <c r="F101" s="37"/>
      <c r="G101" s="38"/>
      <c r="I101" s="73" t="s">
        <v>211</v>
      </c>
      <c r="J101" s="42"/>
      <c r="K101" s="36"/>
      <c r="L101" s="36"/>
      <c r="M101" s="37"/>
      <c r="P101" s="73" t="s">
        <v>211</v>
      </c>
      <c r="Q101" s="42"/>
      <c r="R101" s="36"/>
      <c r="S101" s="36"/>
      <c r="T101" s="37"/>
      <c r="W101" s="73" t="s">
        <v>211</v>
      </c>
      <c r="X101" s="42"/>
      <c r="Y101" s="36"/>
      <c r="Z101" s="36"/>
      <c r="AA101" s="37"/>
      <c r="AB101" s="81"/>
      <c r="AC101" s="81"/>
      <c r="AD101" s="73" t="s">
        <v>211</v>
      </c>
      <c r="AE101" s="42"/>
      <c r="AF101" s="36"/>
      <c r="AG101" s="36"/>
      <c r="AH101" s="37"/>
      <c r="AI101" s="81"/>
      <c r="AJ101" s="81"/>
      <c r="AK101" s="73" t="s">
        <v>211</v>
      </c>
      <c r="AL101" s="42"/>
      <c r="AM101" s="36"/>
      <c r="AN101" s="36"/>
      <c r="AO101" s="37"/>
      <c r="AP101" s="81"/>
      <c r="AQ101" s="81"/>
      <c r="AR101" s="73" t="s">
        <v>211</v>
      </c>
      <c r="AS101" s="42"/>
      <c r="AT101" s="36"/>
      <c r="AU101" s="36"/>
      <c r="AV101" s="37"/>
    </row>
    <row r="102" spans="2:48" s="184" customFormat="1" ht="16.5" customHeight="1">
      <c r="B102" s="180">
        <v>0</v>
      </c>
      <c r="C102" s="181"/>
      <c r="D102" s="26"/>
      <c r="E102" s="26"/>
      <c r="F102" s="182"/>
      <c r="G102" s="183"/>
      <c r="I102" s="180">
        <v>0</v>
      </c>
      <c r="J102" s="181"/>
      <c r="K102" s="26"/>
      <c r="L102" s="26"/>
      <c r="M102" s="182"/>
      <c r="P102" s="180">
        <v>0</v>
      </c>
      <c r="Q102" s="181"/>
      <c r="R102" s="26"/>
      <c r="S102" s="26"/>
      <c r="T102" s="182"/>
      <c r="W102" s="180">
        <v>0</v>
      </c>
      <c r="X102" s="181"/>
      <c r="Y102" s="26"/>
      <c r="Z102" s="26"/>
      <c r="AA102" s="182"/>
      <c r="AB102" s="185"/>
      <c r="AC102" s="185"/>
      <c r="AD102" s="180">
        <v>0</v>
      </c>
      <c r="AE102" s="181"/>
      <c r="AF102" s="26"/>
      <c r="AG102" s="26"/>
      <c r="AH102" s="182"/>
      <c r="AI102" s="185"/>
      <c r="AJ102" s="185"/>
      <c r="AK102" s="180">
        <v>0</v>
      </c>
      <c r="AL102" s="181"/>
      <c r="AM102" s="26"/>
      <c r="AN102" s="26"/>
      <c r="AO102" s="182"/>
      <c r="AP102" s="185"/>
      <c r="AQ102" s="185"/>
      <c r="AR102" s="180">
        <v>0</v>
      </c>
      <c r="AS102" s="181"/>
      <c r="AT102" s="26"/>
      <c r="AU102" s="26"/>
      <c r="AV102" s="182"/>
    </row>
    <row r="103" spans="2:48" ht="16.5" customHeight="1" thickBot="1">
      <c r="B103" s="84"/>
      <c r="C103" s="85"/>
      <c r="D103" s="85"/>
      <c r="E103" s="85"/>
      <c r="F103" s="86"/>
      <c r="I103" s="84"/>
      <c r="J103" s="85"/>
      <c r="K103" s="85"/>
      <c r="L103" s="85"/>
      <c r="M103" s="86"/>
      <c r="P103" s="84"/>
      <c r="Q103" s="85"/>
      <c r="R103" s="85"/>
      <c r="S103" s="85"/>
      <c r="T103" s="86"/>
      <c r="W103" s="84"/>
      <c r="X103" s="85"/>
      <c r="Y103" s="85"/>
      <c r="Z103" s="85"/>
      <c r="AA103" s="86"/>
      <c r="AB103" s="81"/>
      <c r="AC103" s="81"/>
      <c r="AD103" s="84"/>
      <c r="AE103" s="85"/>
      <c r="AF103" s="85"/>
      <c r="AG103" s="85"/>
      <c r="AH103" s="86"/>
      <c r="AI103" s="81"/>
      <c r="AJ103" s="81"/>
      <c r="AK103" s="84"/>
      <c r="AL103" s="85"/>
      <c r="AM103" s="85"/>
      <c r="AN103" s="85"/>
      <c r="AO103" s="86"/>
      <c r="AP103" s="81"/>
      <c r="AQ103" s="81"/>
      <c r="AR103" s="84"/>
      <c r="AS103" s="85"/>
      <c r="AT103" s="85"/>
      <c r="AU103" s="85"/>
      <c r="AV103" s="86"/>
    </row>
    <row r="104" spans="2:48" ht="16.5" customHeight="1">
      <c r="B104" s="36"/>
      <c r="I104" s="36"/>
      <c r="P104" s="36"/>
      <c r="W104" s="36"/>
      <c r="AD104" s="36"/>
      <c r="AK104" s="36"/>
      <c r="AR104" s="36"/>
    </row>
    <row r="105" spans="2:48" ht="16.5" customHeight="1" thickBot="1">
      <c r="B105" s="36"/>
      <c r="I105" s="36"/>
      <c r="P105" s="36"/>
      <c r="W105" s="36"/>
      <c r="AD105" s="36"/>
      <c r="AK105" s="36"/>
      <c r="AR105" s="36"/>
    </row>
    <row r="106" spans="2:48" s="76" customFormat="1" ht="16.5" customHeight="1">
      <c r="B106" s="98"/>
      <c r="C106" s="101"/>
      <c r="D106" s="102" t="s">
        <v>114</v>
      </c>
      <c r="E106" s="99"/>
      <c r="F106" s="100"/>
      <c r="G106" s="77"/>
      <c r="I106" s="98"/>
      <c r="J106" s="101"/>
      <c r="K106" s="102" t="s">
        <v>114</v>
      </c>
      <c r="L106" s="99"/>
      <c r="M106" s="100"/>
      <c r="P106" s="98"/>
      <c r="Q106" s="101"/>
      <c r="R106" s="102" t="s">
        <v>114</v>
      </c>
      <c r="S106" s="99"/>
      <c r="T106" s="100"/>
      <c r="W106" s="98"/>
      <c r="X106" s="101"/>
      <c r="Y106" s="102" t="s">
        <v>114</v>
      </c>
      <c r="Z106" s="99"/>
      <c r="AA106" s="100"/>
      <c r="AB106" s="167"/>
      <c r="AC106" s="167"/>
      <c r="AD106" s="98"/>
      <c r="AE106" s="101"/>
      <c r="AF106" s="102" t="s">
        <v>114</v>
      </c>
      <c r="AG106" s="99"/>
      <c r="AH106" s="100"/>
      <c r="AI106" s="167"/>
      <c r="AJ106" s="167"/>
      <c r="AK106" s="98"/>
      <c r="AL106" s="101"/>
      <c r="AM106" s="102" t="s">
        <v>114</v>
      </c>
      <c r="AN106" s="99"/>
      <c r="AO106" s="100"/>
      <c r="AP106" s="167"/>
      <c r="AQ106" s="167"/>
      <c r="AR106" s="98"/>
      <c r="AS106" s="101"/>
      <c r="AT106" s="102" t="s">
        <v>114</v>
      </c>
      <c r="AU106" s="99"/>
      <c r="AV106" s="100"/>
    </row>
    <row r="107" spans="2:48" ht="16.5" customHeight="1">
      <c r="B107" s="40" t="s">
        <v>26</v>
      </c>
      <c r="C107" s="26" t="s">
        <v>37</v>
      </c>
      <c r="D107" s="96"/>
      <c r="E107" s="26"/>
      <c r="F107" s="95"/>
      <c r="G107" s="41"/>
      <c r="H107" s="41"/>
      <c r="I107" s="40" t="s">
        <v>26</v>
      </c>
      <c r="J107" s="26" t="s">
        <v>42</v>
      </c>
      <c r="K107" s="41"/>
      <c r="L107" s="26"/>
      <c r="M107" s="70"/>
      <c r="N107" s="41"/>
      <c r="O107" s="41"/>
      <c r="P107" s="40" t="s">
        <v>26</v>
      </c>
      <c r="Q107" s="26" t="s">
        <v>56</v>
      </c>
      <c r="R107" s="42"/>
      <c r="S107" s="26"/>
      <c r="T107" s="70"/>
      <c r="U107" s="41"/>
      <c r="V107" s="41"/>
      <c r="W107" s="40" t="s">
        <v>26</v>
      </c>
      <c r="X107" s="26" t="s">
        <v>57</v>
      </c>
      <c r="Y107" s="41"/>
      <c r="Z107" s="26"/>
      <c r="AA107" s="70"/>
      <c r="AB107" s="41"/>
      <c r="AC107" s="41"/>
      <c r="AD107" s="40" t="s">
        <v>26</v>
      </c>
      <c r="AE107" s="26" t="s">
        <v>58</v>
      </c>
      <c r="AF107" s="41"/>
      <c r="AG107" s="26"/>
      <c r="AH107" s="70"/>
      <c r="AI107" s="41"/>
      <c r="AJ107" s="41"/>
      <c r="AK107" s="40" t="s">
        <v>26</v>
      </c>
      <c r="AL107" s="26" t="s">
        <v>59</v>
      </c>
      <c r="AN107" s="26"/>
      <c r="AO107" s="70"/>
      <c r="AP107" s="41"/>
      <c r="AQ107" s="41"/>
      <c r="AR107" s="40" t="s">
        <v>26</v>
      </c>
      <c r="AS107" s="26" t="s">
        <v>60</v>
      </c>
      <c r="AU107" s="26"/>
      <c r="AV107" s="70"/>
    </row>
    <row r="108" spans="2:48" ht="16.5" customHeight="1">
      <c r="B108" s="73" t="s">
        <v>27</v>
      </c>
      <c r="C108" s="36" t="s">
        <v>1083</v>
      </c>
      <c r="D108" s="36"/>
      <c r="E108" s="36" t="s">
        <v>28</v>
      </c>
      <c r="F108" s="90">
        <v>45301</v>
      </c>
      <c r="G108" s="38"/>
      <c r="I108" s="73" t="s">
        <v>27</v>
      </c>
      <c r="J108" s="36" t="s">
        <v>1083</v>
      </c>
      <c r="K108" s="36"/>
      <c r="L108" s="36" t="s">
        <v>28</v>
      </c>
      <c r="M108" s="90">
        <v>45301</v>
      </c>
      <c r="P108" s="73" t="s">
        <v>27</v>
      </c>
      <c r="Q108" s="36" t="s">
        <v>1083</v>
      </c>
      <c r="R108" s="36"/>
      <c r="S108" s="36" t="s">
        <v>28</v>
      </c>
      <c r="T108" s="90">
        <v>45301</v>
      </c>
      <c r="W108" s="73" t="s">
        <v>27</v>
      </c>
      <c r="X108" s="36" t="s">
        <v>1083</v>
      </c>
      <c r="Y108" s="36"/>
      <c r="Z108" s="36" t="s">
        <v>28</v>
      </c>
      <c r="AA108" s="90">
        <v>45301</v>
      </c>
      <c r="AB108" s="168"/>
      <c r="AC108" s="168"/>
      <c r="AD108" s="73" t="s">
        <v>27</v>
      </c>
      <c r="AE108" s="36" t="s">
        <v>1083</v>
      </c>
      <c r="AF108" s="36"/>
      <c r="AG108" s="36" t="s">
        <v>28</v>
      </c>
      <c r="AH108" s="90">
        <v>45301</v>
      </c>
      <c r="AI108" s="168"/>
      <c r="AJ108" s="168"/>
      <c r="AK108" s="73" t="s">
        <v>27</v>
      </c>
      <c r="AL108" s="36" t="s">
        <v>1083</v>
      </c>
      <c r="AM108" s="36"/>
      <c r="AN108" s="36" t="s">
        <v>28</v>
      </c>
      <c r="AO108" s="90">
        <v>45301</v>
      </c>
      <c r="AP108" s="168"/>
      <c r="AQ108" s="168"/>
      <c r="AR108" s="73" t="s">
        <v>27</v>
      </c>
      <c r="AS108" s="36" t="s">
        <v>1083</v>
      </c>
      <c r="AT108" s="36"/>
      <c r="AU108" s="36" t="s">
        <v>28</v>
      </c>
      <c r="AV108" s="90">
        <v>45301</v>
      </c>
    </row>
    <row r="109" spans="2:48" ht="16.5" customHeight="1">
      <c r="B109" s="73"/>
      <c r="C109" s="36"/>
      <c r="D109" s="36"/>
      <c r="E109" s="36"/>
      <c r="F109" s="37"/>
      <c r="G109" s="38"/>
      <c r="I109" s="73"/>
      <c r="J109" s="36"/>
      <c r="K109" s="36"/>
      <c r="L109" s="36"/>
      <c r="M109" s="37"/>
      <c r="P109" s="73"/>
      <c r="Q109" s="36"/>
      <c r="R109" s="36"/>
      <c r="S109" s="36"/>
      <c r="T109" s="37"/>
      <c r="W109" s="73"/>
      <c r="X109" s="36"/>
      <c r="Y109" s="36"/>
      <c r="Z109" s="36"/>
      <c r="AA109" s="37"/>
      <c r="AB109" s="81"/>
      <c r="AC109" s="81"/>
      <c r="AD109" s="73"/>
      <c r="AE109" s="36"/>
      <c r="AF109" s="36"/>
      <c r="AG109" s="36"/>
      <c r="AH109" s="37"/>
      <c r="AI109" s="81"/>
      <c r="AJ109" s="81"/>
      <c r="AK109" s="73"/>
      <c r="AL109" s="36"/>
      <c r="AM109" s="36"/>
      <c r="AN109" s="36"/>
      <c r="AO109" s="37"/>
      <c r="AP109" s="81"/>
      <c r="AQ109" s="81"/>
      <c r="AR109" s="73"/>
      <c r="AS109" s="36"/>
      <c r="AT109" s="36"/>
      <c r="AU109" s="36"/>
      <c r="AV109" s="37"/>
    </row>
    <row r="110" spans="2:48" s="79" customFormat="1" ht="16.5" customHeight="1">
      <c r="B110" s="266" t="s">
        <v>113</v>
      </c>
      <c r="C110" s="267"/>
      <c r="D110" s="265"/>
      <c r="E110" s="268" t="s">
        <v>115</v>
      </c>
      <c r="F110" s="269"/>
      <c r="G110" s="78"/>
      <c r="I110" s="266" t="s">
        <v>113</v>
      </c>
      <c r="J110" s="267"/>
      <c r="K110" s="265"/>
      <c r="L110" s="268" t="s">
        <v>115</v>
      </c>
      <c r="M110" s="269"/>
      <c r="P110" s="266" t="s">
        <v>113</v>
      </c>
      <c r="Q110" s="267"/>
      <c r="R110" s="265"/>
      <c r="S110" s="268" t="s">
        <v>115</v>
      </c>
      <c r="T110" s="269"/>
      <c r="W110" s="266" t="s">
        <v>113</v>
      </c>
      <c r="X110" s="267"/>
      <c r="Y110" s="265"/>
      <c r="Z110" s="268" t="s">
        <v>115</v>
      </c>
      <c r="AA110" s="269"/>
      <c r="AB110" s="169"/>
      <c r="AC110" s="169"/>
      <c r="AD110" s="266" t="s">
        <v>113</v>
      </c>
      <c r="AE110" s="267"/>
      <c r="AF110" s="265"/>
      <c r="AG110" s="268" t="s">
        <v>115</v>
      </c>
      <c r="AH110" s="269"/>
      <c r="AI110" s="169"/>
      <c r="AJ110" s="169"/>
      <c r="AK110" s="266" t="s">
        <v>113</v>
      </c>
      <c r="AL110" s="267"/>
      <c r="AM110" s="265"/>
      <c r="AN110" s="268" t="s">
        <v>115</v>
      </c>
      <c r="AO110" s="269"/>
      <c r="AP110" s="169"/>
      <c r="AQ110" s="169"/>
      <c r="AR110" s="266" t="s">
        <v>113</v>
      </c>
      <c r="AS110" s="267"/>
      <c r="AT110" s="265"/>
      <c r="AU110" s="268" t="s">
        <v>115</v>
      </c>
      <c r="AV110" s="269"/>
    </row>
    <row r="111" spans="2:48" ht="16.5" customHeight="1">
      <c r="B111" s="73" t="s">
        <v>1</v>
      </c>
      <c r="C111" s="72">
        <v>910</v>
      </c>
      <c r="D111" s="36"/>
      <c r="E111" s="36" t="s">
        <v>29</v>
      </c>
      <c r="F111" s="80" t="s">
        <v>1112</v>
      </c>
      <c r="G111" s="38"/>
      <c r="I111" s="73" t="s">
        <v>1</v>
      </c>
      <c r="J111" s="72">
        <v>910</v>
      </c>
      <c r="K111" s="36"/>
      <c r="L111" s="36" t="s">
        <v>29</v>
      </c>
      <c r="M111" s="80" t="s">
        <v>1113</v>
      </c>
      <c r="P111" s="73" t="s">
        <v>1</v>
      </c>
      <c r="Q111" s="72">
        <v>910</v>
      </c>
      <c r="R111" s="36"/>
      <c r="S111" s="36" t="s">
        <v>29</v>
      </c>
      <c r="T111" s="80" t="s">
        <v>1114</v>
      </c>
      <c r="W111" s="73" t="s">
        <v>1</v>
      </c>
      <c r="X111" s="72">
        <v>910</v>
      </c>
      <c r="Y111" s="36"/>
      <c r="Z111" s="36" t="s">
        <v>29</v>
      </c>
      <c r="AA111" s="80" t="s">
        <v>1115</v>
      </c>
      <c r="AB111" s="170"/>
      <c r="AC111" s="170"/>
      <c r="AD111" s="73" t="s">
        <v>1</v>
      </c>
      <c r="AE111" s="72">
        <v>910</v>
      </c>
      <c r="AF111" s="36"/>
      <c r="AG111" s="36" t="s">
        <v>29</v>
      </c>
      <c r="AH111" s="80" t="s">
        <v>1116</v>
      </c>
      <c r="AI111" s="170"/>
      <c r="AJ111" s="170"/>
      <c r="AK111" s="73" t="s">
        <v>1</v>
      </c>
      <c r="AL111" s="72">
        <v>910</v>
      </c>
      <c r="AM111" s="36"/>
      <c r="AN111" s="36" t="s">
        <v>29</v>
      </c>
      <c r="AO111" s="80" t="s">
        <v>1117</v>
      </c>
      <c r="AP111" s="170"/>
      <c r="AQ111" s="170"/>
      <c r="AR111" s="73" t="s">
        <v>1</v>
      </c>
      <c r="AS111" s="72">
        <v>910</v>
      </c>
      <c r="AT111" s="36"/>
      <c r="AU111" s="36" t="s">
        <v>29</v>
      </c>
      <c r="AV111" s="80" t="s">
        <v>1118</v>
      </c>
    </row>
    <row r="112" spans="2:48" ht="16.5" customHeight="1">
      <c r="B112" s="73" t="s">
        <v>3</v>
      </c>
      <c r="C112" s="72">
        <v>16680</v>
      </c>
      <c r="D112" s="36"/>
      <c r="E112" s="36" t="s">
        <v>30</v>
      </c>
      <c r="F112" s="80" t="s">
        <v>1051</v>
      </c>
      <c r="G112" s="38"/>
      <c r="I112" s="73" t="s">
        <v>3</v>
      </c>
      <c r="J112" s="72">
        <v>17160</v>
      </c>
      <c r="K112" s="36"/>
      <c r="L112" s="36" t="s">
        <v>30</v>
      </c>
      <c r="M112" s="80" t="s">
        <v>1052</v>
      </c>
      <c r="P112" s="73" t="s">
        <v>3</v>
      </c>
      <c r="Q112" s="72">
        <v>13800</v>
      </c>
      <c r="R112" s="36"/>
      <c r="S112" s="36" t="s">
        <v>30</v>
      </c>
      <c r="T112" s="80" t="s">
        <v>1053</v>
      </c>
      <c r="W112" s="73" t="s">
        <v>3</v>
      </c>
      <c r="X112" s="72">
        <v>11040</v>
      </c>
      <c r="Y112" s="36"/>
      <c r="Z112" s="36" t="s">
        <v>30</v>
      </c>
      <c r="AA112" s="80" t="s">
        <v>1054</v>
      </c>
      <c r="AB112" s="170"/>
      <c r="AC112" s="170"/>
      <c r="AD112" s="73" t="s">
        <v>3</v>
      </c>
      <c r="AE112" s="72">
        <v>13080</v>
      </c>
      <c r="AF112" s="36"/>
      <c r="AG112" s="36" t="s">
        <v>30</v>
      </c>
      <c r="AH112" s="80" t="s">
        <v>977</v>
      </c>
      <c r="AI112" s="170"/>
      <c r="AJ112" s="170"/>
      <c r="AK112" s="73" t="s">
        <v>3</v>
      </c>
      <c r="AL112" s="72">
        <v>11640</v>
      </c>
      <c r="AM112" s="36"/>
      <c r="AN112" s="36" t="s">
        <v>30</v>
      </c>
      <c r="AO112" s="80" t="s">
        <v>1055</v>
      </c>
      <c r="AP112" s="170"/>
      <c r="AQ112" s="170"/>
      <c r="AR112" s="73" t="s">
        <v>3</v>
      </c>
      <c r="AS112" s="72">
        <v>20400</v>
      </c>
      <c r="AT112" s="36"/>
      <c r="AU112" s="36" t="s">
        <v>30</v>
      </c>
      <c r="AV112" s="80" t="s">
        <v>1056</v>
      </c>
    </row>
    <row r="113" spans="2:48" ht="16.5" customHeight="1">
      <c r="B113" s="73" t="s">
        <v>159</v>
      </c>
      <c r="C113" s="72">
        <v>0</v>
      </c>
      <c r="D113" s="36"/>
      <c r="E113" s="36"/>
      <c r="F113" s="80"/>
      <c r="G113" s="38"/>
      <c r="I113" s="73" t="s">
        <v>159</v>
      </c>
      <c r="J113" s="72">
        <v>0</v>
      </c>
      <c r="K113" s="36"/>
      <c r="L113" s="36"/>
      <c r="M113" s="80"/>
      <c r="P113" s="73" t="s">
        <v>159</v>
      </c>
      <c r="Q113" s="72">
        <v>0</v>
      </c>
      <c r="R113" s="36"/>
      <c r="S113" s="36"/>
      <c r="T113" s="80"/>
      <c r="W113" s="73" t="s">
        <v>159</v>
      </c>
      <c r="X113" s="72">
        <v>0</v>
      </c>
      <c r="Y113" s="36"/>
      <c r="Z113" s="36"/>
      <c r="AA113" s="80"/>
      <c r="AB113" s="170"/>
      <c r="AC113" s="170"/>
      <c r="AD113" s="73" t="s">
        <v>159</v>
      </c>
      <c r="AE113" s="72">
        <v>0</v>
      </c>
      <c r="AF113" s="36"/>
      <c r="AG113" s="36"/>
      <c r="AH113" s="80"/>
      <c r="AI113" s="170"/>
      <c r="AJ113" s="170"/>
      <c r="AK113" s="73" t="s">
        <v>159</v>
      </c>
      <c r="AL113" s="72">
        <v>0</v>
      </c>
      <c r="AM113" s="36"/>
      <c r="AN113" s="36"/>
      <c r="AO113" s="80"/>
      <c r="AP113" s="170"/>
      <c r="AQ113" s="170"/>
      <c r="AR113" s="73" t="s">
        <v>159</v>
      </c>
      <c r="AS113" s="72">
        <v>0</v>
      </c>
      <c r="AT113" s="36"/>
      <c r="AU113" s="36"/>
      <c r="AV113" s="80"/>
    </row>
    <row r="114" spans="2:48" ht="16.5" customHeight="1">
      <c r="B114" s="164" t="s">
        <v>167</v>
      </c>
      <c r="C114" s="72">
        <v>1251</v>
      </c>
      <c r="D114" s="36"/>
      <c r="E114" s="36"/>
      <c r="F114" s="80"/>
      <c r="G114" s="38"/>
      <c r="I114" s="164" t="s">
        <v>167</v>
      </c>
      <c r="J114" s="72">
        <v>1287</v>
      </c>
      <c r="K114" s="36"/>
      <c r="L114" s="36"/>
      <c r="M114" s="80"/>
      <c r="P114" s="164" t="s">
        <v>167</v>
      </c>
      <c r="Q114" s="72">
        <v>1035</v>
      </c>
      <c r="R114" s="36"/>
      <c r="S114" s="36"/>
      <c r="T114" s="80"/>
      <c r="W114" s="164" t="s">
        <v>167</v>
      </c>
      <c r="X114" s="72">
        <v>828</v>
      </c>
      <c r="Y114" s="36"/>
      <c r="Z114" s="36"/>
      <c r="AA114" s="80"/>
      <c r="AB114" s="170"/>
      <c r="AC114" s="170"/>
      <c r="AD114" s="164" t="s">
        <v>167</v>
      </c>
      <c r="AE114" s="72">
        <v>981</v>
      </c>
      <c r="AF114" s="36"/>
      <c r="AG114" s="36"/>
      <c r="AH114" s="80"/>
      <c r="AI114" s="170"/>
      <c r="AJ114" s="170"/>
      <c r="AK114" s="164" t="s">
        <v>167</v>
      </c>
      <c r="AL114" s="72">
        <v>873</v>
      </c>
      <c r="AM114" s="36"/>
      <c r="AN114" s="36"/>
      <c r="AO114" s="80"/>
      <c r="AP114" s="170"/>
      <c r="AQ114" s="170"/>
      <c r="AR114" s="164" t="s">
        <v>167</v>
      </c>
      <c r="AS114" s="72">
        <v>1530</v>
      </c>
      <c r="AT114" s="36"/>
      <c r="AU114" s="36"/>
      <c r="AV114" s="80"/>
    </row>
    <row r="115" spans="2:48" ht="16.5" customHeight="1">
      <c r="B115" s="73" t="s">
        <v>168</v>
      </c>
      <c r="C115" s="72">
        <v>695</v>
      </c>
      <c r="D115" s="36"/>
      <c r="E115" s="36"/>
      <c r="F115" s="80"/>
      <c r="G115" s="38"/>
      <c r="I115" s="73" t="s">
        <v>168</v>
      </c>
      <c r="J115" s="72">
        <v>715</v>
      </c>
      <c r="K115" s="36"/>
      <c r="L115" s="36"/>
      <c r="M115" s="80"/>
      <c r="P115" s="73" t="s">
        <v>168</v>
      </c>
      <c r="Q115" s="72">
        <v>575</v>
      </c>
      <c r="R115" s="36"/>
      <c r="S115" s="36"/>
      <c r="T115" s="80"/>
      <c r="W115" s="73" t="s">
        <v>168</v>
      </c>
      <c r="X115" s="72">
        <v>460</v>
      </c>
      <c r="Y115" s="36"/>
      <c r="Z115" s="36"/>
      <c r="AA115" s="80"/>
      <c r="AB115" s="170"/>
      <c r="AC115" s="170"/>
      <c r="AD115" s="73" t="s">
        <v>168</v>
      </c>
      <c r="AE115" s="72">
        <v>545</v>
      </c>
      <c r="AF115" s="36"/>
      <c r="AG115" s="36"/>
      <c r="AH115" s="80"/>
      <c r="AI115" s="170"/>
      <c r="AJ115" s="170"/>
      <c r="AK115" s="73" t="s">
        <v>168</v>
      </c>
      <c r="AL115" s="72">
        <v>485</v>
      </c>
      <c r="AM115" s="36"/>
      <c r="AN115" s="36"/>
      <c r="AO115" s="80"/>
      <c r="AP115" s="170"/>
      <c r="AQ115" s="170"/>
      <c r="AR115" s="73" t="s">
        <v>168</v>
      </c>
      <c r="AS115" s="72">
        <v>850</v>
      </c>
      <c r="AT115" s="36"/>
      <c r="AU115" s="36"/>
      <c r="AV115" s="80"/>
    </row>
    <row r="116" spans="2:48" ht="16.5" customHeight="1">
      <c r="B116" s="73" t="s">
        <v>31</v>
      </c>
      <c r="C116" s="72">
        <v>1954</v>
      </c>
      <c r="D116" s="36"/>
      <c r="E116" s="172" t="s">
        <v>117</v>
      </c>
      <c r="F116" s="173"/>
      <c r="G116" s="38"/>
      <c r="I116" s="73" t="s">
        <v>31</v>
      </c>
      <c r="J116" s="72">
        <v>2007</v>
      </c>
      <c r="K116" s="36"/>
      <c r="L116" s="172" t="s">
        <v>117</v>
      </c>
      <c r="M116" s="173"/>
      <c r="P116" s="73" t="s">
        <v>31</v>
      </c>
      <c r="Q116" s="72">
        <v>1632</v>
      </c>
      <c r="R116" s="36"/>
      <c r="S116" s="172" t="s">
        <v>117</v>
      </c>
      <c r="T116" s="173"/>
      <c r="W116" s="73" t="s">
        <v>31</v>
      </c>
      <c r="X116" s="72">
        <v>1324</v>
      </c>
      <c r="Y116" s="36"/>
      <c r="Z116" s="172" t="s">
        <v>117</v>
      </c>
      <c r="AA116" s="173"/>
      <c r="AB116" s="169"/>
      <c r="AC116" s="169"/>
      <c r="AD116" s="73" t="s">
        <v>31</v>
      </c>
      <c r="AE116" s="72">
        <v>1552</v>
      </c>
      <c r="AF116" s="36"/>
      <c r="AG116" s="172" t="s">
        <v>117</v>
      </c>
      <c r="AH116" s="173"/>
      <c r="AI116" s="169"/>
      <c r="AJ116" s="169"/>
      <c r="AK116" s="73" t="s">
        <v>31</v>
      </c>
      <c r="AL116" s="72">
        <v>1391</v>
      </c>
      <c r="AM116" s="36"/>
      <c r="AN116" s="172" t="s">
        <v>117</v>
      </c>
      <c r="AO116" s="173"/>
      <c r="AP116" s="169"/>
      <c r="AQ116" s="169"/>
      <c r="AR116" s="73" t="s">
        <v>31</v>
      </c>
      <c r="AS116" s="72">
        <v>2369</v>
      </c>
      <c r="AT116" s="36"/>
      <c r="AU116" s="172" t="s">
        <v>117</v>
      </c>
      <c r="AV116" s="173"/>
    </row>
    <row r="117" spans="2:48" ht="16.5" customHeight="1">
      <c r="B117" s="73" t="s">
        <v>171</v>
      </c>
      <c r="C117" s="72">
        <v>0</v>
      </c>
      <c r="D117" s="36"/>
      <c r="E117" s="36" t="s">
        <v>33</v>
      </c>
      <c r="F117" s="80" t="s">
        <v>1007</v>
      </c>
      <c r="G117" s="38"/>
      <c r="I117" s="73" t="s">
        <v>171</v>
      </c>
      <c r="J117" s="72">
        <v>-9</v>
      </c>
      <c r="K117" s="36"/>
      <c r="L117" s="36" t="s">
        <v>33</v>
      </c>
      <c r="M117" s="80" t="s">
        <v>468</v>
      </c>
      <c r="P117" s="73" t="s">
        <v>171</v>
      </c>
      <c r="Q117" s="72">
        <v>-2</v>
      </c>
      <c r="R117" s="36"/>
      <c r="S117" s="36" t="s">
        <v>33</v>
      </c>
      <c r="T117" s="80" t="s">
        <v>998</v>
      </c>
      <c r="W117" s="73" t="s">
        <v>171</v>
      </c>
      <c r="X117" s="72">
        <v>-2</v>
      </c>
      <c r="Y117" s="36"/>
      <c r="Z117" s="36" t="s">
        <v>33</v>
      </c>
      <c r="AA117" s="80" t="s">
        <v>347</v>
      </c>
      <c r="AB117" s="170"/>
      <c r="AC117" s="170"/>
      <c r="AD117" s="73" t="s">
        <v>171</v>
      </c>
      <c r="AE117" s="72">
        <v>-8</v>
      </c>
      <c r="AF117" s="36"/>
      <c r="AG117" s="36" t="s">
        <v>33</v>
      </c>
      <c r="AH117" s="80" t="s">
        <v>424</v>
      </c>
      <c r="AI117" s="170"/>
      <c r="AJ117" s="170"/>
      <c r="AK117" s="73" t="s">
        <v>171</v>
      </c>
      <c r="AL117" s="72">
        <v>-9</v>
      </c>
      <c r="AM117" s="36"/>
      <c r="AN117" s="36" t="s">
        <v>33</v>
      </c>
      <c r="AO117" s="80" t="s">
        <v>326</v>
      </c>
      <c r="AP117" s="170"/>
      <c r="AQ117" s="170"/>
      <c r="AR117" s="73" t="s">
        <v>171</v>
      </c>
      <c r="AS117" s="72">
        <v>-9</v>
      </c>
      <c r="AT117" s="36"/>
      <c r="AU117" s="36" t="s">
        <v>33</v>
      </c>
      <c r="AV117" s="80" t="s">
        <v>666</v>
      </c>
    </row>
    <row r="118" spans="2:48" ht="16.5" customHeight="1">
      <c r="B118" s="73" t="s">
        <v>32</v>
      </c>
      <c r="C118" s="72">
        <v>620</v>
      </c>
      <c r="D118" s="36"/>
      <c r="E118" s="96"/>
      <c r="F118" s="95"/>
      <c r="G118" s="38"/>
      <c r="I118" s="73" t="s">
        <v>32</v>
      </c>
      <c r="J118" s="72">
        <v>640</v>
      </c>
      <c r="K118" s="36"/>
      <c r="L118" s="96"/>
      <c r="M118" s="95"/>
      <c r="P118" s="73" t="s">
        <v>32</v>
      </c>
      <c r="Q118" s="72">
        <v>520</v>
      </c>
      <c r="R118" s="36"/>
      <c r="S118" s="96"/>
      <c r="T118" s="95"/>
      <c r="W118" s="73" t="s">
        <v>32</v>
      </c>
      <c r="X118" s="72">
        <v>420</v>
      </c>
      <c r="Y118" s="36"/>
      <c r="Z118" s="96"/>
      <c r="AA118" s="95"/>
      <c r="AB118" s="171"/>
      <c r="AC118" s="171"/>
      <c r="AD118" s="73" t="s">
        <v>32</v>
      </c>
      <c r="AE118" s="72">
        <v>490</v>
      </c>
      <c r="AF118" s="36"/>
      <c r="AG118" s="96"/>
      <c r="AH118" s="95"/>
      <c r="AI118" s="171"/>
      <c r="AJ118" s="171"/>
      <c r="AK118" s="73" t="s">
        <v>32</v>
      </c>
      <c r="AL118" s="72">
        <v>440</v>
      </c>
      <c r="AM118" s="36"/>
      <c r="AN118" s="96"/>
      <c r="AO118" s="95"/>
      <c r="AP118" s="171"/>
      <c r="AQ118" s="171"/>
      <c r="AR118" s="73" t="s">
        <v>32</v>
      </c>
      <c r="AS118" s="72">
        <v>750</v>
      </c>
      <c r="AT118" s="36"/>
      <c r="AU118" s="96"/>
      <c r="AV118" s="95"/>
    </row>
    <row r="119" spans="2:48" ht="16.5" customHeight="1">
      <c r="B119" s="73" t="s">
        <v>101</v>
      </c>
      <c r="C119" s="72">
        <v>2500</v>
      </c>
      <c r="D119" s="36"/>
      <c r="E119" s="36"/>
      <c r="F119" s="80"/>
      <c r="G119" s="38"/>
      <c r="I119" s="73" t="s">
        <v>101</v>
      </c>
      <c r="J119" s="72">
        <v>2500</v>
      </c>
      <c r="K119" s="36"/>
      <c r="L119" s="36"/>
      <c r="M119" s="80"/>
      <c r="P119" s="73" t="s">
        <v>101</v>
      </c>
      <c r="Q119" s="72">
        <v>2500</v>
      </c>
      <c r="R119" s="36"/>
      <c r="S119" s="36"/>
      <c r="T119" s="80"/>
      <c r="W119" s="73" t="s">
        <v>101</v>
      </c>
      <c r="X119" s="72">
        <v>0</v>
      </c>
      <c r="Y119" s="36"/>
      <c r="Z119" s="36"/>
      <c r="AA119" s="80"/>
      <c r="AB119" s="170"/>
      <c r="AC119" s="170"/>
      <c r="AD119" s="73" t="s">
        <v>101</v>
      </c>
      <c r="AE119" s="72">
        <v>2500</v>
      </c>
      <c r="AF119" s="36"/>
      <c r="AG119" s="36"/>
      <c r="AH119" s="80"/>
      <c r="AI119" s="170"/>
      <c r="AJ119" s="170"/>
      <c r="AK119" s="73" t="s">
        <v>101</v>
      </c>
      <c r="AL119" s="72">
        <v>2500</v>
      </c>
      <c r="AM119" s="36"/>
      <c r="AN119" s="36"/>
      <c r="AO119" s="80"/>
      <c r="AP119" s="170"/>
      <c r="AQ119" s="170"/>
      <c r="AR119" s="73" t="s">
        <v>101</v>
      </c>
      <c r="AS119" s="72">
        <v>0</v>
      </c>
      <c r="AT119" s="36"/>
      <c r="AU119" s="36"/>
      <c r="AV119" s="80"/>
    </row>
    <row r="120" spans="2:48" ht="16.5" customHeight="1">
      <c r="B120" s="73" t="s">
        <v>104</v>
      </c>
      <c r="C120" s="72">
        <v>0</v>
      </c>
      <c r="D120" s="36"/>
      <c r="E120" s="36"/>
      <c r="F120" s="80"/>
      <c r="G120" s="38"/>
      <c r="I120" s="73" t="s">
        <v>104</v>
      </c>
      <c r="J120" s="72">
        <v>0</v>
      </c>
      <c r="K120" s="36"/>
      <c r="L120" s="36"/>
      <c r="M120" s="80"/>
      <c r="P120" s="73" t="s">
        <v>104</v>
      </c>
      <c r="Q120" s="72">
        <v>0</v>
      </c>
      <c r="R120" s="36"/>
      <c r="S120" s="36"/>
      <c r="T120" s="80"/>
      <c r="W120" s="73" t="s">
        <v>104</v>
      </c>
      <c r="X120" s="72">
        <v>0</v>
      </c>
      <c r="Y120" s="36"/>
      <c r="Z120" s="36"/>
      <c r="AA120" s="80"/>
      <c r="AB120" s="170"/>
      <c r="AC120" s="170"/>
      <c r="AD120" s="73" t="s">
        <v>104</v>
      </c>
      <c r="AE120" s="72">
        <v>0</v>
      </c>
      <c r="AF120" s="36"/>
      <c r="AG120" s="36"/>
      <c r="AH120" s="80"/>
      <c r="AI120" s="170"/>
      <c r="AJ120" s="170"/>
      <c r="AK120" s="73" t="s">
        <v>104</v>
      </c>
      <c r="AL120" s="72">
        <v>0</v>
      </c>
      <c r="AM120" s="36"/>
      <c r="AN120" s="36"/>
      <c r="AO120" s="80"/>
      <c r="AP120" s="170"/>
      <c r="AQ120" s="170"/>
      <c r="AR120" s="73" t="s">
        <v>104</v>
      </c>
      <c r="AS120" s="72">
        <v>0</v>
      </c>
      <c r="AT120" s="36"/>
      <c r="AU120" s="36"/>
      <c r="AV120" s="80"/>
    </row>
    <row r="121" spans="2:48" ht="16.5" customHeight="1">
      <c r="B121" s="93" t="s">
        <v>109</v>
      </c>
      <c r="C121" s="94">
        <v>24610</v>
      </c>
      <c r="D121" s="81"/>
      <c r="E121" s="36"/>
      <c r="F121" s="37"/>
      <c r="G121" s="38"/>
      <c r="H121" s="39"/>
      <c r="I121" s="93" t="s">
        <v>109</v>
      </c>
      <c r="J121" s="94">
        <v>25210</v>
      </c>
      <c r="K121" s="81"/>
      <c r="L121" s="36"/>
      <c r="M121" s="37"/>
      <c r="N121" s="39"/>
      <c r="O121" s="39"/>
      <c r="P121" s="93" t="s">
        <v>109</v>
      </c>
      <c r="Q121" s="94">
        <v>20970</v>
      </c>
      <c r="R121" s="81"/>
      <c r="S121" s="36"/>
      <c r="T121" s="37"/>
      <c r="U121" s="39"/>
      <c r="V121" s="39"/>
      <c r="W121" s="93" t="s">
        <v>109</v>
      </c>
      <c r="X121" s="94">
        <v>14980</v>
      </c>
      <c r="Y121" s="81"/>
      <c r="Z121" s="36"/>
      <c r="AA121" s="37"/>
      <c r="AB121" s="81"/>
      <c r="AC121" s="81"/>
      <c r="AD121" s="93" t="s">
        <v>109</v>
      </c>
      <c r="AE121" s="94">
        <v>20050</v>
      </c>
      <c r="AF121" s="81"/>
      <c r="AG121" s="36"/>
      <c r="AH121" s="37"/>
      <c r="AI121" s="81"/>
      <c r="AJ121" s="81"/>
      <c r="AK121" s="93" t="s">
        <v>109</v>
      </c>
      <c r="AL121" s="94">
        <v>18230</v>
      </c>
      <c r="AM121" s="81"/>
      <c r="AN121" s="36"/>
      <c r="AO121" s="37"/>
      <c r="AP121" s="81"/>
      <c r="AQ121" s="81"/>
      <c r="AR121" s="93" t="s">
        <v>109</v>
      </c>
      <c r="AS121" s="94">
        <v>26800</v>
      </c>
      <c r="AT121" s="81"/>
      <c r="AU121" s="36"/>
      <c r="AV121" s="37"/>
    </row>
    <row r="122" spans="2:48" ht="16.5" customHeight="1">
      <c r="B122" s="74" t="s">
        <v>111</v>
      </c>
      <c r="C122" s="75">
        <v>0</v>
      </c>
      <c r="D122" s="81"/>
      <c r="E122" s="36"/>
      <c r="F122" s="37"/>
      <c r="G122" s="38"/>
      <c r="H122" s="39"/>
      <c r="I122" s="74" t="s">
        <v>111</v>
      </c>
      <c r="J122" s="75">
        <v>0</v>
      </c>
      <c r="K122" s="81"/>
      <c r="L122" s="36"/>
      <c r="M122" s="37"/>
      <c r="N122" s="39"/>
      <c r="O122" s="39"/>
      <c r="P122" s="74" t="s">
        <v>111</v>
      </c>
      <c r="Q122" s="75">
        <v>0</v>
      </c>
      <c r="R122" s="81"/>
      <c r="S122" s="36"/>
      <c r="T122" s="37"/>
      <c r="U122" s="39"/>
      <c r="V122" s="39"/>
      <c r="W122" s="74" t="s">
        <v>111</v>
      </c>
      <c r="X122" s="75">
        <v>115360</v>
      </c>
      <c r="Y122" s="81"/>
      <c r="Z122" s="36"/>
      <c r="AA122" s="37"/>
      <c r="AB122" s="81"/>
      <c r="AC122" s="81"/>
      <c r="AD122" s="74" t="s">
        <v>111</v>
      </c>
      <c r="AE122" s="75">
        <v>0</v>
      </c>
      <c r="AF122" s="81"/>
      <c r="AG122" s="36"/>
      <c r="AH122" s="37"/>
      <c r="AI122" s="81"/>
      <c r="AJ122" s="81"/>
      <c r="AK122" s="74" t="s">
        <v>111</v>
      </c>
      <c r="AL122" s="75">
        <v>0</v>
      </c>
      <c r="AM122" s="81"/>
      <c r="AN122" s="36"/>
      <c r="AO122" s="37"/>
      <c r="AP122" s="81"/>
      <c r="AQ122" s="81"/>
      <c r="AR122" s="74" t="s">
        <v>111</v>
      </c>
      <c r="AS122" s="75">
        <v>0</v>
      </c>
      <c r="AT122" s="81"/>
      <c r="AU122" s="36"/>
      <c r="AV122" s="37"/>
    </row>
    <row r="123" spans="2:48" ht="16.5" customHeight="1">
      <c r="B123" s="91" t="s">
        <v>112</v>
      </c>
      <c r="C123" s="92">
        <v>24610</v>
      </c>
      <c r="D123" s="81"/>
      <c r="E123" s="36"/>
      <c r="F123" s="37"/>
      <c r="G123" s="38"/>
      <c r="I123" s="91" t="s">
        <v>112</v>
      </c>
      <c r="J123" s="92">
        <v>25210</v>
      </c>
      <c r="K123" s="81"/>
      <c r="L123" s="36"/>
      <c r="M123" s="37"/>
      <c r="P123" s="91" t="s">
        <v>112</v>
      </c>
      <c r="Q123" s="92">
        <v>20970</v>
      </c>
      <c r="R123" s="81"/>
      <c r="S123" s="36"/>
      <c r="T123" s="37"/>
      <c r="W123" s="91" t="s">
        <v>112</v>
      </c>
      <c r="X123" s="92">
        <v>130340</v>
      </c>
      <c r="Y123" s="81"/>
      <c r="Z123" s="36"/>
      <c r="AA123" s="37"/>
      <c r="AB123" s="81"/>
      <c r="AC123" s="81"/>
      <c r="AD123" s="91" t="s">
        <v>112</v>
      </c>
      <c r="AE123" s="92">
        <v>20050</v>
      </c>
      <c r="AF123" s="81"/>
      <c r="AG123" s="36"/>
      <c r="AH123" s="37"/>
      <c r="AI123" s="81"/>
      <c r="AJ123" s="81"/>
      <c r="AK123" s="91" t="s">
        <v>112</v>
      </c>
      <c r="AL123" s="92">
        <v>18230</v>
      </c>
      <c r="AM123" s="81"/>
      <c r="AN123" s="36"/>
      <c r="AO123" s="37"/>
      <c r="AP123" s="81"/>
      <c r="AQ123" s="81"/>
      <c r="AR123" s="91" t="s">
        <v>112</v>
      </c>
      <c r="AS123" s="92">
        <v>26800</v>
      </c>
      <c r="AT123" s="81"/>
      <c r="AU123" s="36"/>
      <c r="AV123" s="37"/>
    </row>
    <row r="124" spans="2:48" s="39" customFormat="1" ht="16.5" customHeight="1">
      <c r="B124" s="73"/>
      <c r="C124" s="42"/>
      <c r="D124" s="36"/>
      <c r="E124" s="36"/>
      <c r="F124" s="37"/>
      <c r="G124" s="38"/>
      <c r="I124" s="73"/>
      <c r="J124" s="42"/>
      <c r="K124" s="36"/>
      <c r="L124" s="36"/>
      <c r="M124" s="37"/>
      <c r="P124" s="73"/>
      <c r="Q124" s="42"/>
      <c r="R124" s="36"/>
      <c r="S124" s="36"/>
      <c r="T124" s="37"/>
      <c r="W124" s="73"/>
      <c r="X124" s="42"/>
      <c r="Y124" s="36"/>
      <c r="Z124" s="36"/>
      <c r="AA124" s="37"/>
      <c r="AB124" s="81"/>
      <c r="AC124" s="81"/>
      <c r="AD124" s="73"/>
      <c r="AE124" s="42"/>
      <c r="AF124" s="36"/>
      <c r="AG124" s="36"/>
      <c r="AH124" s="37"/>
      <c r="AI124" s="81"/>
      <c r="AJ124" s="81"/>
      <c r="AK124" s="73"/>
      <c r="AL124" s="42"/>
      <c r="AM124" s="36"/>
      <c r="AN124" s="36"/>
      <c r="AO124" s="37"/>
      <c r="AP124" s="81"/>
      <c r="AQ124" s="81"/>
      <c r="AR124" s="73"/>
      <c r="AS124" s="42"/>
      <c r="AT124" s="36"/>
      <c r="AU124" s="36"/>
      <c r="AV124" s="37"/>
    </row>
    <row r="125" spans="2:48" s="82" customFormat="1" ht="16.5" customHeight="1">
      <c r="B125" s="73">
        <v>0</v>
      </c>
      <c r="C125" s="42"/>
      <c r="D125" s="36"/>
      <c r="E125" s="36"/>
      <c r="F125" s="37"/>
      <c r="G125" s="83"/>
      <c r="I125" s="73">
        <v>0</v>
      </c>
      <c r="J125" s="42"/>
      <c r="K125" s="36"/>
      <c r="L125" s="36"/>
      <c r="M125" s="37"/>
      <c r="P125" s="73">
        <v>0</v>
      </c>
      <c r="Q125" s="42"/>
      <c r="R125" s="36"/>
      <c r="S125" s="36"/>
      <c r="T125" s="37"/>
      <c r="W125" s="73">
        <v>0</v>
      </c>
      <c r="X125" s="42"/>
      <c r="Y125" s="36"/>
      <c r="Z125" s="36"/>
      <c r="AA125" s="37"/>
      <c r="AB125" s="81"/>
      <c r="AC125" s="81"/>
      <c r="AD125" s="73">
        <v>0</v>
      </c>
      <c r="AE125" s="42"/>
      <c r="AF125" s="36"/>
      <c r="AG125" s="36"/>
      <c r="AH125" s="37"/>
      <c r="AI125" s="81"/>
      <c r="AJ125" s="81"/>
      <c r="AK125" s="73">
        <v>0</v>
      </c>
      <c r="AL125" s="42"/>
      <c r="AM125" s="36"/>
      <c r="AN125" s="36"/>
      <c r="AO125" s="37"/>
      <c r="AP125" s="81"/>
      <c r="AQ125" s="81"/>
      <c r="AR125" s="73">
        <v>0</v>
      </c>
      <c r="AS125" s="42"/>
      <c r="AT125" s="36"/>
      <c r="AU125" s="36"/>
      <c r="AV125" s="37"/>
    </row>
    <row r="126" spans="2:48" ht="16.5" customHeight="1">
      <c r="B126" s="73" t="s">
        <v>211</v>
      </c>
      <c r="C126" s="42"/>
      <c r="D126" s="36"/>
      <c r="E126" s="36"/>
      <c r="F126" s="37"/>
      <c r="G126" s="38"/>
      <c r="I126" s="73" t="s">
        <v>211</v>
      </c>
      <c r="J126" s="42"/>
      <c r="K126" s="36"/>
      <c r="L126" s="36"/>
      <c r="M126" s="37"/>
      <c r="P126" s="73" t="s">
        <v>211</v>
      </c>
      <c r="Q126" s="42"/>
      <c r="R126" s="36"/>
      <c r="S126" s="36"/>
      <c r="T126" s="37"/>
      <c r="W126" s="73" t="s">
        <v>211</v>
      </c>
      <c r="X126" s="42"/>
      <c r="Y126" s="36"/>
      <c r="Z126" s="36"/>
      <c r="AA126" s="37"/>
      <c r="AB126" s="81"/>
      <c r="AC126" s="81"/>
      <c r="AD126" s="73" t="s">
        <v>211</v>
      </c>
      <c r="AE126" s="42"/>
      <c r="AF126" s="36"/>
      <c r="AG126" s="36"/>
      <c r="AH126" s="37"/>
      <c r="AI126" s="81"/>
      <c r="AJ126" s="81"/>
      <c r="AK126" s="73" t="s">
        <v>211</v>
      </c>
      <c r="AL126" s="42"/>
      <c r="AM126" s="36"/>
      <c r="AN126" s="36"/>
      <c r="AO126" s="37"/>
      <c r="AP126" s="81"/>
      <c r="AQ126" s="81"/>
      <c r="AR126" s="73" t="s">
        <v>211</v>
      </c>
      <c r="AS126" s="42"/>
      <c r="AT126" s="36"/>
      <c r="AU126" s="36"/>
      <c r="AV126" s="37"/>
    </row>
    <row r="127" spans="2:48" s="184" customFormat="1" ht="16.5" customHeight="1">
      <c r="B127" s="180">
        <v>0</v>
      </c>
      <c r="C127" s="181"/>
      <c r="D127" s="26"/>
      <c r="E127" s="26"/>
      <c r="F127" s="182"/>
      <c r="G127" s="183"/>
      <c r="I127" s="180">
        <v>0</v>
      </c>
      <c r="J127" s="181"/>
      <c r="K127" s="26"/>
      <c r="L127" s="26"/>
      <c r="M127" s="182"/>
      <c r="P127" s="180">
        <v>0</v>
      </c>
      <c r="Q127" s="181"/>
      <c r="R127" s="26"/>
      <c r="S127" s="26"/>
      <c r="T127" s="182"/>
      <c r="W127" s="180">
        <v>0</v>
      </c>
      <c r="X127" s="181"/>
      <c r="Y127" s="26"/>
      <c r="Z127" s="26"/>
      <c r="AA127" s="182"/>
      <c r="AB127" s="185"/>
      <c r="AC127" s="185"/>
      <c r="AD127" s="180">
        <v>0</v>
      </c>
      <c r="AE127" s="181"/>
      <c r="AF127" s="26"/>
      <c r="AG127" s="26"/>
      <c r="AH127" s="182"/>
      <c r="AI127" s="185"/>
      <c r="AJ127" s="185"/>
      <c r="AK127" s="180">
        <v>0</v>
      </c>
      <c r="AL127" s="181"/>
      <c r="AM127" s="26"/>
      <c r="AN127" s="26"/>
      <c r="AO127" s="182"/>
      <c r="AP127" s="185"/>
      <c r="AQ127" s="185"/>
      <c r="AR127" s="180">
        <v>0</v>
      </c>
      <c r="AS127" s="181"/>
      <c r="AT127" s="26"/>
      <c r="AU127" s="26"/>
      <c r="AV127" s="182"/>
    </row>
    <row r="128" spans="2:48" ht="16.5" customHeight="1" thickBot="1">
      <c r="B128" s="84"/>
      <c r="C128" s="85"/>
      <c r="D128" s="85"/>
      <c r="E128" s="85"/>
      <c r="F128" s="86"/>
      <c r="I128" s="84"/>
      <c r="J128" s="85"/>
      <c r="K128" s="85"/>
      <c r="L128" s="85"/>
      <c r="M128" s="86"/>
      <c r="P128" s="84"/>
      <c r="Q128" s="85"/>
      <c r="R128" s="85"/>
      <c r="S128" s="85"/>
      <c r="T128" s="86"/>
      <c r="W128" s="84"/>
      <c r="X128" s="85"/>
      <c r="Y128" s="85"/>
      <c r="Z128" s="85"/>
      <c r="AA128" s="86"/>
      <c r="AB128" s="81"/>
      <c r="AC128" s="81"/>
      <c r="AD128" s="84"/>
      <c r="AE128" s="85"/>
      <c r="AF128" s="85"/>
      <c r="AG128" s="85"/>
      <c r="AH128" s="86"/>
      <c r="AI128" s="81"/>
      <c r="AJ128" s="81"/>
      <c r="AK128" s="84"/>
      <c r="AL128" s="85"/>
      <c r="AM128" s="85"/>
      <c r="AN128" s="85"/>
      <c r="AO128" s="86"/>
      <c r="AP128" s="81"/>
      <c r="AQ128" s="81"/>
      <c r="AR128" s="84"/>
      <c r="AS128" s="85"/>
      <c r="AT128" s="85"/>
      <c r="AU128" s="85"/>
      <c r="AV128" s="86"/>
    </row>
    <row r="129" spans="2:48" ht="16.5" customHeight="1">
      <c r="B129" s="36"/>
      <c r="I129" s="36"/>
      <c r="P129" s="36"/>
      <c r="W129" s="36"/>
      <c r="AD129" s="36"/>
      <c r="AK129" s="36"/>
      <c r="AR129" s="36"/>
    </row>
    <row r="130" spans="2:48" ht="16.5" customHeight="1">
      <c r="B130" s="36"/>
      <c r="I130" s="36"/>
      <c r="P130" s="36"/>
      <c r="W130" s="36"/>
      <c r="AD130" s="36"/>
      <c r="AK130" s="36"/>
      <c r="AR130" s="36"/>
    </row>
    <row r="131" spans="2:48" ht="16.5" customHeight="1">
      <c r="B131" s="36"/>
      <c r="I131" s="36"/>
      <c r="P131" s="36"/>
      <c r="W131" s="36"/>
      <c r="AD131" s="36"/>
      <c r="AK131" s="36"/>
      <c r="AR131" s="36"/>
    </row>
    <row r="132" spans="2:48" ht="16.5" customHeight="1" thickBot="1">
      <c r="G132" s="38"/>
    </row>
    <row r="133" spans="2:48" s="76" customFormat="1" ht="16.5" customHeight="1">
      <c r="B133" s="98"/>
      <c r="C133" s="101"/>
      <c r="D133" s="102" t="s">
        <v>114</v>
      </c>
      <c r="E133" s="99"/>
      <c r="F133" s="100"/>
      <c r="G133" s="77"/>
      <c r="I133" s="98"/>
      <c r="J133" s="101"/>
      <c r="K133" s="102" t="s">
        <v>114</v>
      </c>
      <c r="L133" s="99"/>
      <c r="M133" s="100"/>
      <c r="P133" s="98"/>
      <c r="Q133" s="101"/>
      <c r="R133" s="102" t="s">
        <v>114</v>
      </c>
      <c r="S133" s="99"/>
      <c r="T133" s="100"/>
      <c r="W133" s="98"/>
      <c r="X133" s="101"/>
      <c r="Y133" s="102" t="s">
        <v>114</v>
      </c>
      <c r="Z133" s="99"/>
      <c r="AA133" s="100"/>
      <c r="AB133" s="167"/>
      <c r="AC133" s="167"/>
      <c r="AD133" s="98"/>
      <c r="AE133" s="101"/>
      <c r="AF133" s="102" t="s">
        <v>114</v>
      </c>
      <c r="AG133" s="99"/>
      <c r="AH133" s="100"/>
      <c r="AI133" s="167"/>
      <c r="AJ133" s="167"/>
      <c r="AK133" s="98"/>
      <c r="AL133" s="101"/>
      <c r="AM133" s="102" t="s">
        <v>114</v>
      </c>
      <c r="AN133" s="99"/>
      <c r="AO133" s="100"/>
      <c r="AP133" s="167"/>
      <c r="AQ133" s="167"/>
      <c r="AR133" s="98"/>
      <c r="AS133" s="101"/>
      <c r="AT133" s="102" t="s">
        <v>114</v>
      </c>
      <c r="AU133" s="99"/>
      <c r="AV133" s="100"/>
    </row>
    <row r="134" spans="2:48" ht="16.5" customHeight="1">
      <c r="B134" s="40" t="s">
        <v>26</v>
      </c>
      <c r="C134" s="26" t="s">
        <v>38</v>
      </c>
      <c r="D134" s="96"/>
      <c r="E134" s="26"/>
      <c r="F134" s="95"/>
      <c r="G134" s="41"/>
      <c r="H134" s="41"/>
      <c r="I134" s="40" t="s">
        <v>26</v>
      </c>
      <c r="J134" s="26" t="s">
        <v>43</v>
      </c>
      <c r="K134" s="41"/>
      <c r="L134" s="26"/>
      <c r="M134" s="70"/>
      <c r="N134" s="41"/>
      <c r="O134" s="41"/>
      <c r="P134" s="40" t="s">
        <v>26</v>
      </c>
      <c r="Q134" s="26" t="s">
        <v>61</v>
      </c>
      <c r="R134" s="42"/>
      <c r="S134" s="26"/>
      <c r="T134" s="70"/>
      <c r="U134" s="41"/>
      <c r="V134" s="41"/>
      <c r="W134" s="40" t="s">
        <v>26</v>
      </c>
      <c r="X134" s="26" t="s">
        <v>62</v>
      </c>
      <c r="Y134" s="41"/>
      <c r="Z134" s="26"/>
      <c r="AA134" s="70"/>
      <c r="AB134" s="41"/>
      <c r="AC134" s="41"/>
      <c r="AD134" s="40" t="s">
        <v>26</v>
      </c>
      <c r="AE134" s="26" t="s">
        <v>63</v>
      </c>
      <c r="AF134" s="41"/>
      <c r="AG134" s="26"/>
      <c r="AH134" s="70"/>
      <c r="AI134" s="41"/>
      <c r="AJ134" s="41"/>
      <c r="AK134" s="40" t="s">
        <v>26</v>
      </c>
      <c r="AL134" s="26" t="s">
        <v>64</v>
      </c>
      <c r="AN134" s="26"/>
      <c r="AO134" s="70"/>
      <c r="AP134" s="41"/>
      <c r="AQ134" s="41"/>
      <c r="AR134" s="40" t="s">
        <v>26</v>
      </c>
      <c r="AS134" s="26" t="s">
        <v>65</v>
      </c>
      <c r="AU134" s="26"/>
      <c r="AV134" s="70"/>
    </row>
    <row r="135" spans="2:48" ht="16.5" customHeight="1">
      <c r="B135" s="73" t="s">
        <v>27</v>
      </c>
      <c r="C135" s="36" t="s">
        <v>1083</v>
      </c>
      <c r="D135" s="36"/>
      <c r="E135" s="36" t="s">
        <v>28</v>
      </c>
      <c r="F135" s="90">
        <v>45301</v>
      </c>
      <c r="G135" s="38"/>
      <c r="I135" s="73" t="s">
        <v>27</v>
      </c>
      <c r="J135" s="36" t="s">
        <v>1083</v>
      </c>
      <c r="K135" s="36"/>
      <c r="L135" s="36" t="s">
        <v>28</v>
      </c>
      <c r="M135" s="90">
        <v>45301</v>
      </c>
      <c r="P135" s="73" t="s">
        <v>27</v>
      </c>
      <c r="Q135" s="36" t="s">
        <v>1083</v>
      </c>
      <c r="R135" s="36"/>
      <c r="S135" s="36" t="s">
        <v>28</v>
      </c>
      <c r="T135" s="90">
        <v>45301</v>
      </c>
      <c r="W135" s="73" t="s">
        <v>27</v>
      </c>
      <c r="X135" s="36" t="s">
        <v>1083</v>
      </c>
      <c r="Y135" s="36"/>
      <c r="Z135" s="36" t="s">
        <v>28</v>
      </c>
      <c r="AA135" s="90">
        <v>45301</v>
      </c>
      <c r="AB135" s="168"/>
      <c r="AC135" s="168"/>
      <c r="AD135" s="73" t="s">
        <v>27</v>
      </c>
      <c r="AE135" s="36" t="s">
        <v>1083</v>
      </c>
      <c r="AF135" s="36"/>
      <c r="AG135" s="36" t="s">
        <v>28</v>
      </c>
      <c r="AH135" s="90">
        <v>45301</v>
      </c>
      <c r="AI135" s="168"/>
      <c r="AJ135" s="168"/>
      <c r="AK135" s="73" t="s">
        <v>27</v>
      </c>
      <c r="AL135" s="36" t="s">
        <v>1083</v>
      </c>
      <c r="AM135" s="36"/>
      <c r="AN135" s="36" t="s">
        <v>28</v>
      </c>
      <c r="AO135" s="90">
        <v>45301</v>
      </c>
      <c r="AP135" s="168"/>
      <c r="AQ135" s="168"/>
      <c r="AR135" s="73" t="s">
        <v>27</v>
      </c>
      <c r="AS135" s="36" t="s">
        <v>1083</v>
      </c>
      <c r="AT135" s="36"/>
      <c r="AU135" s="36" t="s">
        <v>28</v>
      </c>
      <c r="AV135" s="90">
        <v>45301</v>
      </c>
    </row>
    <row r="136" spans="2:48" ht="16.5" customHeight="1">
      <c r="B136" s="73"/>
      <c r="C136" s="36"/>
      <c r="D136" s="36"/>
      <c r="E136" s="36"/>
      <c r="F136" s="37"/>
      <c r="G136" s="38"/>
      <c r="I136" s="73"/>
      <c r="J136" s="36"/>
      <c r="K136" s="36"/>
      <c r="L136" s="36"/>
      <c r="M136" s="37"/>
      <c r="P136" s="73"/>
      <c r="Q136" s="36"/>
      <c r="R136" s="36"/>
      <c r="S136" s="36"/>
      <c r="T136" s="37"/>
      <c r="W136" s="73"/>
      <c r="X136" s="36"/>
      <c r="Y136" s="36"/>
      <c r="Z136" s="36"/>
      <c r="AA136" s="37"/>
      <c r="AB136" s="81"/>
      <c r="AC136" s="81"/>
      <c r="AD136" s="73"/>
      <c r="AE136" s="36"/>
      <c r="AF136" s="36"/>
      <c r="AG136" s="36"/>
      <c r="AH136" s="37"/>
      <c r="AI136" s="81"/>
      <c r="AJ136" s="81"/>
      <c r="AK136" s="73"/>
      <c r="AL136" s="36"/>
      <c r="AM136" s="36"/>
      <c r="AN136" s="36"/>
      <c r="AO136" s="37"/>
      <c r="AP136" s="81"/>
      <c r="AQ136" s="81"/>
      <c r="AR136" s="73"/>
      <c r="AS136" s="36"/>
      <c r="AT136" s="36"/>
      <c r="AU136" s="36"/>
      <c r="AV136" s="37"/>
    </row>
    <row r="137" spans="2:48" s="79" customFormat="1" ht="16.5" customHeight="1">
      <c r="B137" s="266" t="s">
        <v>113</v>
      </c>
      <c r="C137" s="267"/>
      <c r="D137" s="265"/>
      <c r="E137" s="268" t="s">
        <v>115</v>
      </c>
      <c r="F137" s="269"/>
      <c r="G137" s="78"/>
      <c r="I137" s="266" t="s">
        <v>113</v>
      </c>
      <c r="J137" s="267"/>
      <c r="K137" s="265"/>
      <c r="L137" s="268" t="s">
        <v>115</v>
      </c>
      <c r="M137" s="269"/>
      <c r="P137" s="266" t="s">
        <v>113</v>
      </c>
      <c r="Q137" s="267"/>
      <c r="R137" s="265"/>
      <c r="S137" s="268" t="s">
        <v>115</v>
      </c>
      <c r="T137" s="269"/>
      <c r="W137" s="266" t="s">
        <v>113</v>
      </c>
      <c r="X137" s="267"/>
      <c r="Y137" s="265"/>
      <c r="Z137" s="268" t="s">
        <v>115</v>
      </c>
      <c r="AA137" s="269"/>
      <c r="AB137" s="169"/>
      <c r="AC137" s="169"/>
      <c r="AD137" s="266" t="s">
        <v>113</v>
      </c>
      <c r="AE137" s="267"/>
      <c r="AF137" s="265"/>
      <c r="AG137" s="268" t="s">
        <v>115</v>
      </c>
      <c r="AH137" s="269"/>
      <c r="AI137" s="169"/>
      <c r="AJ137" s="169"/>
      <c r="AK137" s="266" t="s">
        <v>113</v>
      </c>
      <c r="AL137" s="267"/>
      <c r="AM137" s="265"/>
      <c r="AN137" s="268" t="s">
        <v>115</v>
      </c>
      <c r="AO137" s="269"/>
      <c r="AP137" s="169"/>
      <c r="AQ137" s="169"/>
      <c r="AR137" s="266" t="s">
        <v>113</v>
      </c>
      <c r="AS137" s="267"/>
      <c r="AT137" s="265"/>
      <c r="AU137" s="268" t="s">
        <v>115</v>
      </c>
      <c r="AV137" s="269"/>
    </row>
    <row r="138" spans="2:48" ht="16.5" customHeight="1">
      <c r="B138" s="73" t="s">
        <v>1</v>
      </c>
      <c r="C138" s="72">
        <v>910</v>
      </c>
      <c r="D138" s="36"/>
      <c r="E138" s="36" t="s">
        <v>29</v>
      </c>
      <c r="F138" s="80" t="s">
        <v>1119</v>
      </c>
      <c r="G138" s="38"/>
      <c r="I138" s="73" t="s">
        <v>1</v>
      </c>
      <c r="J138" s="72">
        <v>910</v>
      </c>
      <c r="K138" s="36"/>
      <c r="L138" s="36" t="s">
        <v>29</v>
      </c>
      <c r="M138" s="80" t="s">
        <v>1120</v>
      </c>
      <c r="P138" s="73" t="s">
        <v>1</v>
      </c>
      <c r="Q138" s="72">
        <v>910</v>
      </c>
      <c r="R138" s="36"/>
      <c r="S138" s="36" t="s">
        <v>29</v>
      </c>
      <c r="T138" s="80" t="s">
        <v>1121</v>
      </c>
      <c r="W138" s="73" t="s">
        <v>1</v>
      </c>
      <c r="X138" s="72">
        <v>910</v>
      </c>
      <c r="Y138" s="36"/>
      <c r="Z138" s="36" t="s">
        <v>29</v>
      </c>
      <c r="AA138" s="80" t="s">
        <v>1122</v>
      </c>
      <c r="AB138" s="170"/>
      <c r="AC138" s="170"/>
      <c r="AD138" s="73" t="s">
        <v>1</v>
      </c>
      <c r="AE138" s="72">
        <v>910</v>
      </c>
      <c r="AF138" s="36"/>
      <c r="AG138" s="36" t="s">
        <v>29</v>
      </c>
      <c r="AH138" s="80" t="s">
        <v>1123</v>
      </c>
      <c r="AI138" s="170"/>
      <c r="AJ138" s="170"/>
      <c r="AK138" s="73" t="s">
        <v>1</v>
      </c>
      <c r="AL138" s="72">
        <v>910</v>
      </c>
      <c r="AM138" s="36"/>
      <c r="AN138" s="36" t="s">
        <v>29</v>
      </c>
      <c r="AO138" s="80" t="s">
        <v>1124</v>
      </c>
      <c r="AP138" s="170"/>
      <c r="AQ138" s="170"/>
      <c r="AR138" s="73" t="s">
        <v>1</v>
      </c>
      <c r="AS138" s="72">
        <v>910</v>
      </c>
      <c r="AT138" s="36"/>
      <c r="AU138" s="36" t="s">
        <v>29</v>
      </c>
      <c r="AV138" s="80" t="s">
        <v>1125</v>
      </c>
    </row>
    <row r="139" spans="2:48" ht="16.5" customHeight="1">
      <c r="B139" s="73" t="s">
        <v>3</v>
      </c>
      <c r="C139" s="72">
        <v>11760</v>
      </c>
      <c r="D139" s="36"/>
      <c r="E139" s="36" t="s">
        <v>30</v>
      </c>
      <c r="F139" s="80" t="s">
        <v>1058</v>
      </c>
      <c r="G139" s="38"/>
      <c r="I139" s="73" t="s">
        <v>3</v>
      </c>
      <c r="J139" s="72">
        <v>13560</v>
      </c>
      <c r="K139" s="36"/>
      <c r="L139" s="36" t="s">
        <v>30</v>
      </c>
      <c r="M139" s="80" t="s">
        <v>1059</v>
      </c>
      <c r="P139" s="73" t="s">
        <v>3</v>
      </c>
      <c r="Q139" s="72">
        <v>11040</v>
      </c>
      <c r="R139" s="36"/>
      <c r="S139" s="36" t="s">
        <v>30</v>
      </c>
      <c r="T139" s="80" t="s">
        <v>1060</v>
      </c>
      <c r="W139" s="73" t="s">
        <v>3</v>
      </c>
      <c r="X139" s="72">
        <v>11400</v>
      </c>
      <c r="Y139" s="36"/>
      <c r="Z139" s="36" t="s">
        <v>30</v>
      </c>
      <c r="AA139" s="80" t="s">
        <v>1061</v>
      </c>
      <c r="AB139" s="170"/>
      <c r="AC139" s="170"/>
      <c r="AD139" s="73" t="s">
        <v>3</v>
      </c>
      <c r="AE139" s="72">
        <v>22920</v>
      </c>
      <c r="AF139" s="36"/>
      <c r="AG139" s="36" t="s">
        <v>30</v>
      </c>
      <c r="AH139" s="80" t="s">
        <v>1062</v>
      </c>
      <c r="AI139" s="170"/>
      <c r="AJ139" s="170"/>
      <c r="AK139" s="73" t="s">
        <v>3</v>
      </c>
      <c r="AL139" s="72">
        <v>5640</v>
      </c>
      <c r="AM139" s="36"/>
      <c r="AN139" s="36" t="s">
        <v>30</v>
      </c>
      <c r="AO139" s="80" t="s">
        <v>1063</v>
      </c>
      <c r="AP139" s="170"/>
      <c r="AQ139" s="170"/>
      <c r="AR139" s="73" t="s">
        <v>3</v>
      </c>
      <c r="AS139" s="72">
        <v>13680</v>
      </c>
      <c r="AT139" s="36"/>
      <c r="AU139" s="36" t="s">
        <v>30</v>
      </c>
      <c r="AV139" s="80" t="s">
        <v>1064</v>
      </c>
    </row>
    <row r="140" spans="2:48" ht="16.5" customHeight="1">
      <c r="B140" s="73" t="s">
        <v>159</v>
      </c>
      <c r="C140" s="72">
        <v>0</v>
      </c>
      <c r="D140" s="36"/>
      <c r="E140" s="36"/>
      <c r="F140" s="80"/>
      <c r="G140" s="38"/>
      <c r="I140" s="73" t="s">
        <v>159</v>
      </c>
      <c r="J140" s="72">
        <v>0</v>
      </c>
      <c r="K140" s="36"/>
      <c r="L140" s="36"/>
      <c r="M140" s="80"/>
      <c r="P140" s="73" t="s">
        <v>159</v>
      </c>
      <c r="Q140" s="72">
        <v>0</v>
      </c>
      <c r="R140" s="36"/>
      <c r="S140" s="36"/>
      <c r="T140" s="80"/>
      <c r="W140" s="73" t="s">
        <v>159</v>
      </c>
      <c r="X140" s="72">
        <v>0</v>
      </c>
      <c r="Y140" s="36"/>
      <c r="Z140" s="36"/>
      <c r="AA140" s="80"/>
      <c r="AB140" s="170"/>
      <c r="AC140" s="170"/>
      <c r="AD140" s="73" t="s">
        <v>159</v>
      </c>
      <c r="AE140" s="72">
        <v>0</v>
      </c>
      <c r="AF140" s="36"/>
      <c r="AG140" s="36"/>
      <c r="AH140" s="80"/>
      <c r="AI140" s="170"/>
      <c r="AJ140" s="170"/>
      <c r="AK140" s="73" t="s">
        <v>159</v>
      </c>
      <c r="AL140" s="72">
        <v>0</v>
      </c>
      <c r="AM140" s="36"/>
      <c r="AN140" s="36"/>
      <c r="AO140" s="80"/>
      <c r="AP140" s="170"/>
      <c r="AQ140" s="170"/>
      <c r="AR140" s="73" t="s">
        <v>159</v>
      </c>
      <c r="AS140" s="72">
        <v>0</v>
      </c>
      <c r="AT140" s="36"/>
      <c r="AU140" s="36"/>
      <c r="AV140" s="80"/>
    </row>
    <row r="141" spans="2:48" ht="16.5" customHeight="1">
      <c r="B141" s="164" t="s">
        <v>167</v>
      </c>
      <c r="C141" s="72">
        <v>882</v>
      </c>
      <c r="D141" s="36"/>
      <c r="E141" s="36"/>
      <c r="F141" s="80"/>
      <c r="G141" s="38"/>
      <c r="I141" s="164" t="s">
        <v>167</v>
      </c>
      <c r="J141" s="72">
        <v>1017</v>
      </c>
      <c r="K141" s="36"/>
      <c r="L141" s="36"/>
      <c r="M141" s="80"/>
      <c r="P141" s="164" t="s">
        <v>167</v>
      </c>
      <c r="Q141" s="72">
        <v>828</v>
      </c>
      <c r="R141" s="36"/>
      <c r="S141" s="36"/>
      <c r="T141" s="80"/>
      <c r="W141" s="164" t="s">
        <v>167</v>
      </c>
      <c r="X141" s="72">
        <v>855</v>
      </c>
      <c r="Y141" s="36"/>
      <c r="Z141" s="36"/>
      <c r="AA141" s="80"/>
      <c r="AB141" s="170"/>
      <c r="AC141" s="170"/>
      <c r="AD141" s="164" t="s">
        <v>167</v>
      </c>
      <c r="AE141" s="72">
        <v>1719</v>
      </c>
      <c r="AF141" s="36"/>
      <c r="AG141" s="36"/>
      <c r="AH141" s="80"/>
      <c r="AI141" s="170"/>
      <c r="AJ141" s="170"/>
      <c r="AK141" s="164" t="s">
        <v>167</v>
      </c>
      <c r="AL141" s="72">
        <v>423</v>
      </c>
      <c r="AM141" s="36"/>
      <c r="AN141" s="36"/>
      <c r="AO141" s="80"/>
      <c r="AP141" s="170"/>
      <c r="AQ141" s="170"/>
      <c r="AR141" s="164" t="s">
        <v>167</v>
      </c>
      <c r="AS141" s="72">
        <v>1026</v>
      </c>
      <c r="AT141" s="36"/>
      <c r="AU141" s="36"/>
      <c r="AV141" s="80"/>
    </row>
    <row r="142" spans="2:48" ht="16.5" customHeight="1">
      <c r="B142" s="73" t="s">
        <v>168</v>
      </c>
      <c r="C142" s="72">
        <v>490</v>
      </c>
      <c r="D142" s="36"/>
      <c r="E142" s="36"/>
      <c r="F142" s="80"/>
      <c r="G142" s="38"/>
      <c r="I142" s="73" t="s">
        <v>168</v>
      </c>
      <c r="J142" s="72">
        <v>565</v>
      </c>
      <c r="K142" s="36"/>
      <c r="L142" s="36"/>
      <c r="M142" s="80"/>
      <c r="P142" s="73" t="s">
        <v>168</v>
      </c>
      <c r="Q142" s="72">
        <v>460</v>
      </c>
      <c r="R142" s="36"/>
      <c r="S142" s="36"/>
      <c r="T142" s="80"/>
      <c r="W142" s="73" t="s">
        <v>168</v>
      </c>
      <c r="X142" s="72">
        <v>475</v>
      </c>
      <c r="Y142" s="36"/>
      <c r="Z142" s="36"/>
      <c r="AA142" s="80"/>
      <c r="AB142" s="170"/>
      <c r="AC142" s="170"/>
      <c r="AD142" s="73" t="s">
        <v>168</v>
      </c>
      <c r="AE142" s="72">
        <v>955</v>
      </c>
      <c r="AF142" s="36"/>
      <c r="AG142" s="36"/>
      <c r="AH142" s="80"/>
      <c r="AI142" s="170"/>
      <c r="AJ142" s="170"/>
      <c r="AK142" s="73" t="s">
        <v>168</v>
      </c>
      <c r="AL142" s="72">
        <v>235</v>
      </c>
      <c r="AM142" s="36"/>
      <c r="AN142" s="36"/>
      <c r="AO142" s="80"/>
      <c r="AP142" s="170"/>
      <c r="AQ142" s="170"/>
      <c r="AR142" s="73" t="s">
        <v>168</v>
      </c>
      <c r="AS142" s="72">
        <v>570</v>
      </c>
      <c r="AT142" s="36"/>
      <c r="AU142" s="36"/>
      <c r="AV142" s="80"/>
    </row>
    <row r="143" spans="2:48" ht="16.5" customHeight="1">
      <c r="B143" s="73" t="s">
        <v>31</v>
      </c>
      <c r="C143" s="72">
        <v>1404</v>
      </c>
      <c r="D143" s="36"/>
      <c r="E143" s="172" t="s">
        <v>117</v>
      </c>
      <c r="F143" s="173"/>
      <c r="G143" s="38"/>
      <c r="I143" s="73" t="s">
        <v>31</v>
      </c>
      <c r="J143" s="72">
        <v>1605</v>
      </c>
      <c r="K143" s="36"/>
      <c r="L143" s="172" t="s">
        <v>117</v>
      </c>
      <c r="M143" s="173"/>
      <c r="P143" s="73" t="s">
        <v>31</v>
      </c>
      <c r="Q143" s="72">
        <v>1324</v>
      </c>
      <c r="R143" s="36"/>
      <c r="S143" s="172" t="s">
        <v>117</v>
      </c>
      <c r="T143" s="173"/>
      <c r="W143" s="73" t="s">
        <v>31</v>
      </c>
      <c r="X143" s="72">
        <v>1364</v>
      </c>
      <c r="Y143" s="36"/>
      <c r="Z143" s="172" t="s">
        <v>117</v>
      </c>
      <c r="AA143" s="173"/>
      <c r="AB143" s="169"/>
      <c r="AC143" s="169"/>
      <c r="AD143" s="73" t="s">
        <v>31</v>
      </c>
      <c r="AE143" s="72">
        <v>2650</v>
      </c>
      <c r="AF143" s="36"/>
      <c r="AG143" s="172" t="s">
        <v>117</v>
      </c>
      <c r="AH143" s="173"/>
      <c r="AI143" s="169"/>
      <c r="AJ143" s="169"/>
      <c r="AK143" s="73" t="s">
        <v>31</v>
      </c>
      <c r="AL143" s="72">
        <v>721</v>
      </c>
      <c r="AM143" s="36"/>
      <c r="AN143" s="172" t="s">
        <v>117</v>
      </c>
      <c r="AO143" s="173"/>
      <c r="AP143" s="169"/>
      <c r="AQ143" s="169"/>
      <c r="AR143" s="73" t="s">
        <v>31</v>
      </c>
      <c r="AS143" s="72">
        <v>1619</v>
      </c>
      <c r="AT143" s="36"/>
      <c r="AU143" s="172" t="s">
        <v>117</v>
      </c>
      <c r="AV143" s="173"/>
    </row>
    <row r="144" spans="2:48" ht="16.5" customHeight="1">
      <c r="B144" s="73" t="s">
        <v>171</v>
      </c>
      <c r="C144" s="72">
        <v>-6</v>
      </c>
      <c r="D144" s="36"/>
      <c r="E144" s="36" t="s">
        <v>33</v>
      </c>
      <c r="F144" s="80" t="s">
        <v>444</v>
      </c>
      <c r="G144" s="38"/>
      <c r="I144" s="73" t="s">
        <v>171</v>
      </c>
      <c r="J144" s="72">
        <v>-7</v>
      </c>
      <c r="K144" s="36"/>
      <c r="L144" s="36" t="s">
        <v>33</v>
      </c>
      <c r="M144" s="80" t="s">
        <v>467</v>
      </c>
      <c r="P144" s="73" t="s">
        <v>171</v>
      </c>
      <c r="Q144" s="72">
        <v>-2</v>
      </c>
      <c r="R144" s="36"/>
      <c r="S144" s="36" t="s">
        <v>33</v>
      </c>
      <c r="T144" s="80" t="s">
        <v>347</v>
      </c>
      <c r="W144" s="73" t="s">
        <v>171</v>
      </c>
      <c r="X144" s="72">
        <v>-4</v>
      </c>
      <c r="Y144" s="36"/>
      <c r="Z144" s="36" t="s">
        <v>33</v>
      </c>
      <c r="AA144" s="80" t="s">
        <v>349</v>
      </c>
      <c r="AB144" s="170"/>
      <c r="AC144" s="170"/>
      <c r="AD144" s="73" t="s">
        <v>171</v>
      </c>
      <c r="AE144" s="72">
        <v>-4</v>
      </c>
      <c r="AF144" s="36"/>
      <c r="AG144" s="36" t="s">
        <v>33</v>
      </c>
      <c r="AH144" s="80" t="s">
        <v>898</v>
      </c>
      <c r="AI144" s="170"/>
      <c r="AJ144" s="170"/>
      <c r="AK144" s="73" t="s">
        <v>171</v>
      </c>
      <c r="AL144" s="72">
        <v>-9</v>
      </c>
      <c r="AM144" s="36"/>
      <c r="AN144" s="36" t="s">
        <v>33</v>
      </c>
      <c r="AO144" s="80" t="s">
        <v>1126</v>
      </c>
      <c r="AP144" s="170"/>
      <c r="AQ144" s="170"/>
      <c r="AR144" s="73" t="s">
        <v>171</v>
      </c>
      <c r="AS144" s="72">
        <v>-5</v>
      </c>
      <c r="AT144" s="36"/>
      <c r="AU144" s="36" t="s">
        <v>33</v>
      </c>
      <c r="AV144" s="80" t="s">
        <v>616</v>
      </c>
    </row>
    <row r="145" spans="2:92" ht="16.5" customHeight="1">
      <c r="B145" s="73" t="s">
        <v>32</v>
      </c>
      <c r="C145" s="72">
        <v>440</v>
      </c>
      <c r="D145" s="36"/>
      <c r="E145" s="96"/>
      <c r="F145" s="95"/>
      <c r="G145" s="38"/>
      <c r="I145" s="73" t="s">
        <v>32</v>
      </c>
      <c r="J145" s="72">
        <v>510</v>
      </c>
      <c r="K145" s="36"/>
      <c r="L145" s="96"/>
      <c r="M145" s="95"/>
      <c r="P145" s="73" t="s">
        <v>32</v>
      </c>
      <c r="Q145" s="72">
        <v>420</v>
      </c>
      <c r="R145" s="36"/>
      <c r="S145" s="96"/>
      <c r="T145" s="95"/>
      <c r="W145" s="73" t="s">
        <v>32</v>
      </c>
      <c r="X145" s="72">
        <v>430</v>
      </c>
      <c r="Y145" s="36"/>
      <c r="Z145" s="96"/>
      <c r="AA145" s="95"/>
      <c r="AB145" s="171"/>
      <c r="AC145" s="171"/>
      <c r="AD145" s="73" t="s">
        <v>32</v>
      </c>
      <c r="AE145" s="72">
        <v>840</v>
      </c>
      <c r="AF145" s="36"/>
      <c r="AG145" s="96"/>
      <c r="AH145" s="95"/>
      <c r="AI145" s="171"/>
      <c r="AJ145" s="171"/>
      <c r="AK145" s="73" t="s">
        <v>32</v>
      </c>
      <c r="AL145" s="72">
        <v>230</v>
      </c>
      <c r="AM145" s="36"/>
      <c r="AN145" s="96"/>
      <c r="AO145" s="95"/>
      <c r="AP145" s="171"/>
      <c r="AQ145" s="171"/>
      <c r="AR145" s="73" t="s">
        <v>32</v>
      </c>
      <c r="AS145" s="72">
        <v>510</v>
      </c>
      <c r="AT145" s="36"/>
      <c r="AU145" s="96"/>
      <c r="AV145" s="95"/>
    </row>
    <row r="146" spans="2:92" ht="16.5" customHeight="1">
      <c r="B146" s="73" t="s">
        <v>101</v>
      </c>
      <c r="C146" s="72">
        <v>2500</v>
      </c>
      <c r="D146" s="36"/>
      <c r="E146" s="36"/>
      <c r="F146" s="80"/>
      <c r="G146" s="38"/>
      <c r="I146" s="73" t="s">
        <v>101</v>
      </c>
      <c r="J146" s="72">
        <v>2500</v>
      </c>
      <c r="K146" s="36"/>
      <c r="L146" s="36"/>
      <c r="M146" s="80"/>
      <c r="P146" s="73" t="s">
        <v>101</v>
      </c>
      <c r="Q146" s="72">
        <v>2500</v>
      </c>
      <c r="R146" s="36"/>
      <c r="S146" s="36"/>
      <c r="T146" s="80"/>
      <c r="W146" s="73" t="s">
        <v>101</v>
      </c>
      <c r="X146" s="72">
        <v>2500</v>
      </c>
      <c r="Y146" s="36"/>
      <c r="Z146" s="36"/>
      <c r="AA146" s="80"/>
      <c r="AB146" s="170"/>
      <c r="AC146" s="170"/>
      <c r="AD146" s="73" t="s">
        <v>101</v>
      </c>
      <c r="AE146" s="72">
        <v>2500</v>
      </c>
      <c r="AF146" s="36"/>
      <c r="AG146" s="36"/>
      <c r="AH146" s="80"/>
      <c r="AI146" s="170"/>
      <c r="AJ146" s="170"/>
      <c r="AK146" s="73" t="s">
        <v>101</v>
      </c>
      <c r="AL146" s="72">
        <v>2500</v>
      </c>
      <c r="AM146" s="36"/>
      <c r="AN146" s="36"/>
      <c r="AO146" s="80"/>
      <c r="AP146" s="170"/>
      <c r="AQ146" s="170"/>
      <c r="AR146" s="73" t="s">
        <v>101</v>
      </c>
      <c r="AS146" s="72">
        <v>2500</v>
      </c>
      <c r="AT146" s="36"/>
      <c r="AU146" s="36"/>
      <c r="AV146" s="80"/>
    </row>
    <row r="147" spans="2:92" ht="16.5" customHeight="1">
      <c r="B147" s="73" t="s">
        <v>104</v>
      </c>
      <c r="C147" s="72">
        <v>0</v>
      </c>
      <c r="D147" s="36"/>
      <c r="E147" s="36"/>
      <c r="F147" s="80"/>
      <c r="G147" s="38"/>
      <c r="I147" s="73" t="s">
        <v>104</v>
      </c>
      <c r="J147" s="72">
        <v>0</v>
      </c>
      <c r="K147" s="36"/>
      <c r="L147" s="36"/>
      <c r="M147" s="80"/>
      <c r="P147" s="73" t="s">
        <v>104</v>
      </c>
      <c r="Q147" s="72">
        <v>0</v>
      </c>
      <c r="R147" s="36"/>
      <c r="S147" s="36"/>
      <c r="T147" s="80"/>
      <c r="W147" s="73" t="s">
        <v>104</v>
      </c>
      <c r="X147" s="72">
        <v>0</v>
      </c>
      <c r="Y147" s="36"/>
      <c r="Z147" s="36"/>
      <c r="AA147" s="80"/>
      <c r="AB147" s="170"/>
      <c r="AC147" s="170"/>
      <c r="AD147" s="73" t="s">
        <v>104</v>
      </c>
      <c r="AE147" s="72">
        <v>0</v>
      </c>
      <c r="AF147" s="36"/>
      <c r="AG147" s="36"/>
      <c r="AH147" s="80"/>
      <c r="AI147" s="170"/>
      <c r="AJ147" s="170"/>
      <c r="AK147" s="73" t="s">
        <v>104</v>
      </c>
      <c r="AL147" s="72">
        <v>0</v>
      </c>
      <c r="AM147" s="36"/>
      <c r="AN147" s="36"/>
      <c r="AO147" s="80"/>
      <c r="AP147" s="170"/>
      <c r="AQ147" s="170"/>
      <c r="AR147" s="73" t="s">
        <v>104</v>
      </c>
      <c r="AS147" s="72">
        <v>0</v>
      </c>
      <c r="AT147" s="36"/>
      <c r="AU147" s="36"/>
      <c r="AV147" s="80"/>
    </row>
    <row r="148" spans="2:92" ht="16.5" customHeight="1">
      <c r="B148" s="93" t="s">
        <v>109</v>
      </c>
      <c r="C148" s="94">
        <v>18380</v>
      </c>
      <c r="D148" s="81"/>
      <c r="E148" s="36"/>
      <c r="F148" s="37"/>
      <c r="G148" s="38"/>
      <c r="H148" s="39"/>
      <c r="I148" s="93" t="s">
        <v>109</v>
      </c>
      <c r="J148" s="94">
        <v>20660</v>
      </c>
      <c r="K148" s="81"/>
      <c r="L148" s="36"/>
      <c r="M148" s="37"/>
      <c r="N148" s="39"/>
      <c r="O148" s="39"/>
      <c r="P148" s="93" t="s">
        <v>109</v>
      </c>
      <c r="Q148" s="94">
        <v>17480</v>
      </c>
      <c r="R148" s="81"/>
      <c r="S148" s="36"/>
      <c r="T148" s="37"/>
      <c r="U148" s="39"/>
      <c r="V148" s="39"/>
      <c r="W148" s="93" t="s">
        <v>109</v>
      </c>
      <c r="X148" s="94">
        <v>17930</v>
      </c>
      <c r="Y148" s="81"/>
      <c r="Z148" s="36"/>
      <c r="AA148" s="37"/>
      <c r="AB148" s="81"/>
      <c r="AC148" s="81"/>
      <c r="AD148" s="93" t="s">
        <v>109</v>
      </c>
      <c r="AE148" s="94">
        <v>32490</v>
      </c>
      <c r="AF148" s="81"/>
      <c r="AG148" s="36"/>
      <c r="AH148" s="37"/>
      <c r="AI148" s="81"/>
      <c r="AJ148" s="81"/>
      <c r="AK148" s="93" t="s">
        <v>109</v>
      </c>
      <c r="AL148" s="94">
        <v>10650</v>
      </c>
      <c r="AM148" s="81"/>
      <c r="AN148" s="36"/>
      <c r="AO148" s="37"/>
      <c r="AP148" s="81"/>
      <c r="AQ148" s="81"/>
      <c r="AR148" s="93" t="s">
        <v>109</v>
      </c>
      <c r="AS148" s="94">
        <v>20810</v>
      </c>
      <c r="AT148" s="81"/>
      <c r="AU148" s="36"/>
      <c r="AV148" s="37"/>
    </row>
    <row r="149" spans="2:92" ht="16.5" customHeight="1">
      <c r="B149" s="74" t="s">
        <v>111</v>
      </c>
      <c r="C149" s="75">
        <v>0</v>
      </c>
      <c r="D149" s="81"/>
      <c r="E149" s="36"/>
      <c r="F149" s="37"/>
      <c r="G149" s="38"/>
      <c r="H149" s="39"/>
      <c r="I149" s="74" t="s">
        <v>111</v>
      </c>
      <c r="J149" s="75">
        <v>0</v>
      </c>
      <c r="K149" s="81"/>
      <c r="L149" s="36"/>
      <c r="M149" s="37"/>
      <c r="N149" s="39"/>
      <c r="O149" s="39"/>
      <c r="P149" s="74" t="s">
        <v>111</v>
      </c>
      <c r="Q149" s="75">
        <v>0</v>
      </c>
      <c r="R149" s="81"/>
      <c r="S149" s="36"/>
      <c r="T149" s="37"/>
      <c r="U149" s="39"/>
      <c r="V149" s="39"/>
      <c r="W149" s="74" t="s">
        <v>111</v>
      </c>
      <c r="X149" s="75">
        <v>0</v>
      </c>
      <c r="Y149" s="81"/>
      <c r="Z149" s="36"/>
      <c r="AA149" s="37"/>
      <c r="AB149" s="81"/>
      <c r="AC149" s="81"/>
      <c r="AD149" s="74" t="s">
        <v>111</v>
      </c>
      <c r="AE149" s="75">
        <v>0</v>
      </c>
      <c r="AF149" s="81"/>
      <c r="AG149" s="36"/>
      <c r="AH149" s="37"/>
      <c r="AI149" s="81"/>
      <c r="AJ149" s="81"/>
      <c r="AK149" s="74" t="s">
        <v>111</v>
      </c>
      <c r="AL149" s="75">
        <v>0</v>
      </c>
      <c r="AM149" s="81"/>
      <c r="AN149" s="36"/>
      <c r="AO149" s="37"/>
      <c r="AP149" s="81"/>
      <c r="AQ149" s="81"/>
      <c r="AR149" s="74" t="s">
        <v>111</v>
      </c>
      <c r="AS149" s="75">
        <v>0</v>
      </c>
      <c r="AT149" s="81"/>
      <c r="AU149" s="36"/>
      <c r="AV149" s="37"/>
    </row>
    <row r="150" spans="2:92" ht="16.5" customHeight="1">
      <c r="B150" s="91" t="s">
        <v>112</v>
      </c>
      <c r="C150" s="92">
        <v>18380</v>
      </c>
      <c r="D150" s="81"/>
      <c r="E150" s="36"/>
      <c r="F150" s="37"/>
      <c r="G150" s="38"/>
      <c r="I150" s="91" t="s">
        <v>112</v>
      </c>
      <c r="J150" s="92">
        <v>20660</v>
      </c>
      <c r="K150" s="81"/>
      <c r="L150" s="36"/>
      <c r="M150" s="37"/>
      <c r="P150" s="91" t="s">
        <v>112</v>
      </c>
      <c r="Q150" s="92">
        <v>17480</v>
      </c>
      <c r="R150" s="81"/>
      <c r="S150" s="36"/>
      <c r="T150" s="37"/>
      <c r="W150" s="91" t="s">
        <v>112</v>
      </c>
      <c r="X150" s="92">
        <v>17930</v>
      </c>
      <c r="Y150" s="81"/>
      <c r="Z150" s="36"/>
      <c r="AA150" s="37"/>
      <c r="AB150" s="81"/>
      <c r="AC150" s="81"/>
      <c r="AD150" s="91" t="s">
        <v>112</v>
      </c>
      <c r="AE150" s="92">
        <v>32490</v>
      </c>
      <c r="AF150" s="81"/>
      <c r="AG150" s="36"/>
      <c r="AH150" s="37"/>
      <c r="AI150" s="81"/>
      <c r="AJ150" s="81"/>
      <c r="AK150" s="91" t="s">
        <v>112</v>
      </c>
      <c r="AL150" s="92">
        <v>10650</v>
      </c>
      <c r="AM150" s="81"/>
      <c r="AN150" s="36"/>
      <c r="AO150" s="37"/>
      <c r="AP150" s="81"/>
      <c r="AQ150" s="81"/>
      <c r="AR150" s="91" t="s">
        <v>112</v>
      </c>
      <c r="AS150" s="92">
        <v>20810</v>
      </c>
      <c r="AT150" s="81"/>
      <c r="AU150" s="36"/>
      <c r="AV150" s="37"/>
    </row>
    <row r="151" spans="2:92" s="39" customFormat="1" ht="16.5" customHeight="1">
      <c r="B151" s="73"/>
      <c r="C151" s="42"/>
      <c r="D151" s="36"/>
      <c r="E151" s="36"/>
      <c r="F151" s="37"/>
      <c r="G151" s="38"/>
      <c r="I151" s="73"/>
      <c r="J151" s="42"/>
      <c r="K151" s="36"/>
      <c r="L151" s="36"/>
      <c r="M151" s="37"/>
      <c r="P151" s="73"/>
      <c r="Q151" s="42"/>
      <c r="R151" s="36"/>
      <c r="S151" s="36"/>
      <c r="T151" s="37"/>
      <c r="W151" s="73"/>
      <c r="X151" s="42"/>
      <c r="Y151" s="36"/>
      <c r="Z151" s="36"/>
      <c r="AA151" s="37"/>
      <c r="AB151" s="81"/>
      <c r="AC151" s="81"/>
      <c r="AD151" s="73"/>
      <c r="AE151" s="42"/>
      <c r="AF151" s="36"/>
      <c r="AG151" s="36"/>
      <c r="AH151" s="37"/>
      <c r="AI151" s="81"/>
      <c r="AJ151" s="81"/>
      <c r="AK151" s="73"/>
      <c r="AL151" s="42"/>
      <c r="AM151" s="36"/>
      <c r="AN151" s="36"/>
      <c r="AO151" s="37"/>
      <c r="AP151" s="81"/>
      <c r="AQ151" s="81"/>
      <c r="AR151" s="73"/>
      <c r="AS151" s="42"/>
      <c r="AT151" s="36"/>
      <c r="AU151" s="36"/>
      <c r="AV151" s="37"/>
    </row>
    <row r="152" spans="2:92" s="82" customFormat="1" ht="16.5" customHeight="1">
      <c r="B152" s="73">
        <v>0</v>
      </c>
      <c r="C152" s="42"/>
      <c r="D152" s="36"/>
      <c r="E152" s="36"/>
      <c r="F152" s="37"/>
      <c r="G152" s="83"/>
      <c r="I152" s="73">
        <v>0</v>
      </c>
      <c r="J152" s="42"/>
      <c r="K152" s="36"/>
      <c r="L152" s="36"/>
      <c r="M152" s="37"/>
      <c r="P152" s="73">
        <v>0</v>
      </c>
      <c r="Q152" s="42"/>
      <c r="R152" s="36"/>
      <c r="S152" s="36"/>
      <c r="T152" s="37"/>
      <c r="W152" s="73">
        <v>0</v>
      </c>
      <c r="X152" s="42"/>
      <c r="Y152" s="36"/>
      <c r="Z152" s="36"/>
      <c r="AA152" s="37"/>
      <c r="AB152" s="81"/>
      <c r="AC152" s="81"/>
      <c r="AD152" s="73">
        <v>0</v>
      </c>
      <c r="AE152" s="42"/>
      <c r="AF152" s="36"/>
      <c r="AG152" s="36"/>
      <c r="AH152" s="37"/>
      <c r="AI152" s="81"/>
      <c r="AJ152" s="81"/>
      <c r="AK152" s="73">
        <v>0</v>
      </c>
      <c r="AL152" s="42"/>
      <c r="AM152" s="36"/>
      <c r="AN152" s="36"/>
      <c r="AO152" s="37"/>
      <c r="AP152" s="81"/>
      <c r="AQ152" s="81"/>
      <c r="AR152" s="73">
        <v>0</v>
      </c>
      <c r="AS152" s="42"/>
      <c r="AT152" s="36"/>
      <c r="AU152" s="36"/>
      <c r="AV152" s="37"/>
    </row>
    <row r="153" spans="2:92" ht="16.5" customHeight="1">
      <c r="B153" s="73" t="s">
        <v>211</v>
      </c>
      <c r="C153" s="42"/>
      <c r="D153" s="36"/>
      <c r="E153" s="36"/>
      <c r="F153" s="37"/>
      <c r="G153" s="38"/>
      <c r="I153" s="73" t="s">
        <v>211</v>
      </c>
      <c r="J153" s="42"/>
      <c r="K153" s="36"/>
      <c r="L153" s="36"/>
      <c r="M153" s="37"/>
      <c r="P153" s="73" t="s">
        <v>211</v>
      </c>
      <c r="Q153" s="42"/>
      <c r="R153" s="36"/>
      <c r="S153" s="36"/>
      <c r="T153" s="37"/>
      <c r="W153" s="73" t="s">
        <v>211</v>
      </c>
      <c r="X153" s="42"/>
      <c r="Y153" s="36"/>
      <c r="Z153" s="36"/>
      <c r="AA153" s="37"/>
      <c r="AB153" s="81"/>
      <c r="AC153" s="81"/>
      <c r="AD153" s="73" t="s">
        <v>211</v>
      </c>
      <c r="AE153" s="42"/>
      <c r="AF153" s="36"/>
      <c r="AG153" s="36"/>
      <c r="AH153" s="37"/>
      <c r="AI153" s="81"/>
      <c r="AJ153" s="81"/>
      <c r="AK153" s="73" t="s">
        <v>211</v>
      </c>
      <c r="AL153" s="42"/>
      <c r="AM153" s="36"/>
      <c r="AN153" s="36"/>
      <c r="AO153" s="37"/>
      <c r="AP153" s="81"/>
      <c r="AQ153" s="81"/>
      <c r="AR153" s="73" t="s">
        <v>211</v>
      </c>
      <c r="AS153" s="42"/>
      <c r="AT153" s="36"/>
      <c r="AU153" s="36"/>
      <c r="AV153" s="37"/>
    </row>
    <row r="154" spans="2:92" s="184" customFormat="1" ht="16.5" customHeight="1">
      <c r="B154" s="180">
        <v>0</v>
      </c>
      <c r="C154" s="181"/>
      <c r="D154" s="26"/>
      <c r="E154" s="26"/>
      <c r="F154" s="182"/>
      <c r="G154" s="183"/>
      <c r="I154" s="180">
        <v>0</v>
      </c>
      <c r="J154" s="181"/>
      <c r="K154" s="26"/>
      <c r="L154" s="26"/>
      <c r="M154" s="182"/>
      <c r="P154" s="180">
        <v>0</v>
      </c>
      <c r="Q154" s="181"/>
      <c r="R154" s="26"/>
      <c r="S154" s="26"/>
      <c r="T154" s="182"/>
      <c r="W154" s="180">
        <v>0</v>
      </c>
      <c r="X154" s="181"/>
      <c r="Y154" s="26"/>
      <c r="Z154" s="26"/>
      <c r="AA154" s="182"/>
      <c r="AB154" s="185"/>
      <c r="AC154" s="185"/>
      <c r="AD154" s="180">
        <v>0</v>
      </c>
      <c r="AE154" s="181"/>
      <c r="AF154" s="26"/>
      <c r="AG154" s="26"/>
      <c r="AH154" s="182"/>
      <c r="AI154" s="185"/>
      <c r="AJ154" s="185"/>
      <c r="AK154" s="180">
        <v>0</v>
      </c>
      <c r="AL154" s="181"/>
      <c r="AM154" s="26"/>
      <c r="AN154" s="26"/>
      <c r="AO154" s="182"/>
      <c r="AP154" s="185"/>
      <c r="AQ154" s="185"/>
      <c r="AR154" s="180">
        <v>0</v>
      </c>
      <c r="AS154" s="181"/>
      <c r="AT154" s="26"/>
      <c r="AU154" s="26"/>
      <c r="AV154" s="182"/>
    </row>
    <row r="155" spans="2:92" ht="16.5" customHeight="1" thickBot="1">
      <c r="B155" s="84"/>
      <c r="C155" s="85"/>
      <c r="D155" s="85"/>
      <c r="E155" s="85"/>
      <c r="F155" s="86"/>
      <c r="I155" s="84"/>
      <c r="J155" s="85"/>
      <c r="K155" s="85"/>
      <c r="L155" s="85"/>
      <c r="M155" s="86"/>
      <c r="P155" s="84"/>
      <c r="Q155" s="85"/>
      <c r="R155" s="85"/>
      <c r="S155" s="85"/>
      <c r="T155" s="86"/>
      <c r="W155" s="84"/>
      <c r="X155" s="85"/>
      <c r="Y155" s="85"/>
      <c r="Z155" s="85"/>
      <c r="AA155" s="86"/>
      <c r="AB155" s="81"/>
      <c r="AC155" s="81"/>
      <c r="AD155" s="84"/>
      <c r="AE155" s="85"/>
      <c r="AF155" s="85"/>
      <c r="AG155" s="85"/>
      <c r="AH155" s="86"/>
      <c r="AI155" s="81"/>
      <c r="AJ155" s="81"/>
      <c r="AK155" s="84"/>
      <c r="AL155" s="85"/>
      <c r="AM155" s="85"/>
      <c r="AN155" s="85"/>
      <c r="AO155" s="86"/>
      <c r="AP155" s="81"/>
      <c r="AQ155" s="81"/>
      <c r="AR155" s="84"/>
      <c r="AS155" s="85"/>
      <c r="AT155" s="85"/>
      <c r="AU155" s="85"/>
      <c r="AV155" s="86"/>
    </row>
    <row r="156" spans="2:92" ht="16.5" customHeight="1">
      <c r="B156" s="36"/>
      <c r="I156" s="36"/>
      <c r="P156" s="36"/>
      <c r="W156" s="36"/>
      <c r="AD156" s="36"/>
      <c r="AK156" s="36"/>
      <c r="AR156" s="36"/>
    </row>
    <row r="157" spans="2:92" ht="16.5" customHeight="1" thickBot="1">
      <c r="G157" s="38"/>
    </row>
    <row r="158" spans="2:92" s="76" customFormat="1" ht="16.5" customHeight="1">
      <c r="B158" s="98"/>
      <c r="C158" s="101"/>
      <c r="D158" s="102" t="s">
        <v>114</v>
      </c>
      <c r="E158" s="99"/>
      <c r="F158" s="100"/>
      <c r="G158" s="77"/>
      <c r="I158" s="98"/>
      <c r="J158" s="101"/>
      <c r="K158" s="102" t="s">
        <v>114</v>
      </c>
      <c r="L158" s="99"/>
      <c r="M158" s="100"/>
      <c r="P158" s="98"/>
      <c r="Q158" s="101"/>
      <c r="R158" s="102" t="s">
        <v>114</v>
      </c>
      <c r="S158" s="99"/>
      <c r="T158" s="100"/>
      <c r="W158" s="98"/>
      <c r="X158" s="101"/>
      <c r="Y158" s="102" t="s">
        <v>114</v>
      </c>
      <c r="Z158" s="99"/>
      <c r="AA158" s="100"/>
      <c r="AB158" s="167"/>
      <c r="AC158" s="167"/>
      <c r="AD158" s="98"/>
      <c r="AE158" s="101"/>
      <c r="AF158" s="102" t="s">
        <v>114</v>
      </c>
      <c r="AG158" s="99"/>
      <c r="AH158" s="100"/>
      <c r="AI158" s="167"/>
      <c r="AJ158" s="167"/>
      <c r="AK158" s="98"/>
      <c r="AL158" s="101"/>
      <c r="AM158" s="102" t="s">
        <v>114</v>
      </c>
      <c r="AN158" s="99"/>
      <c r="AO158" s="100"/>
      <c r="AP158" s="167"/>
      <c r="AQ158" s="167"/>
      <c r="AR158" s="98"/>
      <c r="AS158" s="101"/>
      <c r="AT158" s="102" t="s">
        <v>114</v>
      </c>
      <c r="AU158" s="99"/>
      <c r="AV158" s="100"/>
    </row>
    <row r="159" spans="2:92" ht="16.5" customHeight="1">
      <c r="B159" s="40" t="s">
        <v>26</v>
      </c>
      <c r="C159" s="26" t="s">
        <v>96</v>
      </c>
      <c r="D159" s="96"/>
      <c r="E159" s="26"/>
      <c r="F159" s="95"/>
      <c r="G159" s="41"/>
      <c r="H159" s="41"/>
      <c r="I159" s="40" t="s">
        <v>26</v>
      </c>
      <c r="J159" s="26" t="s">
        <v>44</v>
      </c>
      <c r="K159" s="41"/>
      <c r="L159" s="26"/>
      <c r="M159" s="70"/>
      <c r="N159" s="41"/>
      <c r="O159" s="41"/>
      <c r="P159" s="40" t="s">
        <v>26</v>
      </c>
      <c r="Q159" s="26" t="s">
        <v>66</v>
      </c>
      <c r="R159" s="42"/>
      <c r="S159" s="26"/>
      <c r="T159" s="70"/>
      <c r="U159" s="41"/>
      <c r="V159" s="41"/>
      <c r="W159" s="40" t="s">
        <v>26</v>
      </c>
      <c r="X159" s="26" t="s">
        <v>67</v>
      </c>
      <c r="Y159" s="41"/>
      <c r="Z159" s="26"/>
      <c r="AA159" s="70"/>
      <c r="AB159" s="41"/>
      <c r="AC159" s="41"/>
      <c r="AD159" s="40" t="s">
        <v>26</v>
      </c>
      <c r="AE159" s="26" t="s">
        <v>68</v>
      </c>
      <c r="AF159" s="41"/>
      <c r="AG159" s="26"/>
      <c r="AH159" s="70"/>
      <c r="AI159" s="41"/>
      <c r="AJ159" s="41"/>
      <c r="AK159" s="40" t="s">
        <v>26</v>
      </c>
      <c r="AL159" s="26" t="s">
        <v>69</v>
      </c>
      <c r="AN159" s="26"/>
      <c r="AO159" s="70"/>
      <c r="AP159" s="41"/>
      <c r="AQ159" s="41"/>
      <c r="AR159" s="40" t="s">
        <v>26</v>
      </c>
      <c r="AS159" s="26" t="s">
        <v>70</v>
      </c>
      <c r="AU159" s="26"/>
      <c r="AV159" s="70"/>
      <c r="CH159" s="41"/>
      <c r="CI159" s="41"/>
      <c r="CJ159" s="41"/>
      <c r="CK159" s="41"/>
      <c r="CL159" s="41"/>
      <c r="CM159" s="41"/>
      <c r="CN159" s="41"/>
    </row>
    <row r="160" spans="2:92" ht="16.5" customHeight="1">
      <c r="B160" s="73" t="s">
        <v>27</v>
      </c>
      <c r="C160" s="36" t="s">
        <v>1083</v>
      </c>
      <c r="D160" s="36"/>
      <c r="E160" s="36" t="s">
        <v>28</v>
      </c>
      <c r="F160" s="90">
        <v>45301</v>
      </c>
      <c r="G160" s="38"/>
      <c r="I160" s="73" t="s">
        <v>27</v>
      </c>
      <c r="J160" s="36" t="s">
        <v>1083</v>
      </c>
      <c r="K160" s="36"/>
      <c r="L160" s="36" t="s">
        <v>28</v>
      </c>
      <c r="M160" s="90">
        <v>45301</v>
      </c>
      <c r="P160" s="73" t="s">
        <v>27</v>
      </c>
      <c r="Q160" s="36" t="s">
        <v>1083</v>
      </c>
      <c r="R160" s="36"/>
      <c r="S160" s="36" t="s">
        <v>28</v>
      </c>
      <c r="T160" s="90">
        <v>45301</v>
      </c>
      <c r="W160" s="73" t="s">
        <v>27</v>
      </c>
      <c r="X160" s="36" t="s">
        <v>1083</v>
      </c>
      <c r="Y160" s="36"/>
      <c r="Z160" s="36" t="s">
        <v>28</v>
      </c>
      <c r="AA160" s="90">
        <v>45301</v>
      </c>
      <c r="AB160" s="168"/>
      <c r="AC160" s="168"/>
      <c r="AD160" s="73" t="s">
        <v>27</v>
      </c>
      <c r="AE160" s="36" t="s">
        <v>1083</v>
      </c>
      <c r="AF160" s="36"/>
      <c r="AG160" s="36" t="s">
        <v>28</v>
      </c>
      <c r="AH160" s="90">
        <v>45301</v>
      </c>
      <c r="AI160" s="168"/>
      <c r="AJ160" s="168"/>
      <c r="AK160" s="73" t="s">
        <v>27</v>
      </c>
      <c r="AL160" s="36" t="s">
        <v>1083</v>
      </c>
      <c r="AM160" s="36"/>
      <c r="AN160" s="36" t="s">
        <v>28</v>
      </c>
      <c r="AO160" s="90">
        <v>45301</v>
      </c>
      <c r="AP160" s="168"/>
      <c r="AQ160" s="168"/>
      <c r="AR160" s="73" t="s">
        <v>27</v>
      </c>
      <c r="AS160" s="36" t="s">
        <v>1083</v>
      </c>
      <c r="AT160" s="36"/>
      <c r="AU160" s="36" t="s">
        <v>28</v>
      </c>
      <c r="AV160" s="90">
        <v>45301</v>
      </c>
    </row>
    <row r="161" spans="2:48" ht="16.5" customHeight="1">
      <c r="B161" s="73"/>
      <c r="C161" s="36"/>
      <c r="D161" s="36"/>
      <c r="E161" s="36"/>
      <c r="F161" s="37"/>
      <c r="G161" s="38"/>
      <c r="I161" s="73"/>
      <c r="J161" s="36"/>
      <c r="K161" s="36"/>
      <c r="L161" s="36"/>
      <c r="M161" s="37"/>
      <c r="P161" s="73"/>
      <c r="Q161" s="36"/>
      <c r="R161" s="36"/>
      <c r="S161" s="36"/>
      <c r="T161" s="37"/>
      <c r="W161" s="73"/>
      <c r="X161" s="36"/>
      <c r="Y161" s="36"/>
      <c r="Z161" s="36"/>
      <c r="AA161" s="37"/>
      <c r="AB161" s="81"/>
      <c r="AC161" s="81"/>
      <c r="AD161" s="73"/>
      <c r="AE161" s="36"/>
      <c r="AF161" s="36"/>
      <c r="AG161" s="36"/>
      <c r="AH161" s="37"/>
      <c r="AI161" s="81"/>
      <c r="AJ161" s="81"/>
      <c r="AK161" s="73"/>
      <c r="AL161" s="36"/>
      <c r="AM161" s="36"/>
      <c r="AN161" s="36"/>
      <c r="AO161" s="37"/>
      <c r="AP161" s="81"/>
      <c r="AQ161" s="81"/>
      <c r="AR161" s="73"/>
      <c r="AS161" s="36"/>
      <c r="AT161" s="36"/>
      <c r="AU161" s="36"/>
      <c r="AV161" s="37"/>
    </row>
    <row r="162" spans="2:48" s="79" customFormat="1" ht="16.5" customHeight="1">
      <c r="B162" s="266" t="s">
        <v>113</v>
      </c>
      <c r="C162" s="267"/>
      <c r="D162" s="265"/>
      <c r="E162" s="268" t="s">
        <v>115</v>
      </c>
      <c r="F162" s="269"/>
      <c r="G162" s="78"/>
      <c r="I162" s="266" t="s">
        <v>113</v>
      </c>
      <c r="J162" s="267"/>
      <c r="K162" s="265"/>
      <c r="L162" s="268" t="s">
        <v>115</v>
      </c>
      <c r="M162" s="269"/>
      <c r="P162" s="266" t="s">
        <v>113</v>
      </c>
      <c r="Q162" s="267"/>
      <c r="R162" s="265"/>
      <c r="S162" s="268" t="s">
        <v>115</v>
      </c>
      <c r="T162" s="269"/>
      <c r="W162" s="266" t="s">
        <v>113</v>
      </c>
      <c r="X162" s="267"/>
      <c r="Y162" s="265"/>
      <c r="Z162" s="268" t="s">
        <v>115</v>
      </c>
      <c r="AA162" s="269"/>
      <c r="AB162" s="169"/>
      <c r="AC162" s="169"/>
      <c r="AD162" s="266" t="s">
        <v>113</v>
      </c>
      <c r="AE162" s="267"/>
      <c r="AF162" s="265"/>
      <c r="AG162" s="268" t="s">
        <v>115</v>
      </c>
      <c r="AH162" s="269"/>
      <c r="AI162" s="169"/>
      <c r="AJ162" s="169"/>
      <c r="AK162" s="266" t="s">
        <v>113</v>
      </c>
      <c r="AL162" s="267"/>
      <c r="AM162" s="265"/>
      <c r="AN162" s="268" t="s">
        <v>115</v>
      </c>
      <c r="AO162" s="269"/>
      <c r="AP162" s="169"/>
      <c r="AQ162" s="169"/>
      <c r="AR162" s="266" t="s">
        <v>113</v>
      </c>
      <c r="AS162" s="267"/>
      <c r="AT162" s="265"/>
      <c r="AU162" s="268" t="s">
        <v>115</v>
      </c>
      <c r="AV162" s="269"/>
    </row>
    <row r="163" spans="2:48" ht="16.5" customHeight="1">
      <c r="B163" s="73" t="s">
        <v>1</v>
      </c>
      <c r="C163" s="72">
        <v>910</v>
      </c>
      <c r="D163" s="36"/>
      <c r="E163" s="36" t="s">
        <v>29</v>
      </c>
      <c r="F163" s="80" t="s">
        <v>1127</v>
      </c>
      <c r="G163" s="38"/>
      <c r="I163" s="73" t="s">
        <v>1</v>
      </c>
      <c r="J163" s="72">
        <v>910</v>
      </c>
      <c r="K163" s="36"/>
      <c r="L163" s="36" t="s">
        <v>29</v>
      </c>
      <c r="M163" s="80" t="s">
        <v>1128</v>
      </c>
      <c r="P163" s="73" t="s">
        <v>1</v>
      </c>
      <c r="Q163" s="72">
        <v>910</v>
      </c>
      <c r="R163" s="36"/>
      <c r="S163" s="36" t="s">
        <v>29</v>
      </c>
      <c r="T163" s="80" t="s">
        <v>1129</v>
      </c>
      <c r="W163" s="73" t="s">
        <v>1</v>
      </c>
      <c r="X163" s="72">
        <v>910</v>
      </c>
      <c r="Y163" s="36"/>
      <c r="Z163" s="36" t="s">
        <v>29</v>
      </c>
      <c r="AA163" s="80" t="s">
        <v>1130</v>
      </c>
      <c r="AB163" s="170"/>
      <c r="AC163" s="170"/>
      <c r="AD163" s="73" t="s">
        <v>1</v>
      </c>
      <c r="AE163" s="72">
        <v>910</v>
      </c>
      <c r="AF163" s="36"/>
      <c r="AG163" s="36" t="s">
        <v>29</v>
      </c>
      <c r="AH163" s="80" t="s">
        <v>1131</v>
      </c>
      <c r="AI163" s="170"/>
      <c r="AJ163" s="170"/>
      <c r="AK163" s="73" t="s">
        <v>1</v>
      </c>
      <c r="AL163" s="72">
        <v>910</v>
      </c>
      <c r="AM163" s="36"/>
      <c r="AN163" s="36" t="s">
        <v>29</v>
      </c>
      <c r="AO163" s="80" t="s">
        <v>1132</v>
      </c>
      <c r="AP163" s="170"/>
      <c r="AQ163" s="170"/>
      <c r="AR163" s="73" t="s">
        <v>1</v>
      </c>
      <c r="AS163" s="72">
        <v>910</v>
      </c>
      <c r="AT163" s="36"/>
      <c r="AU163" s="36" t="s">
        <v>29</v>
      </c>
      <c r="AV163" s="80" t="s">
        <v>1133</v>
      </c>
    </row>
    <row r="164" spans="2:48" ht="16.5" customHeight="1">
      <c r="B164" s="73" t="s">
        <v>3</v>
      </c>
      <c r="C164" s="72">
        <v>19080</v>
      </c>
      <c r="D164" s="36"/>
      <c r="E164" s="36" t="s">
        <v>30</v>
      </c>
      <c r="F164" s="80" t="s">
        <v>1067</v>
      </c>
      <c r="G164" s="38"/>
      <c r="I164" s="73" t="s">
        <v>3</v>
      </c>
      <c r="J164" s="72">
        <v>9840</v>
      </c>
      <c r="K164" s="36"/>
      <c r="L164" s="36" t="s">
        <v>30</v>
      </c>
      <c r="M164" s="80" t="s">
        <v>1068</v>
      </c>
      <c r="P164" s="73" t="s">
        <v>3</v>
      </c>
      <c r="Q164" s="72">
        <v>14880</v>
      </c>
      <c r="R164" s="36"/>
      <c r="S164" s="36" t="s">
        <v>30</v>
      </c>
      <c r="T164" s="80" t="s">
        <v>1069</v>
      </c>
      <c r="W164" s="73" t="s">
        <v>3</v>
      </c>
      <c r="X164" s="72">
        <v>14280</v>
      </c>
      <c r="Y164" s="36"/>
      <c r="Z164" s="36" t="s">
        <v>30</v>
      </c>
      <c r="AA164" s="80" t="s">
        <v>1070</v>
      </c>
      <c r="AB164" s="170"/>
      <c r="AC164" s="170"/>
      <c r="AD164" s="73" t="s">
        <v>3</v>
      </c>
      <c r="AE164" s="72">
        <v>15000</v>
      </c>
      <c r="AF164" s="36"/>
      <c r="AG164" s="36" t="s">
        <v>30</v>
      </c>
      <c r="AH164" s="80" t="s">
        <v>1071</v>
      </c>
      <c r="AI164" s="170"/>
      <c r="AJ164" s="170"/>
      <c r="AK164" s="73" t="s">
        <v>3</v>
      </c>
      <c r="AL164" s="72">
        <v>8640</v>
      </c>
      <c r="AM164" s="36"/>
      <c r="AN164" s="36" t="s">
        <v>30</v>
      </c>
      <c r="AO164" s="80" t="s">
        <v>1072</v>
      </c>
      <c r="AP164" s="170"/>
      <c r="AQ164" s="170"/>
      <c r="AR164" s="73" t="s">
        <v>3</v>
      </c>
      <c r="AS164" s="72">
        <v>19800</v>
      </c>
      <c r="AT164" s="36"/>
      <c r="AU164" s="36" t="s">
        <v>30</v>
      </c>
      <c r="AV164" s="80" t="s">
        <v>1073</v>
      </c>
    </row>
    <row r="165" spans="2:48" ht="16.5" customHeight="1">
      <c r="B165" s="73" t="s">
        <v>159</v>
      </c>
      <c r="C165" s="72">
        <v>0</v>
      </c>
      <c r="D165" s="36"/>
      <c r="E165" s="36"/>
      <c r="F165" s="80"/>
      <c r="G165" s="38"/>
      <c r="I165" s="73" t="s">
        <v>159</v>
      </c>
      <c r="J165" s="72">
        <v>0</v>
      </c>
      <c r="K165" s="36"/>
      <c r="L165" s="36"/>
      <c r="M165" s="80"/>
      <c r="P165" s="73" t="s">
        <v>159</v>
      </c>
      <c r="Q165" s="72">
        <v>0</v>
      </c>
      <c r="R165" s="36"/>
      <c r="S165" s="36"/>
      <c r="T165" s="80"/>
      <c r="W165" s="73" t="s">
        <v>159</v>
      </c>
      <c r="X165" s="72">
        <v>0</v>
      </c>
      <c r="Y165" s="36"/>
      <c r="Z165" s="36"/>
      <c r="AA165" s="80"/>
      <c r="AB165" s="170"/>
      <c r="AC165" s="170"/>
      <c r="AD165" s="73" t="s">
        <v>159</v>
      </c>
      <c r="AE165" s="72">
        <v>0</v>
      </c>
      <c r="AF165" s="36"/>
      <c r="AG165" s="36"/>
      <c r="AH165" s="80"/>
      <c r="AI165" s="170"/>
      <c r="AJ165" s="170"/>
      <c r="AK165" s="73" t="s">
        <v>159</v>
      </c>
      <c r="AL165" s="72">
        <v>0</v>
      </c>
      <c r="AM165" s="36"/>
      <c r="AN165" s="36"/>
      <c r="AO165" s="80"/>
      <c r="AP165" s="170"/>
      <c r="AQ165" s="170"/>
      <c r="AR165" s="73" t="s">
        <v>159</v>
      </c>
      <c r="AS165" s="72">
        <v>0</v>
      </c>
      <c r="AT165" s="36"/>
      <c r="AU165" s="36"/>
      <c r="AV165" s="80"/>
    </row>
    <row r="166" spans="2:48" ht="16.5" customHeight="1">
      <c r="B166" s="164" t="s">
        <v>167</v>
      </c>
      <c r="C166" s="72">
        <v>1431</v>
      </c>
      <c r="D166" s="36"/>
      <c r="E166" s="36"/>
      <c r="F166" s="80"/>
      <c r="G166" s="38"/>
      <c r="I166" s="164" t="s">
        <v>167</v>
      </c>
      <c r="J166" s="72">
        <v>738</v>
      </c>
      <c r="K166" s="36"/>
      <c r="L166" s="36"/>
      <c r="M166" s="80"/>
      <c r="P166" s="164" t="s">
        <v>167</v>
      </c>
      <c r="Q166" s="72">
        <v>1116</v>
      </c>
      <c r="R166" s="36"/>
      <c r="S166" s="36"/>
      <c r="T166" s="80"/>
      <c r="W166" s="164" t="s">
        <v>167</v>
      </c>
      <c r="X166" s="72">
        <v>1071</v>
      </c>
      <c r="Y166" s="36"/>
      <c r="Z166" s="36"/>
      <c r="AA166" s="80"/>
      <c r="AB166" s="170"/>
      <c r="AC166" s="170"/>
      <c r="AD166" s="164" t="s">
        <v>167</v>
      </c>
      <c r="AE166" s="72">
        <v>1125</v>
      </c>
      <c r="AF166" s="36"/>
      <c r="AG166" s="36"/>
      <c r="AH166" s="80"/>
      <c r="AI166" s="170"/>
      <c r="AJ166" s="170"/>
      <c r="AK166" s="164" t="s">
        <v>167</v>
      </c>
      <c r="AL166" s="72">
        <v>648</v>
      </c>
      <c r="AM166" s="36"/>
      <c r="AN166" s="36"/>
      <c r="AO166" s="80"/>
      <c r="AP166" s="170"/>
      <c r="AQ166" s="170"/>
      <c r="AR166" s="164" t="s">
        <v>167</v>
      </c>
      <c r="AS166" s="72">
        <v>1485</v>
      </c>
      <c r="AT166" s="36"/>
      <c r="AU166" s="36"/>
      <c r="AV166" s="80"/>
    </row>
    <row r="167" spans="2:48" ht="16.5" customHeight="1">
      <c r="B167" s="73" t="s">
        <v>168</v>
      </c>
      <c r="C167" s="72">
        <v>795</v>
      </c>
      <c r="D167" s="36"/>
      <c r="E167" s="36"/>
      <c r="F167" s="80"/>
      <c r="G167" s="38"/>
      <c r="I167" s="73" t="s">
        <v>168</v>
      </c>
      <c r="J167" s="72">
        <v>410</v>
      </c>
      <c r="K167" s="36"/>
      <c r="L167" s="36"/>
      <c r="M167" s="80"/>
      <c r="P167" s="73" t="s">
        <v>168</v>
      </c>
      <c r="Q167" s="72">
        <v>620</v>
      </c>
      <c r="R167" s="36"/>
      <c r="S167" s="36"/>
      <c r="T167" s="80"/>
      <c r="W167" s="73" t="s">
        <v>168</v>
      </c>
      <c r="X167" s="72">
        <v>595</v>
      </c>
      <c r="Y167" s="36"/>
      <c r="Z167" s="36"/>
      <c r="AA167" s="80"/>
      <c r="AB167" s="170"/>
      <c r="AC167" s="170"/>
      <c r="AD167" s="73" t="s">
        <v>168</v>
      </c>
      <c r="AE167" s="72">
        <v>625</v>
      </c>
      <c r="AF167" s="36"/>
      <c r="AG167" s="36"/>
      <c r="AH167" s="80"/>
      <c r="AI167" s="170"/>
      <c r="AJ167" s="170"/>
      <c r="AK167" s="73" t="s">
        <v>168</v>
      </c>
      <c r="AL167" s="72">
        <v>360</v>
      </c>
      <c r="AM167" s="36"/>
      <c r="AN167" s="36"/>
      <c r="AO167" s="80"/>
      <c r="AP167" s="170"/>
      <c r="AQ167" s="170"/>
      <c r="AR167" s="73" t="s">
        <v>168</v>
      </c>
      <c r="AS167" s="72">
        <v>825</v>
      </c>
      <c r="AT167" s="36"/>
      <c r="AU167" s="36"/>
      <c r="AV167" s="80"/>
    </row>
    <row r="168" spans="2:48" ht="16.5" customHeight="1">
      <c r="B168" s="73" t="s">
        <v>31</v>
      </c>
      <c r="C168" s="72">
        <v>2222</v>
      </c>
      <c r="D168" s="36"/>
      <c r="E168" s="172" t="s">
        <v>117</v>
      </c>
      <c r="F168" s="173"/>
      <c r="G168" s="38"/>
      <c r="I168" s="73" t="s">
        <v>31</v>
      </c>
      <c r="J168" s="72">
        <v>1190</v>
      </c>
      <c r="K168" s="36"/>
      <c r="L168" s="172" t="s">
        <v>117</v>
      </c>
      <c r="M168" s="173"/>
      <c r="P168" s="73" t="s">
        <v>31</v>
      </c>
      <c r="Q168" s="72">
        <v>1753</v>
      </c>
      <c r="R168" s="36"/>
      <c r="S168" s="172" t="s">
        <v>117</v>
      </c>
      <c r="T168" s="173"/>
      <c r="W168" s="73" t="s">
        <v>31</v>
      </c>
      <c r="X168" s="72">
        <v>1686</v>
      </c>
      <c r="Y168" s="36"/>
      <c r="Z168" s="172" t="s">
        <v>117</v>
      </c>
      <c r="AA168" s="173"/>
      <c r="AB168" s="169"/>
      <c r="AC168" s="169"/>
      <c r="AD168" s="73" t="s">
        <v>31</v>
      </c>
      <c r="AE168" s="72">
        <v>1766</v>
      </c>
      <c r="AF168" s="36"/>
      <c r="AG168" s="172" t="s">
        <v>117</v>
      </c>
      <c r="AH168" s="173"/>
      <c r="AI168" s="169"/>
      <c r="AJ168" s="169"/>
      <c r="AK168" s="73" t="s">
        <v>31</v>
      </c>
      <c r="AL168" s="72">
        <v>1056</v>
      </c>
      <c r="AM168" s="36"/>
      <c r="AN168" s="172" t="s">
        <v>117</v>
      </c>
      <c r="AO168" s="173"/>
      <c r="AP168" s="169"/>
      <c r="AQ168" s="169"/>
      <c r="AR168" s="73" t="s">
        <v>31</v>
      </c>
      <c r="AS168" s="72">
        <v>2302</v>
      </c>
      <c r="AT168" s="36"/>
      <c r="AU168" s="172" t="s">
        <v>117</v>
      </c>
      <c r="AV168" s="173"/>
    </row>
    <row r="169" spans="2:48" ht="16.5" customHeight="1">
      <c r="B169" s="73" t="s">
        <v>171</v>
      </c>
      <c r="C169" s="72">
        <v>-8</v>
      </c>
      <c r="D169" s="36"/>
      <c r="E169" s="36" t="s">
        <v>33</v>
      </c>
      <c r="F169" s="80" t="s">
        <v>730</v>
      </c>
      <c r="G169" s="38"/>
      <c r="I169" s="73" t="s">
        <v>171</v>
      </c>
      <c r="J169" s="72">
        <v>-8</v>
      </c>
      <c r="K169" s="36"/>
      <c r="L169" s="36" t="s">
        <v>33</v>
      </c>
      <c r="M169" s="80" t="s">
        <v>388</v>
      </c>
      <c r="P169" s="73" t="s">
        <v>171</v>
      </c>
      <c r="Q169" s="72">
        <v>-9</v>
      </c>
      <c r="R169" s="36"/>
      <c r="S169" s="36" t="s">
        <v>33</v>
      </c>
      <c r="T169" s="80" t="s">
        <v>291</v>
      </c>
      <c r="W169" s="73" t="s">
        <v>171</v>
      </c>
      <c r="X169" s="72">
        <v>-2</v>
      </c>
      <c r="Y169" s="36"/>
      <c r="Z169" s="36" t="s">
        <v>33</v>
      </c>
      <c r="AA169" s="80" t="s">
        <v>367</v>
      </c>
      <c r="AB169" s="170"/>
      <c r="AC169" s="170"/>
      <c r="AD169" s="73" t="s">
        <v>171</v>
      </c>
      <c r="AE169" s="72">
        <v>-6</v>
      </c>
      <c r="AF169" s="36"/>
      <c r="AG169" s="36" t="s">
        <v>33</v>
      </c>
      <c r="AH169" s="80" t="s">
        <v>432</v>
      </c>
      <c r="AI169" s="170"/>
      <c r="AJ169" s="170"/>
      <c r="AK169" s="73" t="s">
        <v>171</v>
      </c>
      <c r="AL169" s="72">
        <v>-4</v>
      </c>
      <c r="AM169" s="36"/>
      <c r="AN169" s="36" t="s">
        <v>33</v>
      </c>
      <c r="AO169" s="80" t="s">
        <v>1134</v>
      </c>
      <c r="AP169" s="170"/>
      <c r="AQ169" s="170"/>
      <c r="AR169" s="73" t="s">
        <v>171</v>
      </c>
      <c r="AS169" s="72">
        <v>-2</v>
      </c>
      <c r="AT169" s="36"/>
      <c r="AU169" s="36" t="s">
        <v>33</v>
      </c>
      <c r="AV169" s="80" t="s">
        <v>1091</v>
      </c>
    </row>
    <row r="170" spans="2:48" ht="16.5" customHeight="1">
      <c r="B170" s="73" t="s">
        <v>32</v>
      </c>
      <c r="C170" s="72">
        <v>710</v>
      </c>
      <c r="D170" s="36"/>
      <c r="E170" s="96"/>
      <c r="F170" s="95"/>
      <c r="G170" s="38"/>
      <c r="I170" s="73" t="s">
        <v>32</v>
      </c>
      <c r="J170" s="72">
        <v>380</v>
      </c>
      <c r="K170" s="36"/>
      <c r="L170" s="96"/>
      <c r="M170" s="95"/>
      <c r="P170" s="73" t="s">
        <v>32</v>
      </c>
      <c r="Q170" s="72">
        <v>560</v>
      </c>
      <c r="R170" s="36"/>
      <c r="S170" s="96"/>
      <c r="T170" s="95"/>
      <c r="W170" s="73" t="s">
        <v>32</v>
      </c>
      <c r="X170" s="72">
        <v>530</v>
      </c>
      <c r="Y170" s="36"/>
      <c r="Z170" s="96"/>
      <c r="AA170" s="95"/>
      <c r="AB170" s="171"/>
      <c r="AC170" s="171"/>
      <c r="AD170" s="73" t="s">
        <v>32</v>
      </c>
      <c r="AE170" s="72">
        <v>560</v>
      </c>
      <c r="AF170" s="36"/>
      <c r="AG170" s="96"/>
      <c r="AH170" s="95"/>
      <c r="AI170" s="171"/>
      <c r="AJ170" s="171"/>
      <c r="AK170" s="73" t="s">
        <v>32</v>
      </c>
      <c r="AL170" s="72">
        <v>330</v>
      </c>
      <c r="AM170" s="36"/>
      <c r="AN170" s="96"/>
      <c r="AO170" s="95"/>
      <c r="AP170" s="171"/>
      <c r="AQ170" s="171"/>
      <c r="AR170" s="73" t="s">
        <v>32</v>
      </c>
      <c r="AS170" s="72">
        <v>730</v>
      </c>
      <c r="AT170" s="36"/>
      <c r="AU170" s="96"/>
      <c r="AV170" s="95"/>
    </row>
    <row r="171" spans="2:48" ht="16.5" customHeight="1">
      <c r="B171" s="73" t="s">
        <v>101</v>
      </c>
      <c r="C171" s="72">
        <v>2500</v>
      </c>
      <c r="D171" s="36"/>
      <c r="E171" s="36"/>
      <c r="F171" s="80"/>
      <c r="G171" s="38"/>
      <c r="I171" s="73" t="s">
        <v>101</v>
      </c>
      <c r="J171" s="72">
        <v>2500</v>
      </c>
      <c r="K171" s="36"/>
      <c r="L171" s="36"/>
      <c r="M171" s="80"/>
      <c r="P171" s="73" t="s">
        <v>101</v>
      </c>
      <c r="Q171" s="72">
        <v>2500</v>
      </c>
      <c r="R171" s="36"/>
      <c r="S171" s="36"/>
      <c r="T171" s="80"/>
      <c r="W171" s="73" t="s">
        <v>101</v>
      </c>
      <c r="X171" s="72">
        <v>2500</v>
      </c>
      <c r="Y171" s="36"/>
      <c r="Z171" s="36"/>
      <c r="AA171" s="80"/>
      <c r="AB171" s="170"/>
      <c r="AC171" s="170"/>
      <c r="AD171" s="73" t="s">
        <v>101</v>
      </c>
      <c r="AE171" s="72">
        <v>2500</v>
      </c>
      <c r="AF171" s="36"/>
      <c r="AG171" s="36"/>
      <c r="AH171" s="80"/>
      <c r="AI171" s="170"/>
      <c r="AJ171" s="170"/>
      <c r="AK171" s="73" t="s">
        <v>101</v>
      </c>
      <c r="AL171" s="72">
        <v>2500</v>
      </c>
      <c r="AM171" s="36"/>
      <c r="AN171" s="36"/>
      <c r="AO171" s="80"/>
      <c r="AP171" s="170"/>
      <c r="AQ171" s="170"/>
      <c r="AR171" s="73" t="s">
        <v>101</v>
      </c>
      <c r="AS171" s="72">
        <v>2500</v>
      </c>
      <c r="AT171" s="36"/>
      <c r="AU171" s="36"/>
      <c r="AV171" s="80"/>
    </row>
    <row r="172" spans="2:48" ht="16.5" customHeight="1">
      <c r="B172" s="73" t="s">
        <v>104</v>
      </c>
      <c r="C172" s="72">
        <v>0</v>
      </c>
      <c r="D172" s="36"/>
      <c r="E172" s="36"/>
      <c r="F172" s="80"/>
      <c r="G172" s="38"/>
      <c r="I172" s="73" t="s">
        <v>104</v>
      </c>
      <c r="J172" s="72">
        <v>0</v>
      </c>
      <c r="K172" s="36"/>
      <c r="L172" s="36"/>
      <c r="M172" s="80"/>
      <c r="P172" s="73" t="s">
        <v>104</v>
      </c>
      <c r="Q172" s="72">
        <v>0</v>
      </c>
      <c r="R172" s="36"/>
      <c r="S172" s="36"/>
      <c r="T172" s="80"/>
      <c r="W172" s="73" t="s">
        <v>104</v>
      </c>
      <c r="X172" s="72">
        <v>0</v>
      </c>
      <c r="Y172" s="36"/>
      <c r="Z172" s="36"/>
      <c r="AA172" s="80"/>
      <c r="AB172" s="170"/>
      <c r="AC172" s="170"/>
      <c r="AD172" s="73" t="s">
        <v>104</v>
      </c>
      <c r="AE172" s="72">
        <v>0</v>
      </c>
      <c r="AF172" s="36"/>
      <c r="AG172" s="36"/>
      <c r="AH172" s="80"/>
      <c r="AI172" s="170"/>
      <c r="AJ172" s="170"/>
      <c r="AK172" s="73" t="s">
        <v>104</v>
      </c>
      <c r="AL172" s="72">
        <v>0</v>
      </c>
      <c r="AM172" s="36"/>
      <c r="AN172" s="36"/>
      <c r="AO172" s="80"/>
      <c r="AP172" s="170"/>
      <c r="AQ172" s="170"/>
      <c r="AR172" s="73" t="s">
        <v>104</v>
      </c>
      <c r="AS172" s="72">
        <v>0</v>
      </c>
      <c r="AT172" s="36"/>
      <c r="AU172" s="36"/>
      <c r="AV172" s="80"/>
    </row>
    <row r="173" spans="2:48" ht="16.5" customHeight="1">
      <c r="B173" s="93" t="s">
        <v>109</v>
      </c>
      <c r="C173" s="94">
        <v>27640</v>
      </c>
      <c r="D173" s="81"/>
      <c r="E173" s="36"/>
      <c r="F173" s="37"/>
      <c r="G173" s="38"/>
      <c r="H173" s="39"/>
      <c r="I173" s="93" t="s">
        <v>109</v>
      </c>
      <c r="J173" s="94">
        <v>15960</v>
      </c>
      <c r="K173" s="81"/>
      <c r="L173" s="36"/>
      <c r="M173" s="37"/>
      <c r="N173" s="39"/>
      <c r="O173" s="39"/>
      <c r="P173" s="93" t="s">
        <v>109</v>
      </c>
      <c r="Q173" s="94">
        <v>22330</v>
      </c>
      <c r="R173" s="81"/>
      <c r="S173" s="36"/>
      <c r="T173" s="37"/>
      <c r="U173" s="39"/>
      <c r="V173" s="39"/>
      <c r="W173" s="93" t="s">
        <v>109</v>
      </c>
      <c r="X173" s="94">
        <v>21570</v>
      </c>
      <c r="Y173" s="81"/>
      <c r="Z173" s="36"/>
      <c r="AA173" s="37"/>
      <c r="AB173" s="81"/>
      <c r="AC173" s="81"/>
      <c r="AD173" s="93" t="s">
        <v>109</v>
      </c>
      <c r="AE173" s="94">
        <v>22480</v>
      </c>
      <c r="AF173" s="81"/>
      <c r="AG173" s="36"/>
      <c r="AH173" s="37"/>
      <c r="AI173" s="81"/>
      <c r="AJ173" s="81"/>
      <c r="AK173" s="93" t="s">
        <v>109</v>
      </c>
      <c r="AL173" s="94">
        <v>14440</v>
      </c>
      <c r="AM173" s="81"/>
      <c r="AN173" s="36"/>
      <c r="AO173" s="37"/>
      <c r="AP173" s="81"/>
      <c r="AQ173" s="81"/>
      <c r="AR173" s="93" t="s">
        <v>109</v>
      </c>
      <c r="AS173" s="94">
        <v>28550</v>
      </c>
      <c r="AT173" s="81"/>
      <c r="AU173" s="36"/>
      <c r="AV173" s="37"/>
    </row>
    <row r="174" spans="2:48" ht="16.5" customHeight="1">
      <c r="B174" s="74" t="s">
        <v>111</v>
      </c>
      <c r="C174" s="75">
        <v>0</v>
      </c>
      <c r="D174" s="81"/>
      <c r="E174" s="36"/>
      <c r="F174" s="37"/>
      <c r="G174" s="38"/>
      <c r="H174" s="39"/>
      <c r="I174" s="74" t="s">
        <v>111</v>
      </c>
      <c r="J174" s="75">
        <v>0</v>
      </c>
      <c r="K174" s="81"/>
      <c r="L174" s="36"/>
      <c r="M174" s="37"/>
      <c r="N174" s="39"/>
      <c r="O174" s="39"/>
      <c r="P174" s="74" t="s">
        <v>111</v>
      </c>
      <c r="Q174" s="75">
        <v>0</v>
      </c>
      <c r="R174" s="81"/>
      <c r="S174" s="36"/>
      <c r="T174" s="37"/>
      <c r="U174" s="39"/>
      <c r="V174" s="39"/>
      <c r="W174" s="74" t="s">
        <v>111</v>
      </c>
      <c r="X174" s="75">
        <v>0</v>
      </c>
      <c r="Y174" s="81"/>
      <c r="Z174" s="36"/>
      <c r="AA174" s="37"/>
      <c r="AB174" s="81"/>
      <c r="AC174" s="81"/>
      <c r="AD174" s="74" t="s">
        <v>111</v>
      </c>
      <c r="AE174" s="75">
        <v>40410</v>
      </c>
      <c r="AF174" s="81"/>
      <c r="AG174" s="36"/>
      <c r="AH174" s="37"/>
      <c r="AI174" s="81"/>
      <c r="AJ174" s="81"/>
      <c r="AK174" s="74" t="s">
        <v>111</v>
      </c>
      <c r="AL174" s="75">
        <v>0</v>
      </c>
      <c r="AM174" s="81"/>
      <c r="AN174" s="36"/>
      <c r="AO174" s="37"/>
      <c r="AP174" s="81"/>
      <c r="AQ174" s="81"/>
      <c r="AR174" s="74" t="s">
        <v>111</v>
      </c>
      <c r="AS174" s="75">
        <v>0</v>
      </c>
      <c r="AT174" s="81"/>
      <c r="AU174" s="36"/>
      <c r="AV174" s="37"/>
    </row>
    <row r="175" spans="2:48" ht="16.5" customHeight="1">
      <c r="B175" s="91" t="s">
        <v>112</v>
      </c>
      <c r="C175" s="92">
        <v>27640</v>
      </c>
      <c r="D175" s="81"/>
      <c r="E175" s="36"/>
      <c r="F175" s="37"/>
      <c r="G175" s="38"/>
      <c r="I175" s="91" t="s">
        <v>112</v>
      </c>
      <c r="J175" s="92">
        <v>15960</v>
      </c>
      <c r="K175" s="81"/>
      <c r="L175" s="36"/>
      <c r="M175" s="37"/>
      <c r="P175" s="91" t="s">
        <v>112</v>
      </c>
      <c r="Q175" s="92">
        <v>22330</v>
      </c>
      <c r="R175" s="81"/>
      <c r="S175" s="36"/>
      <c r="T175" s="37"/>
      <c r="W175" s="91" t="s">
        <v>112</v>
      </c>
      <c r="X175" s="92">
        <v>21570</v>
      </c>
      <c r="Y175" s="81"/>
      <c r="Z175" s="36"/>
      <c r="AA175" s="37"/>
      <c r="AB175" s="81"/>
      <c r="AC175" s="81"/>
      <c r="AD175" s="91" t="s">
        <v>112</v>
      </c>
      <c r="AE175" s="92">
        <v>62890</v>
      </c>
      <c r="AF175" s="81"/>
      <c r="AG175" s="36"/>
      <c r="AH175" s="37"/>
      <c r="AI175" s="81"/>
      <c r="AJ175" s="81"/>
      <c r="AK175" s="91" t="s">
        <v>112</v>
      </c>
      <c r="AL175" s="92">
        <v>14440</v>
      </c>
      <c r="AM175" s="81"/>
      <c r="AN175" s="36"/>
      <c r="AO175" s="37"/>
      <c r="AP175" s="81"/>
      <c r="AQ175" s="81"/>
      <c r="AR175" s="91" t="s">
        <v>112</v>
      </c>
      <c r="AS175" s="92">
        <v>28550</v>
      </c>
      <c r="AT175" s="81"/>
      <c r="AU175" s="36"/>
      <c r="AV175" s="37"/>
    </row>
    <row r="176" spans="2:48" s="39" customFormat="1" ht="16.5" customHeight="1">
      <c r="B176" s="73"/>
      <c r="C176" s="42"/>
      <c r="D176" s="36"/>
      <c r="E176" s="36"/>
      <c r="F176" s="37"/>
      <c r="G176" s="38"/>
      <c r="I176" s="73"/>
      <c r="J176" s="42"/>
      <c r="K176" s="36"/>
      <c r="L176" s="36"/>
      <c r="M176" s="37"/>
      <c r="P176" s="73"/>
      <c r="Q176" s="42"/>
      <c r="R176" s="36"/>
      <c r="S176" s="36"/>
      <c r="T176" s="37"/>
      <c r="W176" s="73"/>
      <c r="X176" s="42"/>
      <c r="Y176" s="36"/>
      <c r="Z176" s="36"/>
      <c r="AA176" s="37"/>
      <c r="AB176" s="81"/>
      <c r="AC176" s="81"/>
      <c r="AD176" s="73"/>
      <c r="AE176" s="42"/>
      <c r="AF176" s="36"/>
      <c r="AG176" s="36"/>
      <c r="AH176" s="37"/>
      <c r="AI176" s="81"/>
      <c r="AJ176" s="81"/>
      <c r="AK176" s="73"/>
      <c r="AL176" s="42"/>
      <c r="AM176" s="36"/>
      <c r="AN176" s="36"/>
      <c r="AO176" s="37"/>
      <c r="AP176" s="81"/>
      <c r="AQ176" s="81"/>
      <c r="AR176" s="73"/>
      <c r="AS176" s="42"/>
      <c r="AT176" s="36"/>
      <c r="AU176" s="36"/>
      <c r="AV176" s="37"/>
    </row>
    <row r="177" spans="2:48" s="82" customFormat="1" ht="16.5" customHeight="1">
      <c r="B177" s="73">
        <v>0</v>
      </c>
      <c r="C177" s="42"/>
      <c r="D177" s="36"/>
      <c r="E177" s="36"/>
      <c r="F177" s="37"/>
      <c r="G177" s="83"/>
      <c r="I177" s="73">
        <v>0</v>
      </c>
      <c r="J177" s="42"/>
      <c r="K177" s="36"/>
      <c r="L177" s="36"/>
      <c r="M177" s="37"/>
      <c r="P177" s="73">
        <v>0</v>
      </c>
      <c r="Q177" s="42"/>
      <c r="R177" s="36"/>
      <c r="S177" s="36"/>
      <c r="T177" s="37"/>
      <c r="W177" s="73">
        <v>0</v>
      </c>
      <c r="X177" s="42"/>
      <c r="Y177" s="36"/>
      <c r="Z177" s="36"/>
      <c r="AA177" s="37"/>
      <c r="AB177" s="81"/>
      <c r="AC177" s="81"/>
      <c r="AD177" s="73">
        <v>0</v>
      </c>
      <c r="AE177" s="42"/>
      <c r="AF177" s="36"/>
      <c r="AG177" s="36"/>
      <c r="AH177" s="37"/>
      <c r="AI177" s="81"/>
      <c r="AJ177" s="81"/>
      <c r="AK177" s="73">
        <v>0</v>
      </c>
      <c r="AL177" s="42"/>
      <c r="AM177" s="36"/>
      <c r="AN177" s="36"/>
      <c r="AO177" s="37"/>
      <c r="AP177" s="81"/>
      <c r="AQ177" s="81"/>
      <c r="AR177" s="73">
        <v>0</v>
      </c>
      <c r="AS177" s="42"/>
      <c r="AT177" s="36"/>
      <c r="AU177" s="36"/>
      <c r="AV177" s="37"/>
    </row>
    <row r="178" spans="2:48" ht="16.5" customHeight="1">
      <c r="B178" s="73" t="s">
        <v>211</v>
      </c>
      <c r="C178" s="42"/>
      <c r="D178" s="36"/>
      <c r="E178" s="36"/>
      <c r="F178" s="37"/>
      <c r="G178" s="38"/>
      <c r="I178" s="73" t="s">
        <v>211</v>
      </c>
      <c r="J178" s="42"/>
      <c r="K178" s="36"/>
      <c r="L178" s="36"/>
      <c r="M178" s="37"/>
      <c r="P178" s="73" t="s">
        <v>211</v>
      </c>
      <c r="Q178" s="42"/>
      <c r="R178" s="36"/>
      <c r="S178" s="36"/>
      <c r="T178" s="37"/>
      <c r="W178" s="73" t="s">
        <v>211</v>
      </c>
      <c r="X178" s="42"/>
      <c r="Y178" s="36"/>
      <c r="Z178" s="36"/>
      <c r="AA178" s="37"/>
      <c r="AB178" s="81"/>
      <c r="AC178" s="81"/>
      <c r="AD178" s="73" t="s">
        <v>211</v>
      </c>
      <c r="AE178" s="42"/>
      <c r="AF178" s="36"/>
      <c r="AG178" s="36"/>
      <c r="AH178" s="37"/>
      <c r="AI178" s="81"/>
      <c r="AJ178" s="81"/>
      <c r="AK178" s="73" t="s">
        <v>211</v>
      </c>
      <c r="AL178" s="42"/>
      <c r="AM178" s="36"/>
      <c r="AN178" s="36"/>
      <c r="AO178" s="37"/>
      <c r="AP178" s="81"/>
      <c r="AQ178" s="81"/>
      <c r="AR178" s="73" t="s">
        <v>211</v>
      </c>
      <c r="AS178" s="42"/>
      <c r="AT178" s="36"/>
      <c r="AU178" s="36"/>
      <c r="AV178" s="37"/>
    </row>
    <row r="179" spans="2:48" s="184" customFormat="1" ht="16.5" customHeight="1">
      <c r="B179" s="180">
        <v>0</v>
      </c>
      <c r="C179" s="181"/>
      <c r="D179" s="26"/>
      <c r="E179" s="26"/>
      <c r="F179" s="182"/>
      <c r="G179" s="183"/>
      <c r="I179" s="180">
        <v>0</v>
      </c>
      <c r="J179" s="181"/>
      <c r="K179" s="26"/>
      <c r="L179" s="26"/>
      <c r="M179" s="182"/>
      <c r="P179" s="180">
        <v>0</v>
      </c>
      <c r="Q179" s="181"/>
      <c r="R179" s="26"/>
      <c r="S179" s="26"/>
      <c r="T179" s="182"/>
      <c r="W179" s="180">
        <v>0</v>
      </c>
      <c r="X179" s="181"/>
      <c r="Y179" s="26"/>
      <c r="Z179" s="26"/>
      <c r="AA179" s="182"/>
      <c r="AB179" s="185"/>
      <c r="AC179" s="185"/>
      <c r="AD179" s="180">
        <v>0</v>
      </c>
      <c r="AE179" s="181"/>
      <c r="AF179" s="26"/>
      <c r="AG179" s="26"/>
      <c r="AH179" s="182"/>
      <c r="AI179" s="185"/>
      <c r="AJ179" s="185"/>
      <c r="AK179" s="180">
        <v>0</v>
      </c>
      <c r="AL179" s="181"/>
      <c r="AM179" s="26"/>
      <c r="AN179" s="26"/>
      <c r="AO179" s="182"/>
      <c r="AP179" s="185"/>
      <c r="AQ179" s="185"/>
      <c r="AR179" s="180">
        <v>0</v>
      </c>
      <c r="AS179" s="181"/>
      <c r="AT179" s="26"/>
      <c r="AU179" s="26"/>
      <c r="AV179" s="182"/>
    </row>
    <row r="180" spans="2:48" ht="16.5" customHeight="1" thickBot="1">
      <c r="B180" s="84"/>
      <c r="C180" s="85"/>
      <c r="D180" s="85"/>
      <c r="E180" s="85"/>
      <c r="F180" s="86"/>
      <c r="I180" s="84"/>
      <c r="J180" s="85"/>
      <c r="K180" s="85"/>
      <c r="L180" s="85"/>
      <c r="M180" s="86"/>
      <c r="P180" s="84"/>
      <c r="Q180" s="85"/>
      <c r="R180" s="85"/>
      <c r="S180" s="85"/>
      <c r="T180" s="86"/>
      <c r="W180" s="84"/>
      <c r="X180" s="85"/>
      <c r="Y180" s="85"/>
      <c r="Z180" s="85"/>
      <c r="AA180" s="86"/>
      <c r="AB180" s="81"/>
      <c r="AC180" s="81"/>
      <c r="AD180" s="84"/>
      <c r="AE180" s="85"/>
      <c r="AF180" s="85"/>
      <c r="AG180" s="85"/>
      <c r="AH180" s="86"/>
      <c r="AI180" s="81"/>
      <c r="AJ180" s="81"/>
      <c r="AK180" s="84"/>
      <c r="AL180" s="85"/>
      <c r="AM180" s="85"/>
      <c r="AN180" s="85"/>
      <c r="AO180" s="86"/>
      <c r="AP180" s="81"/>
      <c r="AQ180" s="81"/>
      <c r="AR180" s="84"/>
      <c r="AS180" s="85"/>
      <c r="AT180" s="85"/>
      <c r="AU180" s="85"/>
      <c r="AV180" s="86"/>
    </row>
    <row r="181" spans="2:48" ht="16.5" customHeight="1">
      <c r="B181" s="36"/>
      <c r="I181" s="36"/>
      <c r="P181" s="36"/>
      <c r="W181" s="36"/>
      <c r="AD181" s="36"/>
      <c r="AK181" s="36"/>
      <c r="AR181" s="36"/>
    </row>
    <row r="182" spans="2:48" ht="16.5" customHeight="1">
      <c r="B182" s="36"/>
      <c r="I182" s="36"/>
      <c r="P182" s="36"/>
      <c r="W182" s="36"/>
      <c r="AD182" s="36"/>
      <c r="AK182" s="36"/>
      <c r="AR182" s="36"/>
    </row>
    <row r="183" spans="2:48" ht="16.5" customHeight="1">
      <c r="B183" s="36"/>
      <c r="I183" s="36"/>
      <c r="P183" s="36"/>
      <c r="W183" s="36"/>
      <c r="AD183" s="36"/>
      <c r="AK183" s="36"/>
      <c r="AR183" s="36"/>
    </row>
    <row r="184" spans="2:48" ht="16.5" customHeight="1" thickBot="1">
      <c r="G184" s="38"/>
    </row>
    <row r="185" spans="2:48" s="76" customFormat="1" ht="16.5" customHeight="1">
      <c r="B185" s="98"/>
      <c r="C185" s="101"/>
      <c r="D185" s="102" t="s">
        <v>114</v>
      </c>
      <c r="E185" s="99"/>
      <c r="F185" s="100"/>
      <c r="G185" s="77"/>
      <c r="I185" s="98"/>
      <c r="J185" s="101"/>
      <c r="K185" s="102" t="s">
        <v>114</v>
      </c>
      <c r="L185" s="99"/>
      <c r="M185" s="100"/>
      <c r="P185" s="98"/>
      <c r="Q185" s="101"/>
      <c r="R185" s="102" t="s">
        <v>114</v>
      </c>
      <c r="S185" s="99"/>
      <c r="T185" s="100"/>
      <c r="W185" s="98"/>
      <c r="X185" s="101"/>
      <c r="Y185" s="102" t="s">
        <v>114</v>
      </c>
      <c r="Z185" s="99"/>
      <c r="AA185" s="100"/>
      <c r="AB185" s="167"/>
      <c r="AC185" s="167"/>
      <c r="AD185" s="98"/>
      <c r="AE185" s="101"/>
      <c r="AF185" s="102" t="s">
        <v>114</v>
      </c>
      <c r="AG185" s="99"/>
      <c r="AH185" s="100"/>
      <c r="AI185" s="167"/>
      <c r="AJ185" s="167"/>
      <c r="AK185" s="98"/>
      <c r="AL185" s="101"/>
      <c r="AM185" s="102" t="s">
        <v>114</v>
      </c>
      <c r="AN185" s="99"/>
      <c r="AO185" s="100"/>
      <c r="AP185" s="167"/>
      <c r="AQ185" s="167"/>
      <c r="AR185" s="98"/>
      <c r="AS185" s="101"/>
      <c r="AT185" s="102" t="s">
        <v>114</v>
      </c>
      <c r="AU185" s="99"/>
      <c r="AV185" s="100"/>
    </row>
    <row r="186" spans="2:48" ht="16.5" customHeight="1">
      <c r="B186" s="40" t="s">
        <v>26</v>
      </c>
      <c r="C186" s="26" t="s">
        <v>39</v>
      </c>
      <c r="E186" s="26"/>
      <c r="F186" s="89"/>
      <c r="G186" s="41"/>
      <c r="H186" s="41"/>
      <c r="I186" s="40" t="s">
        <v>26</v>
      </c>
      <c r="J186" s="26" t="s">
        <v>45</v>
      </c>
      <c r="K186" s="41"/>
      <c r="L186" s="26"/>
      <c r="M186" s="89"/>
      <c r="N186" s="41"/>
      <c r="O186" s="41"/>
      <c r="P186" s="40" t="s">
        <v>26</v>
      </c>
      <c r="Q186" s="26" t="s">
        <v>71</v>
      </c>
      <c r="R186" s="42"/>
      <c r="S186" s="26"/>
      <c r="T186" s="89"/>
      <c r="U186" s="41"/>
      <c r="V186" s="41"/>
      <c r="W186" s="40" t="s">
        <v>26</v>
      </c>
      <c r="X186" s="26" t="s">
        <v>72</v>
      </c>
      <c r="Y186" s="41"/>
      <c r="Z186" s="26"/>
      <c r="AA186" s="89"/>
      <c r="AB186" s="41"/>
      <c r="AC186" s="41"/>
      <c r="AD186" s="40" t="s">
        <v>26</v>
      </c>
      <c r="AE186" s="26" t="s">
        <v>73</v>
      </c>
      <c r="AF186" s="41"/>
      <c r="AG186" s="26"/>
      <c r="AH186" s="89"/>
      <c r="AI186" s="41"/>
      <c r="AJ186" s="41"/>
      <c r="AK186" s="40" t="s">
        <v>26</v>
      </c>
      <c r="AL186" s="26" t="s">
        <v>74</v>
      </c>
      <c r="AN186" s="26"/>
      <c r="AO186" s="89"/>
      <c r="AP186" s="41"/>
      <c r="AQ186" s="41"/>
      <c r="AR186" s="40" t="s">
        <v>26</v>
      </c>
      <c r="AS186" s="26" t="s">
        <v>75</v>
      </c>
      <c r="AU186" s="26"/>
      <c r="AV186" s="89"/>
    </row>
    <row r="187" spans="2:48" ht="16.5" customHeight="1">
      <c r="B187" s="73" t="s">
        <v>27</v>
      </c>
      <c r="C187" s="36" t="s">
        <v>1083</v>
      </c>
      <c r="D187" s="36"/>
      <c r="E187" s="36" t="s">
        <v>28</v>
      </c>
      <c r="F187" s="90">
        <v>45301</v>
      </c>
      <c r="G187" s="38"/>
      <c r="I187" s="73" t="s">
        <v>27</v>
      </c>
      <c r="J187" s="36" t="s">
        <v>1083</v>
      </c>
      <c r="K187" s="36"/>
      <c r="L187" s="36" t="s">
        <v>28</v>
      </c>
      <c r="M187" s="90">
        <v>45301</v>
      </c>
      <c r="P187" s="73" t="s">
        <v>27</v>
      </c>
      <c r="Q187" s="36" t="s">
        <v>1083</v>
      </c>
      <c r="R187" s="36"/>
      <c r="S187" s="36" t="s">
        <v>28</v>
      </c>
      <c r="T187" s="90">
        <v>45301</v>
      </c>
      <c r="W187" s="73" t="s">
        <v>27</v>
      </c>
      <c r="X187" s="36" t="s">
        <v>1083</v>
      </c>
      <c r="Y187" s="36"/>
      <c r="Z187" s="36" t="s">
        <v>28</v>
      </c>
      <c r="AA187" s="90">
        <v>45301</v>
      </c>
      <c r="AB187" s="168"/>
      <c r="AC187" s="168"/>
      <c r="AD187" s="73" t="s">
        <v>27</v>
      </c>
      <c r="AE187" s="36" t="s">
        <v>1083</v>
      </c>
      <c r="AF187" s="36"/>
      <c r="AG187" s="36" t="s">
        <v>28</v>
      </c>
      <c r="AH187" s="90">
        <v>45301</v>
      </c>
      <c r="AI187" s="168"/>
      <c r="AJ187" s="168"/>
      <c r="AK187" s="73" t="s">
        <v>27</v>
      </c>
      <c r="AL187" s="36" t="s">
        <v>1083</v>
      </c>
      <c r="AM187" s="36"/>
      <c r="AN187" s="36" t="s">
        <v>28</v>
      </c>
      <c r="AO187" s="90">
        <v>45301</v>
      </c>
      <c r="AP187" s="168"/>
      <c r="AQ187" s="168"/>
      <c r="AR187" s="73" t="s">
        <v>27</v>
      </c>
      <c r="AS187" s="36" t="s">
        <v>1083</v>
      </c>
      <c r="AT187" s="36"/>
      <c r="AU187" s="36" t="s">
        <v>28</v>
      </c>
      <c r="AV187" s="90">
        <v>45301</v>
      </c>
    </row>
    <row r="188" spans="2:48" ht="16.5" customHeight="1">
      <c r="B188" s="73"/>
      <c r="C188" s="36"/>
      <c r="D188" s="36"/>
      <c r="E188" s="36"/>
      <c r="F188" s="37"/>
      <c r="G188" s="38"/>
      <c r="I188" s="73"/>
      <c r="J188" s="36"/>
      <c r="K188" s="36"/>
      <c r="L188" s="36"/>
      <c r="M188" s="37"/>
      <c r="P188" s="73"/>
      <c r="Q188" s="36"/>
      <c r="R188" s="36"/>
      <c r="S188" s="36"/>
      <c r="T188" s="37"/>
      <c r="W188" s="73"/>
      <c r="X188" s="36"/>
      <c r="Y188" s="36"/>
      <c r="Z188" s="36"/>
      <c r="AA188" s="37"/>
      <c r="AB188" s="81"/>
      <c r="AC188" s="81"/>
      <c r="AD188" s="73"/>
      <c r="AE188" s="36"/>
      <c r="AF188" s="36"/>
      <c r="AG188" s="36"/>
      <c r="AH188" s="37"/>
      <c r="AI188" s="81"/>
      <c r="AJ188" s="81"/>
      <c r="AK188" s="73"/>
      <c r="AL188" s="36"/>
      <c r="AM188" s="36"/>
      <c r="AN188" s="36"/>
      <c r="AO188" s="37"/>
      <c r="AP188" s="81"/>
      <c r="AQ188" s="81"/>
      <c r="AR188" s="73"/>
      <c r="AS188" s="36"/>
      <c r="AT188" s="36"/>
      <c r="AU188" s="36"/>
      <c r="AV188" s="37"/>
    </row>
    <row r="189" spans="2:48" s="79" customFormat="1" ht="16.5" customHeight="1">
      <c r="B189" s="266" t="s">
        <v>113</v>
      </c>
      <c r="C189" s="267"/>
      <c r="D189" s="265"/>
      <c r="E189" s="268" t="s">
        <v>115</v>
      </c>
      <c r="F189" s="269"/>
      <c r="G189" s="78"/>
      <c r="I189" s="266" t="s">
        <v>113</v>
      </c>
      <c r="J189" s="267"/>
      <c r="K189" s="265"/>
      <c r="L189" s="268" t="s">
        <v>115</v>
      </c>
      <c r="M189" s="269"/>
      <c r="P189" s="266" t="s">
        <v>113</v>
      </c>
      <c r="Q189" s="267"/>
      <c r="R189" s="265"/>
      <c r="S189" s="268" t="s">
        <v>115</v>
      </c>
      <c r="T189" s="269"/>
      <c r="W189" s="266" t="s">
        <v>113</v>
      </c>
      <c r="X189" s="267"/>
      <c r="Y189" s="265"/>
      <c r="Z189" s="268" t="s">
        <v>115</v>
      </c>
      <c r="AA189" s="269"/>
      <c r="AB189" s="169"/>
      <c r="AC189" s="169"/>
      <c r="AD189" s="266" t="s">
        <v>113</v>
      </c>
      <c r="AE189" s="267"/>
      <c r="AF189" s="265"/>
      <c r="AG189" s="268" t="s">
        <v>115</v>
      </c>
      <c r="AH189" s="269"/>
      <c r="AI189" s="169"/>
      <c r="AJ189" s="169"/>
      <c r="AK189" s="266" t="s">
        <v>113</v>
      </c>
      <c r="AL189" s="267"/>
      <c r="AM189" s="265"/>
      <c r="AN189" s="268" t="s">
        <v>115</v>
      </c>
      <c r="AO189" s="269"/>
      <c r="AP189" s="169"/>
      <c r="AQ189" s="169"/>
      <c r="AR189" s="266" t="s">
        <v>113</v>
      </c>
      <c r="AS189" s="267"/>
      <c r="AT189" s="265"/>
      <c r="AU189" s="268" t="s">
        <v>115</v>
      </c>
      <c r="AV189" s="269"/>
    </row>
    <row r="190" spans="2:48" ht="16.5" customHeight="1">
      <c r="B190" s="73" t="s">
        <v>1</v>
      </c>
      <c r="C190" s="72">
        <v>910</v>
      </c>
      <c r="D190" s="36"/>
      <c r="E190" s="36" t="s">
        <v>29</v>
      </c>
      <c r="F190" s="80" t="s">
        <v>1135</v>
      </c>
      <c r="G190" s="38"/>
      <c r="I190" s="73" t="s">
        <v>1</v>
      </c>
      <c r="J190" s="72">
        <v>1600</v>
      </c>
      <c r="K190" s="36"/>
      <c r="L190" s="36" t="s">
        <v>29</v>
      </c>
      <c r="M190" s="80" t="s">
        <v>1136</v>
      </c>
      <c r="P190" s="73" t="s">
        <v>1</v>
      </c>
      <c r="Q190" s="72">
        <v>910</v>
      </c>
      <c r="R190" s="36"/>
      <c r="S190" s="36" t="s">
        <v>29</v>
      </c>
      <c r="T190" s="80" t="s">
        <v>1137</v>
      </c>
      <c r="W190" s="73" t="s">
        <v>1</v>
      </c>
      <c r="X190" s="72">
        <v>910</v>
      </c>
      <c r="Y190" s="36"/>
      <c r="Z190" s="36" t="s">
        <v>29</v>
      </c>
      <c r="AA190" s="80" t="s">
        <v>1138</v>
      </c>
      <c r="AB190" s="170"/>
      <c r="AC190" s="170"/>
      <c r="AD190" s="73" t="s">
        <v>1</v>
      </c>
      <c r="AE190" s="72">
        <v>910</v>
      </c>
      <c r="AF190" s="36"/>
      <c r="AG190" s="36" t="s">
        <v>29</v>
      </c>
      <c r="AH190" s="80" t="s">
        <v>1139</v>
      </c>
      <c r="AI190" s="170"/>
      <c r="AJ190" s="170"/>
      <c r="AK190" s="73" t="s">
        <v>1</v>
      </c>
      <c r="AL190" s="72">
        <v>910</v>
      </c>
      <c r="AM190" s="36"/>
      <c r="AN190" s="36" t="s">
        <v>29</v>
      </c>
      <c r="AO190" s="80" t="s">
        <v>816</v>
      </c>
      <c r="AP190" s="170"/>
      <c r="AQ190" s="170"/>
      <c r="AR190" s="73" t="s">
        <v>1</v>
      </c>
      <c r="AS190" s="72">
        <v>910</v>
      </c>
      <c r="AT190" s="36"/>
      <c r="AU190" s="36" t="s">
        <v>29</v>
      </c>
      <c r="AV190" s="80" t="s">
        <v>1140</v>
      </c>
    </row>
    <row r="191" spans="2:48" ht="16.5" customHeight="1">
      <c r="B191" s="73" t="s">
        <v>3</v>
      </c>
      <c r="C191" s="72">
        <v>15240</v>
      </c>
      <c r="D191" s="36"/>
      <c r="E191" s="36" t="s">
        <v>30</v>
      </c>
      <c r="F191" s="80" t="s">
        <v>1075</v>
      </c>
      <c r="G191" s="38"/>
      <c r="I191" s="73" t="s">
        <v>3</v>
      </c>
      <c r="J191" s="72">
        <v>25073</v>
      </c>
      <c r="K191" s="36"/>
      <c r="L191" s="36" t="s">
        <v>30</v>
      </c>
      <c r="M191" s="80" t="s">
        <v>1076</v>
      </c>
      <c r="P191" s="73" t="s">
        <v>3</v>
      </c>
      <c r="Q191" s="72">
        <v>13440</v>
      </c>
      <c r="R191" s="36"/>
      <c r="S191" s="36" t="s">
        <v>30</v>
      </c>
      <c r="T191" s="80" t="s">
        <v>1077</v>
      </c>
      <c r="W191" s="73" t="s">
        <v>3</v>
      </c>
      <c r="X191" s="72">
        <v>12720</v>
      </c>
      <c r="Y191" s="36"/>
      <c r="Z191" s="36" t="s">
        <v>30</v>
      </c>
      <c r="AA191" s="80" t="s">
        <v>1078</v>
      </c>
      <c r="AB191" s="170"/>
      <c r="AC191" s="170"/>
      <c r="AD191" s="73" t="s">
        <v>3</v>
      </c>
      <c r="AE191" s="72">
        <v>18720</v>
      </c>
      <c r="AF191" s="36"/>
      <c r="AG191" s="36" t="s">
        <v>30</v>
      </c>
      <c r="AH191" s="80" t="s">
        <v>1079</v>
      </c>
      <c r="AI191" s="170"/>
      <c r="AJ191" s="170"/>
      <c r="AK191" s="73" t="s">
        <v>3</v>
      </c>
      <c r="AL191" s="72">
        <v>19560</v>
      </c>
      <c r="AM191" s="36"/>
      <c r="AN191" s="36" t="s">
        <v>30</v>
      </c>
      <c r="AO191" s="80" t="s">
        <v>1080</v>
      </c>
      <c r="AP191" s="170"/>
      <c r="AQ191" s="170"/>
      <c r="AR191" s="73" t="s">
        <v>3</v>
      </c>
      <c r="AS191" s="72">
        <v>12120</v>
      </c>
      <c r="AT191" s="36"/>
      <c r="AU191" s="36" t="s">
        <v>30</v>
      </c>
      <c r="AV191" s="80" t="s">
        <v>1069</v>
      </c>
    </row>
    <row r="192" spans="2:48" ht="16.5" customHeight="1">
      <c r="B192" s="73" t="s">
        <v>159</v>
      </c>
      <c r="C192" s="72">
        <v>0</v>
      </c>
      <c r="D192" s="36"/>
      <c r="E192" s="36"/>
      <c r="F192" s="80"/>
      <c r="G192" s="38"/>
      <c r="I192" s="73" t="s">
        <v>159</v>
      </c>
      <c r="J192" s="72">
        <v>0</v>
      </c>
      <c r="K192" s="36"/>
      <c r="L192" s="36"/>
      <c r="M192" s="80"/>
      <c r="P192" s="73" t="s">
        <v>159</v>
      </c>
      <c r="Q192" s="72">
        <v>0</v>
      </c>
      <c r="R192" s="36"/>
      <c r="S192" s="36"/>
      <c r="T192" s="80"/>
      <c r="W192" s="73" t="s">
        <v>159</v>
      </c>
      <c r="X192" s="72">
        <v>0</v>
      </c>
      <c r="Y192" s="36"/>
      <c r="Z192" s="36"/>
      <c r="AA192" s="80"/>
      <c r="AB192" s="170"/>
      <c r="AC192" s="170"/>
      <c r="AD192" s="73" t="s">
        <v>159</v>
      </c>
      <c r="AE192" s="72">
        <v>0</v>
      </c>
      <c r="AF192" s="36"/>
      <c r="AG192" s="36"/>
      <c r="AH192" s="80"/>
      <c r="AI192" s="170"/>
      <c r="AJ192" s="170"/>
      <c r="AK192" s="73" t="s">
        <v>159</v>
      </c>
      <c r="AL192" s="72">
        <v>0</v>
      </c>
      <c r="AM192" s="36"/>
      <c r="AN192" s="36"/>
      <c r="AO192" s="80"/>
      <c r="AP192" s="170"/>
      <c r="AQ192" s="170"/>
      <c r="AR192" s="73" t="s">
        <v>159</v>
      </c>
      <c r="AS192" s="72">
        <v>0</v>
      </c>
      <c r="AT192" s="36"/>
      <c r="AU192" s="36"/>
      <c r="AV192" s="80"/>
    </row>
    <row r="193" spans="2:48" ht="16.5" customHeight="1">
      <c r="B193" s="196" t="s">
        <v>167</v>
      </c>
      <c r="C193" s="72">
        <v>1143</v>
      </c>
      <c r="D193" s="36"/>
      <c r="E193" s="36"/>
      <c r="F193" s="80"/>
      <c r="G193" s="38"/>
      <c r="I193" s="164" t="s">
        <v>167</v>
      </c>
      <c r="J193" s="72">
        <v>1845</v>
      </c>
      <c r="K193" s="36"/>
      <c r="L193" s="36"/>
      <c r="M193" s="80"/>
      <c r="P193" s="164" t="s">
        <v>167</v>
      </c>
      <c r="Q193" s="72">
        <v>1008</v>
      </c>
      <c r="R193" s="36"/>
      <c r="S193" s="36"/>
      <c r="T193" s="80"/>
      <c r="W193" s="164" t="s">
        <v>167</v>
      </c>
      <c r="X193" s="72">
        <v>954</v>
      </c>
      <c r="Y193" s="36"/>
      <c r="Z193" s="36"/>
      <c r="AA193" s="80"/>
      <c r="AB193" s="170"/>
      <c r="AC193" s="170"/>
      <c r="AD193" s="164" t="s">
        <v>167</v>
      </c>
      <c r="AE193" s="72">
        <v>1404</v>
      </c>
      <c r="AF193" s="36"/>
      <c r="AG193" s="36"/>
      <c r="AH193" s="80"/>
      <c r="AI193" s="170"/>
      <c r="AJ193" s="170"/>
      <c r="AK193" s="164" t="s">
        <v>167</v>
      </c>
      <c r="AL193" s="72">
        <v>1467</v>
      </c>
      <c r="AM193" s="36"/>
      <c r="AN193" s="36"/>
      <c r="AO193" s="80"/>
      <c r="AP193" s="170"/>
      <c r="AQ193" s="170"/>
      <c r="AR193" s="164" t="s">
        <v>167</v>
      </c>
      <c r="AS193" s="72">
        <v>909</v>
      </c>
      <c r="AT193" s="36"/>
      <c r="AU193" s="36"/>
      <c r="AV193" s="80"/>
    </row>
    <row r="194" spans="2:48" ht="16.5" customHeight="1">
      <c r="B194" s="73" t="s">
        <v>168</v>
      </c>
      <c r="C194" s="72">
        <v>635</v>
      </c>
      <c r="D194" s="36"/>
      <c r="E194" s="36"/>
      <c r="F194" s="80"/>
      <c r="G194" s="38"/>
      <c r="I194" s="73" t="s">
        <v>168</v>
      </c>
      <c r="J194" s="72">
        <v>1025</v>
      </c>
      <c r="K194" s="36"/>
      <c r="L194" s="36"/>
      <c r="M194" s="80"/>
      <c r="P194" s="73" t="s">
        <v>168</v>
      </c>
      <c r="Q194" s="72">
        <v>560</v>
      </c>
      <c r="R194" s="36"/>
      <c r="S194" s="36"/>
      <c r="T194" s="80"/>
      <c r="W194" s="73" t="s">
        <v>168</v>
      </c>
      <c r="X194" s="72">
        <v>530</v>
      </c>
      <c r="Y194" s="36"/>
      <c r="Z194" s="36"/>
      <c r="AA194" s="80"/>
      <c r="AB194" s="170"/>
      <c r="AC194" s="170"/>
      <c r="AD194" s="73" t="s">
        <v>168</v>
      </c>
      <c r="AE194" s="72">
        <v>780</v>
      </c>
      <c r="AF194" s="36"/>
      <c r="AG194" s="36"/>
      <c r="AH194" s="80"/>
      <c r="AI194" s="170"/>
      <c r="AJ194" s="170"/>
      <c r="AK194" s="73" t="s">
        <v>168</v>
      </c>
      <c r="AL194" s="72">
        <v>815</v>
      </c>
      <c r="AM194" s="36"/>
      <c r="AN194" s="36"/>
      <c r="AO194" s="80"/>
      <c r="AP194" s="170"/>
      <c r="AQ194" s="170"/>
      <c r="AR194" s="73" t="s">
        <v>168</v>
      </c>
      <c r="AS194" s="72">
        <v>505</v>
      </c>
      <c r="AT194" s="36"/>
      <c r="AU194" s="36"/>
      <c r="AV194" s="80"/>
    </row>
    <row r="195" spans="2:48" ht="16.5" customHeight="1">
      <c r="B195" s="73" t="s">
        <v>31</v>
      </c>
      <c r="C195" s="72">
        <v>1793</v>
      </c>
      <c r="D195" s="36"/>
      <c r="E195" s="172" t="s">
        <v>117</v>
      </c>
      <c r="F195" s="173"/>
      <c r="G195" s="38"/>
      <c r="I195" s="73" t="s">
        <v>31</v>
      </c>
      <c r="J195" s="72">
        <v>2954</v>
      </c>
      <c r="K195" s="36"/>
      <c r="L195" s="172" t="s">
        <v>117</v>
      </c>
      <c r="M195" s="173"/>
      <c r="P195" s="73" t="s">
        <v>31</v>
      </c>
      <c r="Q195" s="72">
        <v>1592</v>
      </c>
      <c r="R195" s="36"/>
      <c r="S195" s="172" t="s">
        <v>117</v>
      </c>
      <c r="T195" s="173"/>
      <c r="W195" s="73" t="s">
        <v>31</v>
      </c>
      <c r="X195" s="72">
        <v>1511</v>
      </c>
      <c r="Y195" s="36"/>
      <c r="Z195" s="172" t="s">
        <v>117</v>
      </c>
      <c r="AA195" s="173"/>
      <c r="AB195" s="169"/>
      <c r="AC195" s="169"/>
      <c r="AD195" s="73" t="s">
        <v>31</v>
      </c>
      <c r="AE195" s="72">
        <v>2181</v>
      </c>
      <c r="AF195" s="36"/>
      <c r="AG195" s="172" t="s">
        <v>117</v>
      </c>
      <c r="AH195" s="173"/>
      <c r="AI195" s="169"/>
      <c r="AJ195" s="169"/>
      <c r="AK195" s="73" t="s">
        <v>31</v>
      </c>
      <c r="AL195" s="72">
        <v>2275</v>
      </c>
      <c r="AM195" s="36"/>
      <c r="AN195" s="172" t="s">
        <v>117</v>
      </c>
      <c r="AO195" s="173"/>
      <c r="AP195" s="169"/>
      <c r="AQ195" s="169"/>
      <c r="AR195" s="73" t="s">
        <v>31</v>
      </c>
      <c r="AS195" s="72">
        <v>1444</v>
      </c>
      <c r="AT195" s="36"/>
      <c r="AU195" s="172" t="s">
        <v>117</v>
      </c>
      <c r="AV195" s="173"/>
    </row>
    <row r="196" spans="2:48" ht="16.5" customHeight="1">
      <c r="B196" s="73" t="s">
        <v>171</v>
      </c>
      <c r="C196" s="72">
        <v>-1</v>
      </c>
      <c r="D196" s="36"/>
      <c r="E196" s="36" t="s">
        <v>33</v>
      </c>
      <c r="F196" s="80" t="s">
        <v>806</v>
      </c>
      <c r="G196" s="38"/>
      <c r="I196" s="73" t="s">
        <v>171</v>
      </c>
      <c r="J196" s="72">
        <v>-7</v>
      </c>
      <c r="K196" s="36"/>
      <c r="L196" s="36" t="s">
        <v>33</v>
      </c>
      <c r="M196" s="80" t="s">
        <v>753</v>
      </c>
      <c r="P196" s="73" t="s">
        <v>171</v>
      </c>
      <c r="Q196" s="72">
        <v>0</v>
      </c>
      <c r="R196" s="36"/>
      <c r="S196" s="36" t="s">
        <v>33</v>
      </c>
      <c r="T196" s="80" t="s">
        <v>569</v>
      </c>
      <c r="W196" s="73" t="s">
        <v>171</v>
      </c>
      <c r="X196" s="72">
        <v>-5</v>
      </c>
      <c r="Y196" s="36"/>
      <c r="Z196" s="36" t="s">
        <v>33</v>
      </c>
      <c r="AA196" s="80" t="s">
        <v>495</v>
      </c>
      <c r="AB196" s="170"/>
      <c r="AC196" s="170"/>
      <c r="AD196" s="73" t="s">
        <v>171</v>
      </c>
      <c r="AE196" s="72">
        <v>-5</v>
      </c>
      <c r="AF196" s="36"/>
      <c r="AG196" s="36" t="s">
        <v>33</v>
      </c>
      <c r="AH196" s="80" t="s">
        <v>975</v>
      </c>
      <c r="AI196" s="170"/>
      <c r="AJ196" s="170"/>
      <c r="AK196" s="73" t="s">
        <v>171</v>
      </c>
      <c r="AL196" s="72">
        <v>-7</v>
      </c>
      <c r="AM196" s="36"/>
      <c r="AN196" s="36" t="s">
        <v>33</v>
      </c>
      <c r="AO196" s="80" t="s">
        <v>1065</v>
      </c>
      <c r="AP196" s="170"/>
      <c r="AQ196" s="170"/>
      <c r="AR196" s="73" t="s">
        <v>171</v>
      </c>
      <c r="AS196" s="72">
        <v>-8</v>
      </c>
      <c r="AT196" s="36"/>
      <c r="AU196" s="36" t="s">
        <v>33</v>
      </c>
      <c r="AV196" s="80" t="s">
        <v>272</v>
      </c>
    </row>
    <row r="197" spans="2:48" ht="16.5" customHeight="1">
      <c r="B197" s="73" t="s">
        <v>32</v>
      </c>
      <c r="C197" s="72">
        <v>570</v>
      </c>
      <c r="D197" s="36"/>
      <c r="E197" s="96"/>
      <c r="F197" s="95"/>
      <c r="G197" s="38"/>
      <c r="I197" s="73" t="s">
        <v>32</v>
      </c>
      <c r="J197" s="72">
        <v>940</v>
      </c>
      <c r="K197" s="36"/>
      <c r="L197" s="96"/>
      <c r="M197" s="95"/>
      <c r="P197" s="73" t="s">
        <v>32</v>
      </c>
      <c r="Q197" s="72">
        <v>500</v>
      </c>
      <c r="R197" s="36"/>
      <c r="S197" s="96"/>
      <c r="T197" s="95"/>
      <c r="W197" s="73" t="s">
        <v>32</v>
      </c>
      <c r="X197" s="72">
        <v>480</v>
      </c>
      <c r="Y197" s="36"/>
      <c r="Z197" s="96"/>
      <c r="AA197" s="95"/>
      <c r="AB197" s="171"/>
      <c r="AC197" s="171"/>
      <c r="AD197" s="73" t="s">
        <v>32</v>
      </c>
      <c r="AE197" s="72">
        <v>690</v>
      </c>
      <c r="AF197" s="36"/>
      <c r="AG197" s="96"/>
      <c r="AH197" s="95"/>
      <c r="AI197" s="171"/>
      <c r="AJ197" s="171"/>
      <c r="AK197" s="73" t="s">
        <v>32</v>
      </c>
      <c r="AL197" s="72">
        <v>720</v>
      </c>
      <c r="AM197" s="36"/>
      <c r="AN197" s="96"/>
      <c r="AO197" s="95"/>
      <c r="AP197" s="171"/>
      <c r="AQ197" s="171"/>
      <c r="AR197" s="73" t="s">
        <v>32</v>
      </c>
      <c r="AS197" s="72">
        <v>460</v>
      </c>
      <c r="AT197" s="36"/>
      <c r="AU197" s="96"/>
      <c r="AV197" s="95"/>
    </row>
    <row r="198" spans="2:48" ht="16.5" customHeight="1">
      <c r="B198" s="73" t="s">
        <v>101</v>
      </c>
      <c r="C198" s="72">
        <v>2500</v>
      </c>
      <c r="D198" s="36"/>
      <c r="E198" s="36"/>
      <c r="F198" s="80"/>
      <c r="G198" s="38"/>
      <c r="I198" s="73" t="s">
        <v>101</v>
      </c>
      <c r="J198" s="72">
        <v>2500</v>
      </c>
      <c r="K198" s="36"/>
      <c r="L198" s="36"/>
      <c r="M198" s="80"/>
      <c r="P198" s="73" t="s">
        <v>101</v>
      </c>
      <c r="Q198" s="72">
        <v>2500</v>
      </c>
      <c r="R198" s="36"/>
      <c r="S198" s="36"/>
      <c r="T198" s="80"/>
      <c r="W198" s="73" t="s">
        <v>101</v>
      </c>
      <c r="X198" s="72">
        <v>0</v>
      </c>
      <c r="Y198" s="36"/>
      <c r="Z198" s="36"/>
      <c r="AA198" s="80"/>
      <c r="AB198" s="170"/>
      <c r="AC198" s="170"/>
      <c r="AD198" s="73" t="s">
        <v>101</v>
      </c>
      <c r="AE198" s="72">
        <v>2500</v>
      </c>
      <c r="AF198" s="36"/>
      <c r="AG198" s="36"/>
      <c r="AH198" s="80"/>
      <c r="AI198" s="170"/>
      <c r="AJ198" s="170"/>
      <c r="AK198" s="73" t="s">
        <v>101</v>
      </c>
      <c r="AL198" s="72">
        <v>2500</v>
      </c>
      <c r="AM198" s="36"/>
      <c r="AN198" s="36"/>
      <c r="AO198" s="80"/>
      <c r="AP198" s="170"/>
      <c r="AQ198" s="170"/>
      <c r="AR198" s="73" t="s">
        <v>101</v>
      </c>
      <c r="AS198" s="72">
        <v>2500</v>
      </c>
      <c r="AT198" s="36"/>
      <c r="AU198" s="36"/>
      <c r="AV198" s="80"/>
    </row>
    <row r="199" spans="2:48" ht="16.5" customHeight="1">
      <c r="B199" s="73" t="s">
        <v>104</v>
      </c>
      <c r="C199" s="72">
        <v>0</v>
      </c>
      <c r="D199" s="36"/>
      <c r="E199" s="36"/>
      <c r="F199" s="80"/>
      <c r="G199" s="38"/>
      <c r="I199" s="73" t="s">
        <v>104</v>
      </c>
      <c r="J199" s="72">
        <v>0</v>
      </c>
      <c r="K199" s="36"/>
      <c r="L199" s="36"/>
      <c r="M199" s="80"/>
      <c r="P199" s="73" t="s">
        <v>104</v>
      </c>
      <c r="Q199" s="72">
        <v>0</v>
      </c>
      <c r="R199" s="36"/>
      <c r="S199" s="36"/>
      <c r="T199" s="80"/>
      <c r="W199" s="73" t="s">
        <v>104</v>
      </c>
      <c r="X199" s="72">
        <v>0</v>
      </c>
      <c r="Y199" s="36"/>
      <c r="Z199" s="36"/>
      <c r="AA199" s="80"/>
      <c r="AB199" s="170"/>
      <c r="AC199" s="170"/>
      <c r="AD199" s="73" t="s">
        <v>104</v>
      </c>
      <c r="AE199" s="72">
        <v>0</v>
      </c>
      <c r="AF199" s="36"/>
      <c r="AG199" s="36"/>
      <c r="AH199" s="80"/>
      <c r="AI199" s="170"/>
      <c r="AJ199" s="170"/>
      <c r="AK199" s="73" t="s">
        <v>104</v>
      </c>
      <c r="AL199" s="72">
        <v>0</v>
      </c>
      <c r="AM199" s="36"/>
      <c r="AN199" s="36"/>
      <c r="AO199" s="80"/>
      <c r="AP199" s="170"/>
      <c r="AQ199" s="170"/>
      <c r="AR199" s="73" t="s">
        <v>104</v>
      </c>
      <c r="AS199" s="72">
        <v>0</v>
      </c>
      <c r="AT199" s="36"/>
      <c r="AU199" s="36"/>
      <c r="AV199" s="80"/>
    </row>
    <row r="200" spans="2:48" ht="16.5" customHeight="1">
      <c r="B200" s="93" t="s">
        <v>109</v>
      </c>
      <c r="C200" s="94">
        <v>22790</v>
      </c>
      <c r="D200" s="81"/>
      <c r="E200" s="36"/>
      <c r="F200" s="37"/>
      <c r="G200" s="38"/>
      <c r="H200" s="39"/>
      <c r="I200" s="93" t="s">
        <v>109</v>
      </c>
      <c r="J200" s="94">
        <v>35930</v>
      </c>
      <c r="K200" s="81"/>
      <c r="L200" s="36"/>
      <c r="M200" s="37"/>
      <c r="N200" s="39"/>
      <c r="O200" s="39"/>
      <c r="P200" s="93" t="s">
        <v>109</v>
      </c>
      <c r="Q200" s="94">
        <v>20510</v>
      </c>
      <c r="R200" s="81"/>
      <c r="S200" s="36"/>
      <c r="T200" s="37"/>
      <c r="U200" s="39"/>
      <c r="V200" s="39"/>
      <c r="W200" s="93" t="s">
        <v>109</v>
      </c>
      <c r="X200" s="94">
        <v>17100</v>
      </c>
      <c r="Y200" s="81"/>
      <c r="Z200" s="36"/>
      <c r="AA200" s="37"/>
      <c r="AB200" s="81"/>
      <c r="AC200" s="81"/>
      <c r="AD200" s="93" t="s">
        <v>109</v>
      </c>
      <c r="AE200" s="94">
        <v>27180</v>
      </c>
      <c r="AF200" s="81"/>
      <c r="AG200" s="36"/>
      <c r="AH200" s="37"/>
      <c r="AI200" s="81"/>
      <c r="AJ200" s="81"/>
      <c r="AK200" s="93" t="s">
        <v>109</v>
      </c>
      <c r="AL200" s="94">
        <v>28240</v>
      </c>
      <c r="AM200" s="81"/>
      <c r="AN200" s="36"/>
      <c r="AO200" s="37"/>
      <c r="AP200" s="81"/>
      <c r="AQ200" s="81"/>
      <c r="AR200" s="93" t="s">
        <v>109</v>
      </c>
      <c r="AS200" s="94">
        <v>18840</v>
      </c>
      <c r="AT200" s="81"/>
      <c r="AU200" s="36"/>
      <c r="AV200" s="37"/>
    </row>
    <row r="201" spans="2:48" ht="16.5" customHeight="1">
      <c r="B201" s="74" t="s">
        <v>111</v>
      </c>
      <c r="C201" s="75">
        <v>0</v>
      </c>
      <c r="D201" s="81"/>
      <c r="E201" s="36"/>
      <c r="F201" s="37"/>
      <c r="G201" s="38"/>
      <c r="H201" s="39"/>
      <c r="I201" s="74" t="s">
        <v>111</v>
      </c>
      <c r="J201" s="75">
        <v>0</v>
      </c>
      <c r="K201" s="81"/>
      <c r="L201" s="36"/>
      <c r="M201" s="37"/>
      <c r="N201" s="39"/>
      <c r="O201" s="39"/>
      <c r="P201" s="74" t="s">
        <v>111</v>
      </c>
      <c r="Q201" s="75">
        <v>23690</v>
      </c>
      <c r="R201" s="81"/>
      <c r="S201" s="36"/>
      <c r="T201" s="37"/>
      <c r="U201" s="39"/>
      <c r="V201" s="39"/>
      <c r="W201" s="74" t="s">
        <v>111</v>
      </c>
      <c r="X201" s="75">
        <v>0</v>
      </c>
      <c r="Y201" s="81"/>
      <c r="Z201" s="36"/>
      <c r="AA201" s="37"/>
      <c r="AB201" s="81"/>
      <c r="AC201" s="81"/>
      <c r="AD201" s="74" t="s">
        <v>111</v>
      </c>
      <c r="AE201" s="75">
        <v>319520</v>
      </c>
      <c r="AF201" s="81"/>
      <c r="AG201" s="36"/>
      <c r="AH201" s="37"/>
      <c r="AI201" s="81"/>
      <c r="AJ201" s="81"/>
      <c r="AK201" s="74" t="s">
        <v>111</v>
      </c>
      <c r="AL201" s="75">
        <v>0</v>
      </c>
      <c r="AM201" s="81"/>
      <c r="AN201" s="36"/>
      <c r="AO201" s="37"/>
      <c r="AP201" s="81"/>
      <c r="AQ201" s="81"/>
      <c r="AR201" s="74" t="s">
        <v>111</v>
      </c>
      <c r="AS201" s="75">
        <v>0</v>
      </c>
      <c r="AT201" s="81"/>
      <c r="AU201" s="36"/>
      <c r="AV201" s="37"/>
    </row>
    <row r="202" spans="2:48" ht="16.5" customHeight="1">
      <c r="B202" s="91" t="s">
        <v>112</v>
      </c>
      <c r="C202" s="92">
        <v>22790</v>
      </c>
      <c r="D202" s="81"/>
      <c r="E202" s="36"/>
      <c r="F202" s="37"/>
      <c r="G202" s="38"/>
      <c r="I202" s="91" t="s">
        <v>112</v>
      </c>
      <c r="J202" s="92">
        <v>35930</v>
      </c>
      <c r="K202" s="81"/>
      <c r="L202" s="36"/>
      <c r="M202" s="37"/>
      <c r="P202" s="91" t="s">
        <v>112</v>
      </c>
      <c r="Q202" s="92">
        <v>44200</v>
      </c>
      <c r="R202" s="81"/>
      <c r="S202" s="36"/>
      <c r="T202" s="37"/>
      <c r="W202" s="91" t="s">
        <v>112</v>
      </c>
      <c r="X202" s="92">
        <v>17100</v>
      </c>
      <c r="Y202" s="81"/>
      <c r="Z202" s="36"/>
      <c r="AA202" s="37"/>
      <c r="AB202" s="81"/>
      <c r="AC202" s="81"/>
      <c r="AD202" s="91" t="s">
        <v>112</v>
      </c>
      <c r="AE202" s="92">
        <v>346700</v>
      </c>
      <c r="AF202" s="81"/>
      <c r="AG202" s="36"/>
      <c r="AH202" s="37"/>
      <c r="AI202" s="81"/>
      <c r="AJ202" s="81"/>
      <c r="AK202" s="91" t="s">
        <v>112</v>
      </c>
      <c r="AL202" s="92">
        <v>28240</v>
      </c>
      <c r="AM202" s="81"/>
      <c r="AN202" s="36"/>
      <c r="AO202" s="37"/>
      <c r="AP202" s="81"/>
      <c r="AQ202" s="81"/>
      <c r="AR202" s="91" t="s">
        <v>112</v>
      </c>
      <c r="AS202" s="92">
        <v>18840</v>
      </c>
      <c r="AT202" s="81"/>
      <c r="AU202" s="36"/>
      <c r="AV202" s="37"/>
    </row>
    <row r="203" spans="2:48" s="39" customFormat="1" ht="16.5" customHeight="1">
      <c r="B203" s="73"/>
      <c r="C203" s="42"/>
      <c r="D203" s="36"/>
      <c r="E203" s="36"/>
      <c r="F203" s="37"/>
      <c r="G203" s="38"/>
      <c r="I203" s="73"/>
      <c r="J203" s="42"/>
      <c r="K203" s="36"/>
      <c r="L203" s="36"/>
      <c r="M203" s="37"/>
      <c r="P203" s="73"/>
      <c r="Q203" s="42"/>
      <c r="R203" s="36"/>
      <c r="S203" s="36"/>
      <c r="T203" s="37"/>
      <c r="W203" s="73"/>
      <c r="X203" s="42"/>
      <c r="Y203" s="36"/>
      <c r="Z203" s="36"/>
      <c r="AA203" s="37"/>
      <c r="AB203" s="81"/>
      <c r="AC203" s="81"/>
      <c r="AD203" s="73"/>
      <c r="AE203" s="42"/>
      <c r="AF203" s="36"/>
      <c r="AG203" s="36"/>
      <c r="AH203" s="37"/>
      <c r="AI203" s="81"/>
      <c r="AJ203" s="81"/>
      <c r="AK203" s="73"/>
      <c r="AL203" s="42"/>
      <c r="AM203" s="36"/>
      <c r="AN203" s="36"/>
      <c r="AO203" s="37"/>
      <c r="AP203" s="81"/>
      <c r="AQ203" s="81"/>
      <c r="AR203" s="73"/>
      <c r="AS203" s="42"/>
      <c r="AT203" s="36"/>
      <c r="AU203" s="36"/>
      <c r="AV203" s="37"/>
    </row>
    <row r="204" spans="2:48" s="82" customFormat="1" ht="16.5" customHeight="1">
      <c r="B204" s="73">
        <v>0</v>
      </c>
      <c r="C204" s="42"/>
      <c r="D204" s="36"/>
      <c r="E204" s="36"/>
      <c r="F204" s="37"/>
      <c r="G204" s="83"/>
      <c r="I204" s="73">
        <v>0</v>
      </c>
      <c r="J204" s="42"/>
      <c r="K204" s="36"/>
      <c r="L204" s="36"/>
      <c r="M204" s="37"/>
      <c r="P204" s="73">
        <v>0</v>
      </c>
      <c r="Q204" s="42"/>
      <c r="R204" s="36"/>
      <c r="S204" s="36"/>
      <c r="T204" s="37"/>
      <c r="W204" s="73">
        <v>0</v>
      </c>
      <c r="X204" s="42"/>
      <c r="Y204" s="36"/>
      <c r="Z204" s="36"/>
      <c r="AA204" s="37"/>
      <c r="AB204" s="81"/>
      <c r="AC204" s="81"/>
      <c r="AD204" s="73">
        <v>0</v>
      </c>
      <c r="AE204" s="42"/>
      <c r="AF204" s="36"/>
      <c r="AG204" s="36"/>
      <c r="AH204" s="37"/>
      <c r="AI204" s="81"/>
      <c r="AJ204" s="81"/>
      <c r="AK204" s="73">
        <v>0</v>
      </c>
      <c r="AL204" s="42"/>
      <c r="AM204" s="36"/>
      <c r="AN204" s="36"/>
      <c r="AO204" s="37"/>
      <c r="AP204" s="81"/>
      <c r="AQ204" s="81"/>
      <c r="AR204" s="73">
        <v>0</v>
      </c>
      <c r="AS204" s="42"/>
      <c r="AT204" s="36"/>
      <c r="AU204" s="36"/>
      <c r="AV204" s="37"/>
    </row>
    <row r="205" spans="2:48" ht="16.5" customHeight="1">
      <c r="B205" s="73" t="s">
        <v>211</v>
      </c>
      <c r="C205" s="42"/>
      <c r="D205" s="36"/>
      <c r="E205" s="36"/>
      <c r="F205" s="37"/>
      <c r="G205" s="38"/>
      <c r="I205" s="73" t="s">
        <v>211</v>
      </c>
      <c r="J205" s="42"/>
      <c r="K205" s="36"/>
      <c r="L205" s="36"/>
      <c r="M205" s="37"/>
      <c r="P205" s="73" t="s">
        <v>211</v>
      </c>
      <c r="Q205" s="42"/>
      <c r="R205" s="36"/>
      <c r="S205" s="36"/>
      <c r="T205" s="37"/>
      <c r="W205" s="73" t="s">
        <v>211</v>
      </c>
      <c r="X205" s="42"/>
      <c r="Y205" s="36"/>
      <c r="Z205" s="36"/>
      <c r="AA205" s="37"/>
      <c r="AB205" s="81"/>
      <c r="AC205" s="81"/>
      <c r="AD205" s="73" t="s">
        <v>211</v>
      </c>
      <c r="AE205" s="42"/>
      <c r="AF205" s="36"/>
      <c r="AG205" s="36"/>
      <c r="AH205" s="37"/>
      <c r="AI205" s="81"/>
      <c r="AJ205" s="81"/>
      <c r="AK205" s="73" t="s">
        <v>211</v>
      </c>
      <c r="AL205" s="42"/>
      <c r="AM205" s="36"/>
      <c r="AN205" s="36"/>
      <c r="AO205" s="37"/>
      <c r="AP205" s="81"/>
      <c r="AQ205" s="81"/>
      <c r="AR205" s="73" t="s">
        <v>211</v>
      </c>
      <c r="AS205" s="42"/>
      <c r="AT205" s="36"/>
      <c r="AU205" s="36"/>
      <c r="AV205" s="37"/>
    </row>
    <row r="206" spans="2:48" s="184" customFormat="1" ht="16.5" customHeight="1">
      <c r="B206" s="180">
        <v>0</v>
      </c>
      <c r="C206" s="181"/>
      <c r="D206" s="26"/>
      <c r="E206" s="26"/>
      <c r="F206" s="182"/>
      <c r="G206" s="187"/>
      <c r="I206" s="180">
        <v>0</v>
      </c>
      <c r="J206" s="181"/>
      <c r="K206" s="26"/>
      <c r="L206" s="26"/>
      <c r="M206" s="182"/>
      <c r="P206" s="180">
        <v>0</v>
      </c>
      <c r="Q206" s="181"/>
      <c r="R206" s="26"/>
      <c r="S206" s="26"/>
      <c r="T206" s="182"/>
      <c r="W206" s="180">
        <v>0</v>
      </c>
      <c r="X206" s="181"/>
      <c r="Y206" s="26"/>
      <c r="Z206" s="26"/>
      <c r="AA206" s="182"/>
      <c r="AB206" s="185"/>
      <c r="AC206" s="185"/>
      <c r="AD206" s="180">
        <v>0</v>
      </c>
      <c r="AE206" s="181"/>
      <c r="AF206" s="26"/>
      <c r="AG206" s="26"/>
      <c r="AH206" s="182"/>
      <c r="AI206" s="185"/>
      <c r="AJ206" s="185"/>
      <c r="AK206" s="180">
        <v>0</v>
      </c>
      <c r="AL206" s="181"/>
      <c r="AM206" s="26"/>
      <c r="AN206" s="26"/>
      <c r="AO206" s="182"/>
      <c r="AP206" s="185"/>
      <c r="AQ206" s="185"/>
      <c r="AR206" s="180">
        <v>0</v>
      </c>
      <c r="AS206" s="181"/>
      <c r="AT206" s="26"/>
      <c r="AU206" s="26"/>
      <c r="AV206" s="182"/>
    </row>
    <row r="207" spans="2:48" ht="16.5" customHeight="1" thickBot="1">
      <c r="B207" s="84"/>
      <c r="C207" s="85"/>
      <c r="D207" s="85"/>
      <c r="E207" s="85"/>
      <c r="F207" s="86"/>
      <c r="I207" s="84"/>
      <c r="J207" s="85"/>
      <c r="K207" s="85"/>
      <c r="L207" s="85"/>
      <c r="M207" s="86"/>
      <c r="P207" s="84"/>
      <c r="Q207" s="85"/>
      <c r="R207" s="85"/>
      <c r="S207" s="85"/>
      <c r="T207" s="86"/>
      <c r="W207" s="84"/>
      <c r="X207" s="85"/>
      <c r="Y207" s="85"/>
      <c r="Z207" s="85"/>
      <c r="AA207" s="86"/>
      <c r="AB207" s="81"/>
      <c r="AC207" s="81"/>
      <c r="AD207" s="84"/>
      <c r="AE207" s="85"/>
      <c r="AF207" s="85"/>
      <c r="AG207" s="85"/>
      <c r="AH207" s="86"/>
      <c r="AI207" s="81"/>
      <c r="AJ207" s="81"/>
      <c r="AK207" s="84"/>
      <c r="AL207" s="85"/>
      <c r="AM207" s="85"/>
      <c r="AN207" s="85"/>
      <c r="AO207" s="86"/>
      <c r="AP207" s="81"/>
      <c r="AQ207" s="81"/>
      <c r="AR207" s="84"/>
      <c r="AS207" s="85"/>
      <c r="AT207" s="85"/>
      <c r="AU207" s="85"/>
      <c r="AV207" s="86"/>
    </row>
  </sheetData>
  <mergeCells count="112">
    <mergeCell ref="AD189:AE189"/>
    <mergeCell ref="AG189:AH189"/>
    <mergeCell ref="AK189:AL189"/>
    <mergeCell ref="AN189:AO189"/>
    <mergeCell ref="AR189:AS189"/>
    <mergeCell ref="AU189:AV189"/>
    <mergeCell ref="AR162:AS162"/>
    <mergeCell ref="AU162:AV162"/>
    <mergeCell ref="B189:C189"/>
    <mergeCell ref="E189:F189"/>
    <mergeCell ref="I189:J189"/>
    <mergeCell ref="L189:M189"/>
    <mergeCell ref="P189:Q189"/>
    <mergeCell ref="S189:T189"/>
    <mergeCell ref="W189:X189"/>
    <mergeCell ref="Z189:AA189"/>
    <mergeCell ref="W162:X162"/>
    <mergeCell ref="Z162:AA162"/>
    <mergeCell ref="AD162:AE162"/>
    <mergeCell ref="AG162:AH162"/>
    <mergeCell ref="AK162:AL162"/>
    <mergeCell ref="AN162:AO162"/>
    <mergeCell ref="B162:C162"/>
    <mergeCell ref="E162:F162"/>
    <mergeCell ref="I162:J162"/>
    <mergeCell ref="L162:M162"/>
    <mergeCell ref="P162:Q162"/>
    <mergeCell ref="S162:T162"/>
    <mergeCell ref="AD137:AE137"/>
    <mergeCell ref="AG137:AH137"/>
    <mergeCell ref="AK137:AL137"/>
    <mergeCell ref="AN137:AO137"/>
    <mergeCell ref="AR137:AS137"/>
    <mergeCell ref="AU137:AV137"/>
    <mergeCell ref="AR110:AS110"/>
    <mergeCell ref="AU110:AV110"/>
    <mergeCell ref="B137:C137"/>
    <mergeCell ref="E137:F137"/>
    <mergeCell ref="I137:J137"/>
    <mergeCell ref="L137:M137"/>
    <mergeCell ref="P137:Q137"/>
    <mergeCell ref="S137:T137"/>
    <mergeCell ref="W137:X137"/>
    <mergeCell ref="Z137:AA137"/>
    <mergeCell ref="W110:X110"/>
    <mergeCell ref="Z110:AA110"/>
    <mergeCell ref="AD110:AE110"/>
    <mergeCell ref="AG110:AH110"/>
    <mergeCell ref="AK110:AL110"/>
    <mergeCell ref="AN110:AO110"/>
    <mergeCell ref="B110:C110"/>
    <mergeCell ref="E110:F110"/>
    <mergeCell ref="I110:J110"/>
    <mergeCell ref="L110:M110"/>
    <mergeCell ref="P110:Q110"/>
    <mergeCell ref="S110:T110"/>
    <mergeCell ref="AD85:AE85"/>
    <mergeCell ref="AG85:AH85"/>
    <mergeCell ref="AK85:AL85"/>
    <mergeCell ref="AN85:AO85"/>
    <mergeCell ref="AR85:AS85"/>
    <mergeCell ref="AU85:AV85"/>
    <mergeCell ref="AR58:AS58"/>
    <mergeCell ref="AU58:AV58"/>
    <mergeCell ref="B85:C85"/>
    <mergeCell ref="E85:F85"/>
    <mergeCell ref="I85:J85"/>
    <mergeCell ref="L85:M85"/>
    <mergeCell ref="P85:Q85"/>
    <mergeCell ref="S85:T85"/>
    <mergeCell ref="W85:X85"/>
    <mergeCell ref="Z85:AA85"/>
    <mergeCell ref="W58:X58"/>
    <mergeCell ref="Z58:AA58"/>
    <mergeCell ref="AD58:AE58"/>
    <mergeCell ref="AG58:AH58"/>
    <mergeCell ref="AK58:AL58"/>
    <mergeCell ref="AN58:AO58"/>
    <mergeCell ref="B58:C58"/>
    <mergeCell ref="E58:F58"/>
    <mergeCell ref="I58:J58"/>
    <mergeCell ref="L58:M58"/>
    <mergeCell ref="P58:Q58"/>
    <mergeCell ref="S58:T58"/>
    <mergeCell ref="AD33:AE33"/>
    <mergeCell ref="AG33:AH33"/>
    <mergeCell ref="AK33:AL33"/>
    <mergeCell ref="AN33:AO33"/>
    <mergeCell ref="AR33:AS33"/>
    <mergeCell ref="AU33:AV33"/>
    <mergeCell ref="AR6:AS6"/>
    <mergeCell ref="AU6:AV6"/>
    <mergeCell ref="B33:C33"/>
    <mergeCell ref="E33:F33"/>
    <mergeCell ref="I33:J33"/>
    <mergeCell ref="L33:M33"/>
    <mergeCell ref="P33:Q33"/>
    <mergeCell ref="S33:T33"/>
    <mergeCell ref="W33:X33"/>
    <mergeCell ref="Z33:AA33"/>
    <mergeCell ref="W6:X6"/>
    <mergeCell ref="Z6:AA6"/>
    <mergeCell ref="AD6:AE6"/>
    <mergeCell ref="AG6:AH6"/>
    <mergeCell ref="AK6:AL6"/>
    <mergeCell ref="AN6:AO6"/>
    <mergeCell ref="B6:C6"/>
    <mergeCell ref="E6:F6"/>
    <mergeCell ref="I6:J6"/>
    <mergeCell ref="L6:M6"/>
    <mergeCell ref="P6:Q6"/>
    <mergeCell ref="S6:T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4"/>
  <sheetViews>
    <sheetView topLeftCell="A70" workbookViewId="0">
      <selection activeCell="B77" sqref="B77:H84"/>
    </sheetView>
  </sheetViews>
  <sheetFormatPr defaultRowHeight="16.5"/>
  <cols>
    <col min="1" max="1" width="15.75" style="135" customWidth="1"/>
    <col min="2" max="8" width="14.5" style="135" customWidth="1"/>
    <col min="9" max="9" width="12.5" style="135" customWidth="1"/>
    <col min="10" max="10" width="12.875" style="135" customWidth="1"/>
    <col min="11" max="12" width="3.875" style="135" customWidth="1"/>
    <col min="13" max="20" width="3.5" style="135" customWidth="1"/>
    <col min="21" max="16384" width="9" style="135"/>
  </cols>
  <sheetData>
    <row r="1" spans="1:11" ht="26.25">
      <c r="A1" s="108" t="s">
        <v>34</v>
      </c>
      <c r="B1" s="106" t="s">
        <v>1017</v>
      </c>
      <c r="D1" s="118" t="s">
        <v>134</v>
      </c>
      <c r="E1" s="119"/>
      <c r="F1" s="119"/>
      <c r="J1" s="135" t="s">
        <v>123</v>
      </c>
    </row>
    <row r="2" spans="1:11" ht="17.25">
      <c r="A2" s="108" t="s">
        <v>119</v>
      </c>
      <c r="B2" s="104">
        <v>45636</v>
      </c>
      <c r="J2" s="135" t="s">
        <v>160</v>
      </c>
    </row>
    <row r="3" spans="1:11">
      <c r="J3" s="135" t="s">
        <v>124</v>
      </c>
    </row>
    <row r="4" spans="1:11" ht="17.25">
      <c r="A4" s="107" t="s">
        <v>122</v>
      </c>
      <c r="B4" s="104">
        <v>45615</v>
      </c>
      <c r="C4" s="7" t="s">
        <v>126</v>
      </c>
      <c r="D4" s="7"/>
      <c r="E4" s="7"/>
      <c r="F4" s="7"/>
      <c r="G4" s="7"/>
      <c r="H4" s="7"/>
      <c r="J4" s="60" t="s">
        <v>129</v>
      </c>
    </row>
    <row r="5" spans="1:11">
      <c r="A5" s="12" t="s">
        <v>121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</row>
    <row r="6" spans="1:11">
      <c r="A6" s="13" t="s">
        <v>15</v>
      </c>
      <c r="B6" s="258">
        <v>29887</v>
      </c>
      <c r="C6" s="258">
        <v>11547</v>
      </c>
      <c r="D6" s="163">
        <v>17749</v>
      </c>
      <c r="E6" s="258">
        <v>16423</v>
      </c>
      <c r="F6" s="258">
        <v>15904</v>
      </c>
      <c r="G6" s="258">
        <v>15402</v>
      </c>
      <c r="H6" s="258">
        <v>17428</v>
      </c>
    </row>
    <row r="7" spans="1:11">
      <c r="A7" s="13" t="s">
        <v>16</v>
      </c>
      <c r="B7" s="258">
        <v>18172</v>
      </c>
      <c r="C7" s="258">
        <v>18813</v>
      </c>
      <c r="D7" s="258">
        <v>15638</v>
      </c>
      <c r="E7" s="258">
        <v>16651</v>
      </c>
      <c r="F7" s="258">
        <v>17328</v>
      </c>
      <c r="G7" s="163">
        <v>19724</v>
      </c>
      <c r="H7" s="258">
        <v>17862</v>
      </c>
    </row>
    <row r="8" spans="1:11">
      <c r="A8" s="13" t="s">
        <v>17</v>
      </c>
      <c r="B8" s="258">
        <v>20977</v>
      </c>
      <c r="C8" s="258">
        <v>16253</v>
      </c>
      <c r="D8" s="258">
        <v>15011</v>
      </c>
      <c r="E8" s="258">
        <v>16598</v>
      </c>
      <c r="F8" s="253">
        <v>10030</v>
      </c>
      <c r="G8" s="258">
        <v>10612</v>
      </c>
      <c r="H8" s="258">
        <v>22701</v>
      </c>
    </row>
    <row r="9" spans="1:11">
      <c r="A9" s="13" t="s">
        <v>18</v>
      </c>
      <c r="B9" s="258">
        <v>15455</v>
      </c>
      <c r="C9" s="258">
        <v>17639</v>
      </c>
      <c r="D9" s="258">
        <v>17691</v>
      </c>
      <c r="E9" s="258">
        <v>15221</v>
      </c>
      <c r="F9" s="258">
        <v>13183</v>
      </c>
      <c r="G9" s="258">
        <v>19998</v>
      </c>
      <c r="H9" s="258">
        <v>21632</v>
      </c>
    </row>
    <row r="10" spans="1:11">
      <c r="A10" s="13" t="s">
        <v>19</v>
      </c>
      <c r="B10" s="258">
        <v>28140</v>
      </c>
      <c r="C10" s="258">
        <v>16661</v>
      </c>
      <c r="D10" s="258">
        <v>17376</v>
      </c>
      <c r="E10" s="163">
        <v>19591</v>
      </c>
      <c r="F10" s="258">
        <v>15348</v>
      </c>
      <c r="G10" s="258">
        <v>18552</v>
      </c>
      <c r="H10" s="163">
        <v>23186</v>
      </c>
      <c r="I10" s="27" t="s">
        <v>197</v>
      </c>
      <c r="J10" s="27">
        <v>298</v>
      </c>
      <c r="K10" s="27"/>
    </row>
    <row r="11" spans="1:11">
      <c r="A11" s="13" t="s">
        <v>20</v>
      </c>
      <c r="B11" s="258">
        <v>20201</v>
      </c>
      <c r="C11" s="258">
        <v>19358</v>
      </c>
      <c r="D11" s="258">
        <v>18945</v>
      </c>
      <c r="E11" s="258">
        <v>18366</v>
      </c>
      <c r="F11" s="258">
        <v>26061</v>
      </c>
      <c r="G11" s="258">
        <v>18432</v>
      </c>
      <c r="H11" s="258">
        <v>16664</v>
      </c>
      <c r="I11" s="27" t="s">
        <v>198</v>
      </c>
      <c r="J11" s="27">
        <v>0</v>
      </c>
      <c r="K11" s="27"/>
    </row>
    <row r="12" spans="1:11">
      <c r="A12" s="13" t="s">
        <v>21</v>
      </c>
      <c r="B12" s="258">
        <v>23643</v>
      </c>
      <c r="C12" s="258">
        <v>21536</v>
      </c>
      <c r="D12" s="258">
        <v>17306</v>
      </c>
      <c r="E12" s="258">
        <v>17303</v>
      </c>
      <c r="F12" s="258">
        <v>14925</v>
      </c>
      <c r="G12" s="258">
        <v>14900</v>
      </c>
      <c r="H12" s="258">
        <v>23320</v>
      </c>
      <c r="I12" s="27" t="s">
        <v>199</v>
      </c>
      <c r="J12" s="27">
        <v>126.85714285714286</v>
      </c>
      <c r="K12" s="27"/>
    </row>
    <row r="13" spans="1:11">
      <c r="A13" s="13" t="s">
        <v>22</v>
      </c>
      <c r="B13" s="258">
        <v>26322</v>
      </c>
      <c r="C13" s="258">
        <v>22004</v>
      </c>
      <c r="D13" s="258">
        <v>20911</v>
      </c>
      <c r="E13" s="258">
        <v>16636</v>
      </c>
      <c r="F13" s="258">
        <v>19177</v>
      </c>
      <c r="G13" s="258">
        <v>22524</v>
      </c>
      <c r="H13" s="258">
        <v>17306</v>
      </c>
      <c r="I13" s="27" t="s">
        <v>200</v>
      </c>
      <c r="J13" s="27">
        <v>7104</v>
      </c>
      <c r="K13" s="27"/>
    </row>
    <row r="14" spans="1:11">
      <c r="I14" s="19"/>
      <c r="J14" s="19"/>
    </row>
    <row r="15" spans="1:11" ht="17.25">
      <c r="A15" s="107" t="s">
        <v>120</v>
      </c>
      <c r="B15" s="104">
        <v>45583</v>
      </c>
      <c r="C15" s="7" t="s">
        <v>126</v>
      </c>
      <c r="D15" s="7"/>
      <c r="E15" s="7"/>
      <c r="F15" s="7"/>
      <c r="G15" s="7"/>
      <c r="H15" s="7"/>
    </row>
    <row r="16" spans="1:11">
      <c r="A16" s="12" t="s">
        <v>121</v>
      </c>
      <c r="B16" s="2" t="s">
        <v>8</v>
      </c>
      <c r="C16" s="2" t="s">
        <v>9</v>
      </c>
      <c r="D16" s="2" t="s">
        <v>10</v>
      </c>
      <c r="E16" s="2" t="s">
        <v>11</v>
      </c>
      <c r="F16" s="2" t="s">
        <v>12</v>
      </c>
      <c r="G16" s="2" t="s">
        <v>13</v>
      </c>
      <c r="H16" s="2" t="s">
        <v>14</v>
      </c>
      <c r="I16" s="7" t="s">
        <v>136</v>
      </c>
    </row>
    <row r="17" spans="1:9">
      <c r="A17" s="13" t="s">
        <v>15</v>
      </c>
      <c r="B17" s="258">
        <v>29743</v>
      </c>
      <c r="C17" s="258">
        <v>11448</v>
      </c>
      <c r="D17" s="163">
        <v>17630</v>
      </c>
      <c r="E17" s="258">
        <v>16321</v>
      </c>
      <c r="F17" s="258">
        <v>15764</v>
      </c>
      <c r="G17" s="258">
        <v>15319</v>
      </c>
      <c r="H17" s="258">
        <v>17324</v>
      </c>
    </row>
    <row r="18" spans="1:9">
      <c r="A18" s="13" t="s">
        <v>16</v>
      </c>
      <c r="B18" s="258">
        <v>18054</v>
      </c>
      <c r="C18" s="258">
        <v>18669</v>
      </c>
      <c r="D18" s="258">
        <v>15531</v>
      </c>
      <c r="E18" s="258">
        <v>16562</v>
      </c>
      <c r="F18" s="258">
        <v>17196</v>
      </c>
      <c r="G18" s="163">
        <v>19724</v>
      </c>
      <c r="H18" s="258">
        <v>17690</v>
      </c>
    </row>
    <row r="19" spans="1:9">
      <c r="A19" s="13" t="s">
        <v>17</v>
      </c>
      <c r="B19" s="258">
        <v>20881</v>
      </c>
      <c r="C19" s="258">
        <v>16143</v>
      </c>
      <c r="D19" s="258">
        <v>14927</v>
      </c>
      <c r="E19" s="258">
        <v>16470</v>
      </c>
      <c r="F19" s="253">
        <v>9911</v>
      </c>
      <c r="G19" s="258">
        <v>10543</v>
      </c>
      <c r="H19" s="258">
        <v>22503</v>
      </c>
    </row>
    <row r="20" spans="1:9">
      <c r="A20" s="13" t="s">
        <v>18</v>
      </c>
      <c r="B20" s="258">
        <v>15348</v>
      </c>
      <c r="C20" s="258">
        <v>17503</v>
      </c>
      <c r="D20" s="258">
        <v>17553</v>
      </c>
      <c r="E20" s="258">
        <v>15119</v>
      </c>
      <c r="F20" s="258">
        <v>13097</v>
      </c>
      <c r="G20" s="258">
        <v>19902</v>
      </c>
      <c r="H20" s="258">
        <v>21495</v>
      </c>
    </row>
    <row r="21" spans="1:9">
      <c r="A21" s="13" t="s">
        <v>19</v>
      </c>
      <c r="B21" s="258">
        <v>27988</v>
      </c>
      <c r="C21" s="258">
        <v>16480</v>
      </c>
      <c r="D21" s="258">
        <v>17276</v>
      </c>
      <c r="E21" s="163">
        <v>19460</v>
      </c>
      <c r="F21" s="258">
        <v>15218</v>
      </c>
      <c r="G21" s="258">
        <v>18448</v>
      </c>
      <c r="H21" s="163">
        <v>23006</v>
      </c>
    </row>
    <row r="22" spans="1:9">
      <c r="A22" s="13" t="s">
        <v>20</v>
      </c>
      <c r="B22" s="258">
        <v>20096</v>
      </c>
      <c r="C22" s="258">
        <v>19234</v>
      </c>
      <c r="D22" s="258">
        <v>18812</v>
      </c>
      <c r="E22" s="258">
        <v>18256</v>
      </c>
      <c r="F22" s="258">
        <v>25898</v>
      </c>
      <c r="G22" s="258">
        <v>18405</v>
      </c>
      <c r="H22" s="258">
        <v>16549</v>
      </c>
    </row>
    <row r="23" spans="1:9">
      <c r="A23" s="13" t="s">
        <v>21</v>
      </c>
      <c r="B23" s="258">
        <v>23480</v>
      </c>
      <c r="C23" s="258">
        <v>21441</v>
      </c>
      <c r="D23" s="258">
        <v>17148</v>
      </c>
      <c r="E23" s="258">
        <v>17192</v>
      </c>
      <c r="F23" s="258">
        <v>14805</v>
      </c>
      <c r="G23" s="258">
        <v>14797</v>
      </c>
      <c r="H23" s="258">
        <v>23139</v>
      </c>
    </row>
    <row r="24" spans="1:9">
      <c r="A24" s="13" t="s">
        <v>22</v>
      </c>
      <c r="B24" s="258">
        <v>26151</v>
      </c>
      <c r="C24" s="258">
        <v>21772</v>
      </c>
      <c r="D24" s="258">
        <v>20778</v>
      </c>
      <c r="E24" s="258">
        <v>16525</v>
      </c>
      <c r="F24" s="258">
        <v>18879</v>
      </c>
      <c r="G24" s="258">
        <v>22351</v>
      </c>
      <c r="H24" s="258">
        <v>17165</v>
      </c>
    </row>
    <row r="26" spans="1:9" ht="18" thickBot="1">
      <c r="A26" s="122" t="s">
        <v>125</v>
      </c>
      <c r="C26" s="19"/>
      <c r="D26" s="19"/>
      <c r="E26" s="19"/>
      <c r="F26" s="19"/>
      <c r="G26" s="19"/>
      <c r="H26" s="19"/>
    </row>
    <row r="27" spans="1:9">
      <c r="A27" s="65" t="s">
        <v>76</v>
      </c>
      <c r="B27" s="61" t="s">
        <v>77</v>
      </c>
      <c r="C27" s="61" t="s">
        <v>9</v>
      </c>
      <c r="D27" s="61" t="s">
        <v>10</v>
      </c>
      <c r="E27" s="61" t="s">
        <v>11</v>
      </c>
      <c r="F27" s="61" t="s">
        <v>12</v>
      </c>
      <c r="G27" s="61" t="s">
        <v>13</v>
      </c>
      <c r="H27" s="62" t="s">
        <v>14</v>
      </c>
      <c r="I27" s="19" t="s">
        <v>135</v>
      </c>
    </row>
    <row r="28" spans="1:9">
      <c r="A28" s="66" t="s">
        <v>15</v>
      </c>
      <c r="B28" s="257">
        <v>29910</v>
      </c>
      <c r="C28" s="257">
        <v>21870</v>
      </c>
      <c r="D28" s="163">
        <v>25520</v>
      </c>
      <c r="E28" s="257">
        <v>27030</v>
      </c>
      <c r="F28" s="257">
        <v>30830</v>
      </c>
      <c r="G28" s="257">
        <v>19910</v>
      </c>
      <c r="H28" s="257">
        <v>22480</v>
      </c>
    </row>
    <row r="29" spans="1:9">
      <c r="A29" s="66" t="s">
        <v>16</v>
      </c>
      <c r="B29" s="257">
        <v>21420</v>
      </c>
      <c r="C29" s="257">
        <v>25810</v>
      </c>
      <c r="D29" s="257">
        <v>24460</v>
      </c>
      <c r="E29" s="257">
        <v>19150</v>
      </c>
      <c r="F29" s="257">
        <v>28850</v>
      </c>
      <c r="G29" s="163">
        <v>4510</v>
      </c>
      <c r="H29" s="257">
        <v>39040</v>
      </c>
    </row>
    <row r="30" spans="1:9">
      <c r="A30" s="66" t="s">
        <v>17</v>
      </c>
      <c r="B30" s="257">
        <v>27180</v>
      </c>
      <c r="C30" s="257">
        <v>52250</v>
      </c>
      <c r="D30" s="257">
        <v>24150</v>
      </c>
      <c r="E30" s="257">
        <v>24150</v>
      </c>
      <c r="F30" s="253">
        <v>10060</v>
      </c>
      <c r="G30" s="257">
        <v>18380</v>
      </c>
      <c r="H30" s="257">
        <v>43960</v>
      </c>
    </row>
    <row r="31" spans="1:9">
      <c r="A31" s="66" t="s">
        <v>18</v>
      </c>
      <c r="B31" s="257">
        <v>20660</v>
      </c>
      <c r="C31" s="257">
        <v>26730</v>
      </c>
      <c r="D31" s="257">
        <v>24300</v>
      </c>
      <c r="E31" s="257">
        <v>20510</v>
      </c>
      <c r="F31" s="257">
        <v>18990</v>
      </c>
      <c r="G31" s="257">
        <v>18690</v>
      </c>
      <c r="H31" s="257">
        <v>19300</v>
      </c>
    </row>
    <row r="32" spans="1:9">
      <c r="A32" s="66" t="s">
        <v>19</v>
      </c>
      <c r="B32" s="257">
        <v>57670</v>
      </c>
      <c r="C32" s="257">
        <v>38270</v>
      </c>
      <c r="D32" s="257">
        <v>22480</v>
      </c>
      <c r="E32" s="163">
        <v>94460</v>
      </c>
      <c r="F32" s="257">
        <v>25810</v>
      </c>
      <c r="G32" s="257">
        <v>21420</v>
      </c>
      <c r="H32" s="163">
        <v>44040</v>
      </c>
    </row>
    <row r="33" spans="1:20">
      <c r="A33" s="66" t="s">
        <v>20</v>
      </c>
      <c r="B33" s="257">
        <v>20970</v>
      </c>
      <c r="C33" s="257">
        <v>24300</v>
      </c>
      <c r="D33" s="257">
        <v>23540</v>
      </c>
      <c r="E33" s="257">
        <v>26120</v>
      </c>
      <c r="F33" s="257">
        <v>28400</v>
      </c>
      <c r="G33" s="257">
        <v>25060</v>
      </c>
      <c r="H33" s="257">
        <v>24150</v>
      </c>
    </row>
    <row r="34" spans="1:20">
      <c r="A34" s="66" t="s">
        <v>21</v>
      </c>
      <c r="B34" s="257">
        <v>46280</v>
      </c>
      <c r="C34" s="257">
        <v>24610</v>
      </c>
      <c r="D34" s="257">
        <v>22030</v>
      </c>
      <c r="E34" s="257">
        <v>22630</v>
      </c>
      <c r="F34" s="257">
        <v>18690</v>
      </c>
      <c r="G34" s="257">
        <v>21420</v>
      </c>
      <c r="H34" s="257">
        <v>50160</v>
      </c>
    </row>
    <row r="35" spans="1:20" ht="17.25" thickBot="1">
      <c r="A35" s="67" t="s">
        <v>22</v>
      </c>
      <c r="B35" s="257">
        <v>32950</v>
      </c>
      <c r="C35" s="257">
        <v>33710</v>
      </c>
      <c r="D35" s="257">
        <v>25970</v>
      </c>
      <c r="E35" s="257">
        <v>16490</v>
      </c>
      <c r="F35" s="257">
        <v>259520</v>
      </c>
      <c r="G35" s="257">
        <v>44210</v>
      </c>
      <c r="H35" s="257">
        <v>28400</v>
      </c>
      <c r="I35" s="123">
        <v>1813860</v>
      </c>
    </row>
    <row r="36" spans="1:20" s="111" customFormat="1">
      <c r="A36" s="113"/>
      <c r="B36" s="114"/>
      <c r="C36" s="35"/>
      <c r="D36" s="35"/>
      <c r="E36" s="35"/>
      <c r="F36" s="35"/>
      <c r="G36" s="35"/>
      <c r="H36" s="35"/>
    </row>
    <row r="37" spans="1:20" ht="17.25">
      <c r="A37" s="121" t="s">
        <v>1018</v>
      </c>
      <c r="C37" s="19"/>
      <c r="D37" s="19"/>
      <c r="E37" s="19"/>
      <c r="F37" s="19"/>
      <c r="G37" s="19"/>
      <c r="H37" s="19"/>
      <c r="I37" s="50"/>
      <c r="M37" s="135" t="s">
        <v>102</v>
      </c>
      <c r="O37" s="53" t="s">
        <v>128</v>
      </c>
    </row>
    <row r="38" spans="1:20">
      <c r="A38" s="68" t="s">
        <v>76</v>
      </c>
      <c r="B38" s="12" t="s">
        <v>77</v>
      </c>
      <c r="C38" s="12" t="s">
        <v>9</v>
      </c>
      <c r="D38" s="12" t="s">
        <v>10</v>
      </c>
      <c r="E38" s="12" t="s">
        <v>11</v>
      </c>
      <c r="F38" s="12" t="s">
        <v>12</v>
      </c>
      <c r="G38" s="12" t="s">
        <v>13</v>
      </c>
      <c r="H38" s="12" t="s">
        <v>14</v>
      </c>
      <c r="I38" s="50"/>
      <c r="M38" s="52" t="s">
        <v>76</v>
      </c>
      <c r="N38" s="52" t="s">
        <v>77</v>
      </c>
      <c r="O38" s="52" t="s">
        <v>9</v>
      </c>
      <c r="P38" s="52" t="s">
        <v>10</v>
      </c>
      <c r="Q38" s="52" t="s">
        <v>11</v>
      </c>
      <c r="R38" s="52" t="s">
        <v>12</v>
      </c>
      <c r="S38" s="52" t="s">
        <v>13</v>
      </c>
      <c r="T38" s="52" t="s">
        <v>14</v>
      </c>
    </row>
    <row r="39" spans="1:20">
      <c r="A39" s="68" t="s">
        <v>15</v>
      </c>
      <c r="B39" s="257">
        <v>29910</v>
      </c>
      <c r="C39" s="257">
        <v>21870</v>
      </c>
      <c r="D39" s="163">
        <v>25520</v>
      </c>
      <c r="E39" s="257">
        <v>27030</v>
      </c>
      <c r="F39" s="257">
        <v>30830</v>
      </c>
      <c r="G39" s="257">
        <v>19910</v>
      </c>
      <c r="H39" s="257">
        <v>22480</v>
      </c>
      <c r="I39" s="120" t="s">
        <v>1019</v>
      </c>
      <c r="M39" s="52" t="s">
        <v>15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</row>
    <row r="40" spans="1:20">
      <c r="A40" s="68" t="s">
        <v>16</v>
      </c>
      <c r="B40" s="257">
        <v>21420</v>
      </c>
      <c r="C40" s="257">
        <v>25810</v>
      </c>
      <c r="D40" s="257">
        <v>24460</v>
      </c>
      <c r="E40" s="257">
        <v>19150</v>
      </c>
      <c r="F40" s="257">
        <v>28850</v>
      </c>
      <c r="G40" s="163">
        <v>4510</v>
      </c>
      <c r="H40" s="257">
        <v>39040</v>
      </c>
      <c r="I40" s="50"/>
      <c r="M40" s="52" t="s">
        <v>16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0</v>
      </c>
    </row>
    <row r="41" spans="1:20">
      <c r="A41" s="68" t="s">
        <v>17</v>
      </c>
      <c r="B41" s="257">
        <v>27180</v>
      </c>
      <c r="C41" s="257">
        <v>52250</v>
      </c>
      <c r="D41" s="257">
        <v>24150</v>
      </c>
      <c r="E41" s="257">
        <v>24150</v>
      </c>
      <c r="F41" s="253">
        <v>0</v>
      </c>
      <c r="G41" s="257">
        <v>18380</v>
      </c>
      <c r="H41" s="257">
        <v>43960</v>
      </c>
      <c r="I41" s="50"/>
      <c r="M41" s="52" t="s">
        <v>17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</row>
    <row r="42" spans="1:20">
      <c r="A42" s="68" t="s">
        <v>18</v>
      </c>
      <c r="B42" s="257">
        <v>20660</v>
      </c>
      <c r="C42" s="257">
        <v>26730</v>
      </c>
      <c r="D42" s="257">
        <v>24300</v>
      </c>
      <c r="E42" s="257">
        <v>20510</v>
      </c>
      <c r="F42" s="257">
        <v>18990</v>
      </c>
      <c r="G42" s="257">
        <v>18690</v>
      </c>
      <c r="H42" s="257">
        <v>19300</v>
      </c>
      <c r="I42" s="50"/>
      <c r="M42" s="52" t="s">
        <v>18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</row>
    <row r="43" spans="1:20">
      <c r="A43" s="68" t="s">
        <v>19</v>
      </c>
      <c r="B43" s="257">
        <v>57670</v>
      </c>
      <c r="C43" s="257">
        <v>38270</v>
      </c>
      <c r="D43" s="257">
        <v>0</v>
      </c>
      <c r="E43" s="163">
        <v>0</v>
      </c>
      <c r="F43" s="257">
        <v>25810</v>
      </c>
      <c r="G43" s="257">
        <v>21420</v>
      </c>
      <c r="H43" s="163">
        <v>44040</v>
      </c>
      <c r="I43" s="50"/>
      <c r="M43" s="52" t="s">
        <v>19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</row>
    <row r="44" spans="1:20">
      <c r="A44" s="68" t="s">
        <v>20</v>
      </c>
      <c r="B44" s="257">
        <v>20970</v>
      </c>
      <c r="C44" s="257">
        <v>24300</v>
      </c>
      <c r="D44" s="257">
        <v>0</v>
      </c>
      <c r="E44" s="257">
        <v>26120</v>
      </c>
      <c r="F44" s="257">
        <v>28400</v>
      </c>
      <c r="G44" s="257">
        <v>25060</v>
      </c>
      <c r="H44" s="257">
        <v>24150</v>
      </c>
      <c r="I44" s="50"/>
      <c r="M44" s="52" t="s">
        <v>20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</row>
    <row r="45" spans="1:20">
      <c r="A45" s="68" t="s">
        <v>21</v>
      </c>
      <c r="B45" s="257">
        <v>46280</v>
      </c>
      <c r="C45" s="257">
        <v>24610</v>
      </c>
      <c r="D45" s="257">
        <v>22030</v>
      </c>
      <c r="E45" s="257">
        <v>22630</v>
      </c>
      <c r="F45" s="257">
        <v>0</v>
      </c>
      <c r="G45" s="257">
        <v>21420</v>
      </c>
      <c r="H45" s="257">
        <v>0</v>
      </c>
      <c r="I45" s="9" t="s">
        <v>162</v>
      </c>
      <c r="J45" s="140">
        <v>7</v>
      </c>
      <c r="M45" s="52" t="s">
        <v>21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</row>
    <row r="46" spans="1:20">
      <c r="A46" s="68" t="s">
        <v>22</v>
      </c>
      <c r="B46" s="257">
        <v>32950</v>
      </c>
      <c r="C46" s="257">
        <v>33710</v>
      </c>
      <c r="D46" s="257">
        <v>25970</v>
      </c>
      <c r="E46" s="163">
        <v>16490</v>
      </c>
      <c r="F46" s="257">
        <v>0</v>
      </c>
      <c r="G46" s="257">
        <v>44210</v>
      </c>
      <c r="H46" s="257">
        <v>28400</v>
      </c>
      <c r="J46" s="123">
        <v>1334950</v>
      </c>
      <c r="M46" s="52" t="s">
        <v>22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</row>
    <row r="50" spans="1:9" ht="18" thickBot="1">
      <c r="A50" s="121" t="s">
        <v>1020</v>
      </c>
      <c r="B50" s="19" t="s">
        <v>127</v>
      </c>
      <c r="C50" s="19"/>
      <c r="D50" s="69"/>
      <c r="E50" s="19"/>
      <c r="F50" s="19"/>
      <c r="G50" s="19"/>
      <c r="H50" s="19"/>
      <c r="I50" s="53"/>
    </row>
    <row r="51" spans="1:9">
      <c r="A51" s="54" t="s">
        <v>76</v>
      </c>
      <c r="B51" s="61" t="s">
        <v>77</v>
      </c>
      <c r="C51" s="61" t="s">
        <v>9</v>
      </c>
      <c r="D51" s="61" t="s">
        <v>10</v>
      </c>
      <c r="E51" s="61" t="s">
        <v>11</v>
      </c>
      <c r="F51" s="61" t="s">
        <v>12</v>
      </c>
      <c r="G51" s="61" t="s">
        <v>13</v>
      </c>
      <c r="H51" s="62" t="s">
        <v>14</v>
      </c>
    </row>
    <row r="52" spans="1:9">
      <c r="A52" s="55" t="s">
        <v>15</v>
      </c>
      <c r="B52" s="112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</row>
    <row r="53" spans="1:9">
      <c r="A53" s="55" t="s">
        <v>16</v>
      </c>
      <c r="B53" s="112">
        <v>0</v>
      </c>
      <c r="C53" s="112">
        <v>0</v>
      </c>
      <c r="D53" s="112">
        <v>0</v>
      </c>
      <c r="E53" s="112">
        <v>0</v>
      </c>
      <c r="F53" s="112">
        <v>0</v>
      </c>
      <c r="G53" s="112">
        <v>0</v>
      </c>
      <c r="H53" s="112">
        <v>0</v>
      </c>
    </row>
    <row r="54" spans="1:9">
      <c r="A54" s="55" t="s">
        <v>17</v>
      </c>
      <c r="B54" s="112">
        <v>0</v>
      </c>
      <c r="C54" s="112">
        <v>0</v>
      </c>
      <c r="D54" s="112">
        <v>0</v>
      </c>
      <c r="E54" s="112">
        <v>0</v>
      </c>
      <c r="F54" s="230">
        <v>10060</v>
      </c>
      <c r="G54" s="112">
        <v>0</v>
      </c>
      <c r="H54" s="112">
        <v>0</v>
      </c>
    </row>
    <row r="55" spans="1:9">
      <c r="A55" s="55" t="s">
        <v>18</v>
      </c>
      <c r="B55" s="112">
        <v>0</v>
      </c>
      <c r="C55" s="112">
        <v>0</v>
      </c>
      <c r="D55" s="112">
        <v>0</v>
      </c>
      <c r="E55" s="112">
        <v>0</v>
      </c>
      <c r="F55" s="112">
        <v>0</v>
      </c>
      <c r="G55" s="112">
        <v>0</v>
      </c>
      <c r="H55" s="112">
        <v>0</v>
      </c>
    </row>
    <row r="56" spans="1:9">
      <c r="A56" s="55" t="s">
        <v>19</v>
      </c>
      <c r="B56" s="112">
        <v>0</v>
      </c>
      <c r="C56" s="112">
        <v>0</v>
      </c>
      <c r="D56" s="112">
        <v>22480</v>
      </c>
      <c r="E56" s="112">
        <v>94460</v>
      </c>
      <c r="F56" s="112">
        <v>0</v>
      </c>
      <c r="G56" s="112">
        <v>0</v>
      </c>
      <c r="H56" s="112">
        <v>0</v>
      </c>
    </row>
    <row r="57" spans="1:9">
      <c r="A57" s="55" t="s">
        <v>20</v>
      </c>
      <c r="B57" s="112">
        <v>0</v>
      </c>
      <c r="C57" s="112">
        <v>0</v>
      </c>
      <c r="D57" s="112">
        <v>23540</v>
      </c>
      <c r="E57" s="112">
        <v>0</v>
      </c>
      <c r="F57" s="112">
        <v>0</v>
      </c>
      <c r="G57" s="112">
        <v>0</v>
      </c>
      <c r="H57" s="112">
        <v>0</v>
      </c>
    </row>
    <row r="58" spans="1:9">
      <c r="A58" s="55" t="s">
        <v>21</v>
      </c>
      <c r="B58" s="112">
        <v>0</v>
      </c>
      <c r="C58" s="112">
        <v>0</v>
      </c>
      <c r="D58" s="112">
        <v>0</v>
      </c>
      <c r="E58" s="112">
        <v>0</v>
      </c>
      <c r="F58" s="112">
        <v>18690</v>
      </c>
      <c r="G58" s="112">
        <v>0</v>
      </c>
      <c r="H58" s="112">
        <v>50160</v>
      </c>
    </row>
    <row r="59" spans="1:9" ht="17.25" thickBot="1">
      <c r="A59" s="56" t="s">
        <v>22</v>
      </c>
      <c r="B59" s="112">
        <v>0</v>
      </c>
      <c r="C59" s="112">
        <v>0</v>
      </c>
      <c r="D59" s="112">
        <v>0</v>
      </c>
      <c r="E59" s="112">
        <v>0</v>
      </c>
      <c r="F59" s="112">
        <v>259520</v>
      </c>
      <c r="G59" s="112">
        <v>0</v>
      </c>
      <c r="H59" s="112">
        <v>0</v>
      </c>
      <c r="I59" s="124">
        <v>478910</v>
      </c>
    </row>
    <row r="64" spans="1:9" ht="21" thickBot="1">
      <c r="A64" s="109" t="s">
        <v>130</v>
      </c>
      <c r="B64" s="19" t="s">
        <v>127</v>
      </c>
      <c r="C64" s="19"/>
      <c r="D64" s="144" t="s">
        <v>240</v>
      </c>
      <c r="E64" s="19"/>
      <c r="F64" s="19"/>
      <c r="G64" s="19"/>
      <c r="H64" s="19"/>
    </row>
    <row r="65" spans="1:17">
      <c r="A65" s="65" t="s">
        <v>76</v>
      </c>
      <c r="B65" s="61" t="s">
        <v>77</v>
      </c>
      <c r="C65" s="61" t="s">
        <v>9</v>
      </c>
      <c r="D65" s="61" t="s">
        <v>10</v>
      </c>
      <c r="E65" s="61" t="s">
        <v>11</v>
      </c>
      <c r="F65" s="61" t="s">
        <v>12</v>
      </c>
      <c r="G65" s="61" t="s">
        <v>13</v>
      </c>
      <c r="H65" s="62" t="s">
        <v>14</v>
      </c>
    </row>
    <row r="66" spans="1:17">
      <c r="A66" s="66" t="s">
        <v>15</v>
      </c>
      <c r="B66" s="257">
        <v>25360</v>
      </c>
      <c r="C66" s="257">
        <v>18540</v>
      </c>
      <c r="D66" s="163">
        <v>21570</v>
      </c>
      <c r="E66" s="257">
        <v>18990</v>
      </c>
      <c r="F66" s="257">
        <v>24750</v>
      </c>
      <c r="G66" s="257">
        <v>16110</v>
      </c>
      <c r="H66" s="257">
        <v>19300</v>
      </c>
    </row>
    <row r="67" spans="1:17">
      <c r="A67" s="66" t="s">
        <v>16</v>
      </c>
      <c r="B67" s="257">
        <v>21420</v>
      </c>
      <c r="C67" s="257">
        <v>25360</v>
      </c>
      <c r="D67" s="257">
        <v>19750</v>
      </c>
      <c r="E67" s="257">
        <v>17030</v>
      </c>
      <c r="F67" s="257">
        <v>23540</v>
      </c>
      <c r="G67" s="163">
        <v>1020</v>
      </c>
      <c r="H67" s="257">
        <v>29610</v>
      </c>
    </row>
    <row r="68" spans="1:17">
      <c r="A68" s="66" t="s">
        <v>17</v>
      </c>
      <c r="B68" s="257">
        <v>18090</v>
      </c>
      <c r="C68" s="257">
        <v>20210</v>
      </c>
      <c r="D68" s="257">
        <v>16260</v>
      </c>
      <c r="E68" s="257">
        <v>22930</v>
      </c>
      <c r="F68" s="253">
        <v>2650</v>
      </c>
      <c r="G68" s="257">
        <v>13990</v>
      </c>
      <c r="H68" s="257">
        <v>33550</v>
      </c>
    </row>
    <row r="69" spans="1:17">
      <c r="A69" s="66" t="s">
        <v>18</v>
      </c>
      <c r="B69" s="257">
        <v>19750</v>
      </c>
      <c r="C69" s="257">
        <v>24150</v>
      </c>
      <c r="D69" s="257">
        <v>24460</v>
      </c>
      <c r="E69" s="257">
        <v>18990</v>
      </c>
      <c r="F69" s="257">
        <v>16560</v>
      </c>
      <c r="G69" s="257">
        <v>18090</v>
      </c>
      <c r="H69" s="257">
        <v>24300</v>
      </c>
    </row>
    <row r="70" spans="1:17">
      <c r="A70" s="66" t="s">
        <v>19</v>
      </c>
      <c r="B70" s="257">
        <v>26580</v>
      </c>
      <c r="C70" s="257">
        <v>30980</v>
      </c>
      <c r="D70" s="257">
        <v>18690</v>
      </c>
      <c r="E70" s="163">
        <v>20900</v>
      </c>
      <c r="F70" s="257">
        <v>23240</v>
      </c>
      <c r="G70" s="257">
        <v>19300</v>
      </c>
      <c r="H70" s="163">
        <v>28330</v>
      </c>
      <c r="I70" s="135" t="s">
        <v>137</v>
      </c>
      <c r="J70" s="27">
        <v>60000</v>
      </c>
    </row>
    <row r="71" spans="1:17">
      <c r="A71" s="66" t="s">
        <v>20</v>
      </c>
      <c r="B71" s="257">
        <v>19440</v>
      </c>
      <c r="C71" s="257">
        <v>22330</v>
      </c>
      <c r="D71" s="257">
        <v>23690</v>
      </c>
      <c r="E71" s="257">
        <v>20210</v>
      </c>
      <c r="F71" s="257">
        <v>28240</v>
      </c>
      <c r="G71" s="257">
        <v>7620</v>
      </c>
      <c r="H71" s="257">
        <v>20970</v>
      </c>
      <c r="I71" s="135" t="s">
        <v>107</v>
      </c>
      <c r="J71" s="27">
        <v>22523.75</v>
      </c>
    </row>
    <row r="72" spans="1:17">
      <c r="A72" s="66" t="s">
        <v>21</v>
      </c>
      <c r="B72" s="257">
        <v>28240</v>
      </c>
      <c r="C72" s="257">
        <v>17930</v>
      </c>
      <c r="D72" s="257">
        <v>27490</v>
      </c>
      <c r="E72" s="257">
        <v>20360</v>
      </c>
      <c r="F72" s="257">
        <v>21720</v>
      </c>
      <c r="G72" s="257">
        <v>19150</v>
      </c>
      <c r="H72" s="257">
        <v>30980</v>
      </c>
      <c r="I72" s="135" t="s">
        <v>161</v>
      </c>
      <c r="J72" s="27">
        <v>1020</v>
      </c>
    </row>
    <row r="73" spans="1:17" ht="17.25" thickBot="1">
      <c r="A73" s="67" t="s">
        <v>22</v>
      </c>
      <c r="B73" s="257">
        <v>29460</v>
      </c>
      <c r="C73" s="257">
        <v>42920</v>
      </c>
      <c r="D73" s="257">
        <v>23690</v>
      </c>
      <c r="E73" s="163">
        <v>17860</v>
      </c>
      <c r="F73" s="257">
        <v>60000</v>
      </c>
      <c r="G73" s="257">
        <v>29770</v>
      </c>
      <c r="H73" s="257">
        <v>24910</v>
      </c>
      <c r="I73" s="27">
        <v>1261330</v>
      </c>
    </row>
    <row r="75" spans="1:17" ht="18" thickBot="1">
      <c r="A75" s="115" t="s">
        <v>1021</v>
      </c>
      <c r="B75" s="19" t="s">
        <v>127</v>
      </c>
      <c r="C75" s="19"/>
      <c r="D75" s="19"/>
      <c r="E75" s="19"/>
      <c r="F75" s="19"/>
      <c r="G75" s="19"/>
      <c r="H75" s="19"/>
      <c r="J75" s="63"/>
      <c r="K75" s="63"/>
      <c r="L75" s="63"/>
      <c r="M75" s="63"/>
      <c r="N75" s="63"/>
      <c r="O75" s="63"/>
      <c r="P75" s="63"/>
      <c r="Q75" s="63"/>
    </row>
    <row r="76" spans="1:17">
      <c r="A76" s="54" t="s">
        <v>0</v>
      </c>
      <c r="B76" s="61" t="s">
        <v>8</v>
      </c>
      <c r="C76" s="61" t="s">
        <v>23</v>
      </c>
      <c r="D76" s="61" t="s">
        <v>10</v>
      </c>
      <c r="E76" s="61" t="s">
        <v>11</v>
      </c>
      <c r="F76" s="61" t="s">
        <v>12</v>
      </c>
      <c r="G76" s="61" t="s">
        <v>13</v>
      </c>
      <c r="H76" s="62" t="s">
        <v>14</v>
      </c>
      <c r="J76" s="64"/>
      <c r="K76" s="64"/>
      <c r="L76" s="64"/>
      <c r="M76" s="64"/>
      <c r="N76" s="64"/>
      <c r="O76" s="64"/>
      <c r="P76" s="64"/>
      <c r="Q76" s="64"/>
    </row>
    <row r="77" spans="1:17">
      <c r="A77" s="55" t="s">
        <v>24</v>
      </c>
      <c r="B77" s="257">
        <v>25360</v>
      </c>
      <c r="C77" s="257">
        <v>18540</v>
      </c>
      <c r="D77" s="163">
        <v>21570</v>
      </c>
      <c r="E77" s="257">
        <v>18990</v>
      </c>
      <c r="F77" s="257">
        <v>24750</v>
      </c>
      <c r="G77" s="257">
        <v>16110</v>
      </c>
      <c r="H77" s="257">
        <v>19300</v>
      </c>
      <c r="J77" s="64"/>
      <c r="K77" s="35"/>
      <c r="L77" s="35"/>
      <c r="M77" s="35"/>
      <c r="N77" s="35"/>
      <c r="O77" s="35"/>
      <c r="P77" s="35"/>
      <c r="Q77" s="35"/>
    </row>
    <row r="78" spans="1:17">
      <c r="A78" s="55" t="s">
        <v>16</v>
      </c>
      <c r="B78" s="257">
        <v>21420</v>
      </c>
      <c r="C78" s="257">
        <v>25360</v>
      </c>
      <c r="D78" s="257">
        <v>19750</v>
      </c>
      <c r="E78" s="257">
        <v>17030</v>
      </c>
      <c r="F78" s="257">
        <v>23540</v>
      </c>
      <c r="G78" s="163">
        <v>1020</v>
      </c>
      <c r="H78" s="257">
        <v>29610</v>
      </c>
      <c r="J78" s="64"/>
      <c r="K78" s="35"/>
      <c r="L78" s="35"/>
      <c r="M78" s="35"/>
      <c r="N78" s="35"/>
      <c r="O78" s="35"/>
      <c r="P78" s="35"/>
      <c r="Q78" s="35"/>
    </row>
    <row r="79" spans="1:17">
      <c r="A79" s="55" t="s">
        <v>17</v>
      </c>
      <c r="B79" s="257">
        <v>18090</v>
      </c>
      <c r="C79" s="257">
        <v>20210</v>
      </c>
      <c r="D79" s="257">
        <v>16260</v>
      </c>
      <c r="E79" s="257">
        <v>22930</v>
      </c>
      <c r="F79" s="253">
        <v>12710</v>
      </c>
      <c r="G79" s="257">
        <v>13990</v>
      </c>
      <c r="H79" s="257">
        <v>33550</v>
      </c>
      <c r="J79" s="64"/>
      <c r="K79" s="35"/>
      <c r="L79" s="35"/>
      <c r="M79" s="35"/>
      <c r="N79" s="35"/>
      <c r="O79" s="35"/>
      <c r="P79" s="35"/>
      <c r="Q79" s="35"/>
    </row>
    <row r="80" spans="1:17">
      <c r="A80" s="55" t="s">
        <v>18</v>
      </c>
      <c r="B80" s="257">
        <v>19750</v>
      </c>
      <c r="C80" s="257">
        <v>24150</v>
      </c>
      <c r="D80" s="257">
        <v>24460</v>
      </c>
      <c r="E80" s="257">
        <v>18990</v>
      </c>
      <c r="F80" s="257">
        <v>16560</v>
      </c>
      <c r="G80" s="257">
        <v>18090</v>
      </c>
      <c r="H80" s="257">
        <v>24300</v>
      </c>
      <c r="J80" s="64"/>
      <c r="K80" s="35"/>
      <c r="L80" s="35"/>
      <c r="M80" s="35"/>
      <c r="N80" s="35"/>
      <c r="O80" s="35"/>
      <c r="P80" s="35"/>
      <c r="Q80" s="35"/>
    </row>
    <row r="81" spans="1:17">
      <c r="A81" s="55" t="s">
        <v>19</v>
      </c>
      <c r="B81" s="257">
        <v>26580</v>
      </c>
      <c r="C81" s="257">
        <v>30980</v>
      </c>
      <c r="D81" s="257">
        <v>41170</v>
      </c>
      <c r="E81" s="163">
        <v>115360</v>
      </c>
      <c r="F81" s="257">
        <v>23240</v>
      </c>
      <c r="G81" s="257">
        <v>19300</v>
      </c>
      <c r="H81" s="163">
        <v>28330</v>
      </c>
      <c r="J81" s="64"/>
      <c r="K81" s="35"/>
      <c r="L81" s="35"/>
      <c r="M81" s="35"/>
      <c r="N81" s="35"/>
      <c r="O81" s="35"/>
      <c r="P81" s="35"/>
      <c r="Q81" s="35"/>
    </row>
    <row r="82" spans="1:17">
      <c r="A82" s="55" t="s">
        <v>20</v>
      </c>
      <c r="B82" s="257">
        <v>19440</v>
      </c>
      <c r="C82" s="257">
        <v>22330</v>
      </c>
      <c r="D82" s="257">
        <v>47230</v>
      </c>
      <c r="E82" s="257">
        <v>20210</v>
      </c>
      <c r="F82" s="257">
        <v>28240</v>
      </c>
      <c r="G82" s="257">
        <v>7620</v>
      </c>
      <c r="H82" s="257">
        <v>20970</v>
      </c>
      <c r="J82" s="64"/>
      <c r="K82" s="35"/>
      <c r="L82" s="35"/>
      <c r="M82" s="35"/>
      <c r="N82" s="35"/>
      <c r="O82" s="35"/>
      <c r="P82" s="35"/>
      <c r="Q82" s="35"/>
    </row>
    <row r="83" spans="1:17">
      <c r="A83" s="55" t="s">
        <v>21</v>
      </c>
      <c r="B83" s="257">
        <v>28240</v>
      </c>
      <c r="C83" s="257">
        <v>17930</v>
      </c>
      <c r="D83" s="257">
        <v>27490</v>
      </c>
      <c r="E83" s="257">
        <v>20360</v>
      </c>
      <c r="F83" s="257">
        <v>40410</v>
      </c>
      <c r="G83" s="257">
        <v>19150</v>
      </c>
      <c r="H83" s="257">
        <v>81140</v>
      </c>
      <c r="J83" s="64"/>
      <c r="K83" s="35"/>
      <c r="L83" s="35"/>
      <c r="M83" s="35"/>
      <c r="N83" s="35"/>
      <c r="O83" s="35"/>
      <c r="P83" s="35"/>
      <c r="Q83" s="35"/>
    </row>
    <row r="84" spans="1:17" ht="17.25" thickBot="1">
      <c r="A84" s="56" t="s">
        <v>22</v>
      </c>
      <c r="B84" s="257">
        <v>29460</v>
      </c>
      <c r="C84" s="257">
        <v>42920</v>
      </c>
      <c r="D84" s="257">
        <v>23690</v>
      </c>
      <c r="E84" s="163">
        <v>17860</v>
      </c>
      <c r="F84" s="257">
        <v>319520</v>
      </c>
      <c r="G84" s="257">
        <v>29770</v>
      </c>
      <c r="H84" s="257">
        <v>24910</v>
      </c>
      <c r="I84" s="27">
        <v>1740240</v>
      </c>
      <c r="J84" s="64"/>
      <c r="K84" s="35"/>
      <c r="L84" s="35"/>
      <c r="M84" s="35"/>
      <c r="N84" s="35"/>
      <c r="O84" s="35"/>
      <c r="P84" s="35"/>
      <c r="Q84" s="35"/>
    </row>
  </sheetData>
  <phoneticPr fontId="3" type="noConversion"/>
  <conditionalFormatting sqref="N39:T46">
    <cfRule type="cellIs" dxfId="11" priority="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68" fitToHeight="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07"/>
  <sheetViews>
    <sheetView workbookViewId="0">
      <selection activeCell="C11" sqref="C11"/>
    </sheetView>
  </sheetViews>
  <sheetFormatPr defaultColWidth="9" defaultRowHeight="16.5" customHeight="1"/>
  <cols>
    <col min="1" max="1" width="2.625" style="43" customWidth="1"/>
    <col min="2" max="2" width="10.125" style="43" customWidth="1"/>
    <col min="3" max="3" width="10.25" style="43" customWidth="1"/>
    <col min="4" max="4" width="3.625" style="43" customWidth="1"/>
    <col min="5" max="6" width="9.25" style="43" customWidth="1"/>
    <col min="7" max="8" width="7.125" style="43" customWidth="1"/>
    <col min="9" max="9" width="10.125" style="43" customWidth="1"/>
    <col min="10" max="10" width="9.75" style="43" customWidth="1"/>
    <col min="11" max="11" width="3.625" style="43" customWidth="1"/>
    <col min="12" max="13" width="9.25" style="43" customWidth="1"/>
    <col min="14" max="15" width="2.625" style="43" customWidth="1"/>
    <col min="16" max="17" width="10.125" style="43" customWidth="1"/>
    <col min="18" max="18" width="3.625" style="43" customWidth="1"/>
    <col min="19" max="20" width="9.25" style="43" customWidth="1"/>
    <col min="21" max="22" width="7.125" style="43" customWidth="1"/>
    <col min="23" max="23" width="10.125" style="43" customWidth="1"/>
    <col min="24" max="24" width="9.75" style="43" customWidth="1"/>
    <col min="25" max="25" width="3.625" style="43" customWidth="1"/>
    <col min="26" max="27" width="9.25" style="43" customWidth="1"/>
    <col min="28" max="29" width="3.625" style="166" customWidth="1"/>
    <col min="30" max="31" width="10.125" style="43" customWidth="1"/>
    <col min="32" max="32" width="3.625" style="43" customWidth="1"/>
    <col min="33" max="34" width="9.25" style="43" customWidth="1"/>
    <col min="35" max="36" width="7.125" style="166" customWidth="1"/>
    <col min="37" max="37" width="10.125" style="43" customWidth="1"/>
    <col min="38" max="38" width="9.75" style="43" customWidth="1"/>
    <col min="39" max="39" width="3.625" style="43" customWidth="1"/>
    <col min="40" max="41" width="9.25" style="43" customWidth="1"/>
    <col min="42" max="42" width="4" style="166" customWidth="1"/>
    <col min="43" max="43" width="4.375" style="166" customWidth="1"/>
    <col min="44" max="44" width="10.125" style="43" customWidth="1"/>
    <col min="45" max="45" width="9.75" style="43" customWidth="1"/>
    <col min="46" max="46" width="3.625" style="43" customWidth="1"/>
    <col min="47" max="48" width="9.25" style="43" customWidth="1"/>
    <col min="49" max="16384" width="9" style="43"/>
  </cols>
  <sheetData>
    <row r="1" spans="2:48" ht="16.5" customHeight="1" thickBot="1"/>
    <row r="2" spans="2:48" s="76" customFormat="1" ht="16.5" customHeight="1">
      <c r="B2" s="98"/>
      <c r="C2" s="101"/>
      <c r="D2" s="102" t="s">
        <v>114</v>
      </c>
      <c r="E2" s="99"/>
      <c r="F2" s="100"/>
      <c r="G2" s="77"/>
      <c r="I2" s="98"/>
      <c r="J2" s="101"/>
      <c r="K2" s="102" t="s">
        <v>114</v>
      </c>
      <c r="L2" s="99"/>
      <c r="M2" s="100"/>
      <c r="P2" s="98"/>
      <c r="Q2" s="101"/>
      <c r="R2" s="102" t="s">
        <v>114</v>
      </c>
      <c r="S2" s="99"/>
      <c r="T2" s="100"/>
      <c r="W2" s="98"/>
      <c r="X2" s="101"/>
      <c r="Y2" s="102" t="s">
        <v>114</v>
      </c>
      <c r="Z2" s="99"/>
      <c r="AA2" s="100"/>
      <c r="AB2" s="167"/>
      <c r="AC2" s="167"/>
      <c r="AD2" s="98"/>
      <c r="AE2" s="101"/>
      <c r="AF2" s="102" t="s">
        <v>114</v>
      </c>
      <c r="AG2" s="99"/>
      <c r="AH2" s="100"/>
      <c r="AI2" s="167"/>
      <c r="AJ2" s="167"/>
      <c r="AK2" s="98"/>
      <c r="AL2" s="101"/>
      <c r="AM2" s="102" t="s">
        <v>114</v>
      </c>
      <c r="AN2" s="99"/>
      <c r="AO2" s="100"/>
      <c r="AP2" s="167"/>
      <c r="AQ2" s="167"/>
      <c r="AR2" s="98"/>
      <c r="AS2" s="101"/>
      <c r="AT2" s="102" t="s">
        <v>114</v>
      </c>
      <c r="AU2" s="99"/>
      <c r="AV2" s="100"/>
    </row>
    <row r="3" spans="2:48" ht="16.5" customHeight="1">
      <c r="B3" s="73" t="s">
        <v>26</v>
      </c>
      <c r="C3" s="26" t="s">
        <v>78</v>
      </c>
      <c r="D3" s="36"/>
      <c r="E3" s="26"/>
      <c r="F3" s="37"/>
      <c r="G3" s="38"/>
      <c r="H3" s="41"/>
      <c r="I3" s="40" t="s">
        <v>26</v>
      </c>
      <c r="J3" s="26" t="s">
        <v>79</v>
      </c>
      <c r="K3" s="41"/>
      <c r="L3" s="26"/>
      <c r="M3" s="70"/>
      <c r="N3" s="41"/>
      <c r="O3" s="41"/>
      <c r="P3" s="40" t="s">
        <v>26</v>
      </c>
      <c r="Q3" s="26" t="s">
        <v>80</v>
      </c>
      <c r="R3" s="42"/>
      <c r="S3" s="26"/>
      <c r="T3" s="70"/>
      <c r="U3" s="41"/>
      <c r="V3" s="41"/>
      <c r="W3" s="40" t="s">
        <v>26</v>
      </c>
      <c r="X3" s="26" t="s">
        <v>81</v>
      </c>
      <c r="Y3" s="41"/>
      <c r="Z3" s="26"/>
      <c r="AA3" s="70"/>
      <c r="AB3" s="41"/>
      <c r="AC3" s="41"/>
      <c r="AD3" s="40" t="s">
        <v>26</v>
      </c>
      <c r="AE3" s="26" t="s">
        <v>82</v>
      </c>
      <c r="AF3" s="41"/>
      <c r="AG3" s="26"/>
      <c r="AH3" s="70"/>
      <c r="AI3" s="41"/>
      <c r="AJ3" s="41"/>
      <c r="AK3" s="40" t="s">
        <v>26</v>
      </c>
      <c r="AL3" s="26" t="s">
        <v>83</v>
      </c>
      <c r="AN3" s="26"/>
      <c r="AO3" s="70"/>
      <c r="AP3" s="41"/>
      <c r="AQ3" s="41"/>
      <c r="AR3" s="40" t="s">
        <v>26</v>
      </c>
      <c r="AS3" s="26" t="s">
        <v>84</v>
      </c>
      <c r="AU3" s="26"/>
      <c r="AV3" s="70"/>
    </row>
    <row r="4" spans="2:48" ht="16.5" customHeight="1">
      <c r="B4" s="73" t="s">
        <v>27</v>
      </c>
      <c r="C4" s="36" t="s">
        <v>1016</v>
      </c>
      <c r="D4" s="36"/>
      <c r="E4" s="36" t="s">
        <v>28</v>
      </c>
      <c r="F4" s="90">
        <v>45636</v>
      </c>
      <c r="G4" s="38"/>
      <c r="I4" s="73" t="s">
        <v>27</v>
      </c>
      <c r="J4" s="36" t="s">
        <v>1016</v>
      </c>
      <c r="K4" s="36"/>
      <c r="L4" s="36" t="s">
        <v>28</v>
      </c>
      <c r="M4" s="90">
        <v>45636</v>
      </c>
      <c r="P4" s="73" t="s">
        <v>27</v>
      </c>
      <c r="Q4" s="36" t="s">
        <v>1016</v>
      </c>
      <c r="R4" s="36"/>
      <c r="S4" s="36" t="s">
        <v>28</v>
      </c>
      <c r="T4" s="90">
        <v>45636</v>
      </c>
      <c r="W4" s="73" t="s">
        <v>27</v>
      </c>
      <c r="X4" s="36" t="s">
        <v>1016</v>
      </c>
      <c r="Y4" s="36"/>
      <c r="Z4" s="36" t="s">
        <v>28</v>
      </c>
      <c r="AA4" s="90">
        <v>45636</v>
      </c>
      <c r="AB4" s="168"/>
      <c r="AC4" s="168"/>
      <c r="AD4" s="73" t="s">
        <v>27</v>
      </c>
      <c r="AE4" s="36" t="s">
        <v>1016</v>
      </c>
      <c r="AF4" s="36"/>
      <c r="AG4" s="36" t="s">
        <v>28</v>
      </c>
      <c r="AH4" s="90">
        <v>45636</v>
      </c>
      <c r="AI4" s="168"/>
      <c r="AJ4" s="168"/>
      <c r="AK4" s="73" t="s">
        <v>27</v>
      </c>
      <c r="AL4" s="36" t="s">
        <v>1016</v>
      </c>
      <c r="AM4" s="36"/>
      <c r="AN4" s="36" t="s">
        <v>28</v>
      </c>
      <c r="AO4" s="90">
        <v>45636</v>
      </c>
      <c r="AP4" s="168"/>
      <c r="AQ4" s="168"/>
      <c r="AR4" s="73" t="s">
        <v>27</v>
      </c>
      <c r="AS4" s="36" t="s">
        <v>1016</v>
      </c>
      <c r="AT4" s="36"/>
      <c r="AU4" s="36" t="s">
        <v>28</v>
      </c>
      <c r="AV4" s="90">
        <v>45636</v>
      </c>
    </row>
    <row r="5" spans="2:48" ht="16.5" customHeight="1">
      <c r="B5" s="73"/>
      <c r="C5" s="36"/>
      <c r="D5" s="36"/>
      <c r="E5" s="36"/>
      <c r="F5" s="37"/>
      <c r="G5" s="38"/>
      <c r="I5" s="73"/>
      <c r="J5" s="36"/>
      <c r="K5" s="36"/>
      <c r="L5" s="36"/>
      <c r="M5" s="37"/>
      <c r="P5" s="73"/>
      <c r="Q5" s="36"/>
      <c r="R5" s="36"/>
      <c r="S5" s="36"/>
      <c r="T5" s="37"/>
      <c r="W5" s="73"/>
      <c r="X5" s="36"/>
      <c r="Y5" s="36"/>
      <c r="Z5" s="36"/>
      <c r="AA5" s="37"/>
      <c r="AB5" s="81"/>
      <c r="AC5" s="81"/>
      <c r="AD5" s="73"/>
      <c r="AE5" s="36"/>
      <c r="AF5" s="36"/>
      <c r="AG5" s="36"/>
      <c r="AH5" s="37"/>
      <c r="AI5" s="81"/>
      <c r="AJ5" s="81"/>
      <c r="AK5" s="73"/>
      <c r="AL5" s="36"/>
      <c r="AM5" s="36"/>
      <c r="AN5" s="36"/>
      <c r="AO5" s="37"/>
      <c r="AP5" s="81"/>
      <c r="AQ5" s="81"/>
      <c r="AR5" s="73"/>
      <c r="AS5" s="36"/>
      <c r="AT5" s="36"/>
      <c r="AU5" s="36"/>
      <c r="AV5" s="37"/>
    </row>
    <row r="6" spans="2:48" s="79" customFormat="1" ht="16.5" customHeight="1">
      <c r="B6" s="266" t="s">
        <v>113</v>
      </c>
      <c r="C6" s="267"/>
      <c r="D6" s="264"/>
      <c r="E6" s="268" t="s">
        <v>115</v>
      </c>
      <c r="F6" s="269"/>
      <c r="G6" s="78"/>
      <c r="I6" s="266" t="s">
        <v>113</v>
      </c>
      <c r="J6" s="267"/>
      <c r="K6" s="264"/>
      <c r="L6" s="268" t="s">
        <v>115</v>
      </c>
      <c r="M6" s="269"/>
      <c r="P6" s="266" t="s">
        <v>113</v>
      </c>
      <c r="Q6" s="267"/>
      <c r="R6" s="264"/>
      <c r="S6" s="268" t="s">
        <v>115</v>
      </c>
      <c r="T6" s="269"/>
      <c r="W6" s="266" t="s">
        <v>113</v>
      </c>
      <c r="X6" s="267"/>
      <c r="Y6" s="264"/>
      <c r="Z6" s="268" t="s">
        <v>115</v>
      </c>
      <c r="AA6" s="269"/>
      <c r="AB6" s="169"/>
      <c r="AC6" s="169"/>
      <c r="AD6" s="266" t="s">
        <v>113</v>
      </c>
      <c r="AE6" s="267"/>
      <c r="AF6" s="264"/>
      <c r="AG6" s="268" t="s">
        <v>115</v>
      </c>
      <c r="AH6" s="269"/>
      <c r="AI6" s="169"/>
      <c r="AJ6" s="169"/>
      <c r="AK6" s="266" t="s">
        <v>113</v>
      </c>
      <c r="AL6" s="267"/>
      <c r="AM6" s="264"/>
      <c r="AN6" s="268" t="s">
        <v>115</v>
      </c>
      <c r="AO6" s="269"/>
      <c r="AP6" s="169"/>
      <c r="AQ6" s="169"/>
      <c r="AR6" s="266" t="s">
        <v>113</v>
      </c>
      <c r="AS6" s="267"/>
      <c r="AT6" s="264"/>
      <c r="AU6" s="268" t="s">
        <v>115</v>
      </c>
      <c r="AV6" s="269"/>
    </row>
    <row r="7" spans="2:48" ht="16.5" customHeight="1">
      <c r="B7" s="73" t="s">
        <v>1</v>
      </c>
      <c r="C7" s="72">
        <v>910</v>
      </c>
      <c r="D7" s="36"/>
      <c r="E7" s="36" t="s">
        <v>29</v>
      </c>
      <c r="F7" s="80" t="s">
        <v>1022</v>
      </c>
      <c r="G7" s="38"/>
      <c r="I7" s="73" t="s">
        <v>1</v>
      </c>
      <c r="J7" s="72">
        <v>910</v>
      </c>
      <c r="K7" s="36"/>
      <c r="L7" s="36" t="s">
        <v>29</v>
      </c>
      <c r="M7" s="80" t="s">
        <v>1023</v>
      </c>
      <c r="P7" s="73" t="s">
        <v>1</v>
      </c>
      <c r="Q7" s="72">
        <v>910</v>
      </c>
      <c r="R7" s="36"/>
      <c r="S7" s="36" t="s">
        <v>29</v>
      </c>
      <c r="T7" s="80" t="s">
        <v>1024</v>
      </c>
      <c r="W7" s="73" t="s">
        <v>1</v>
      </c>
      <c r="X7" s="72">
        <v>910</v>
      </c>
      <c r="Y7" s="36"/>
      <c r="Z7" s="36" t="s">
        <v>29</v>
      </c>
      <c r="AA7" s="80" t="s">
        <v>935</v>
      </c>
      <c r="AB7" s="170"/>
      <c r="AC7" s="170"/>
      <c r="AD7" s="73" t="s">
        <v>1</v>
      </c>
      <c r="AE7" s="72">
        <v>910</v>
      </c>
      <c r="AF7" s="36"/>
      <c r="AG7" s="36" t="s">
        <v>29</v>
      </c>
      <c r="AH7" s="80" t="s">
        <v>1025</v>
      </c>
      <c r="AI7" s="170"/>
      <c r="AJ7" s="170"/>
      <c r="AK7" s="73" t="s">
        <v>1</v>
      </c>
      <c r="AL7" s="72">
        <v>910</v>
      </c>
      <c r="AM7" s="36"/>
      <c r="AN7" s="36" t="s">
        <v>29</v>
      </c>
      <c r="AO7" s="80" t="s">
        <v>1026</v>
      </c>
      <c r="AP7" s="170"/>
      <c r="AQ7" s="170"/>
      <c r="AR7" s="73" t="s">
        <v>1</v>
      </c>
      <c r="AS7" s="72">
        <v>910</v>
      </c>
      <c r="AT7" s="36"/>
      <c r="AU7" s="36" t="s">
        <v>29</v>
      </c>
      <c r="AV7" s="80" t="s">
        <v>1027</v>
      </c>
    </row>
    <row r="8" spans="2:48" ht="16.5" customHeight="1">
      <c r="B8" s="73" t="s">
        <v>3</v>
      </c>
      <c r="C8" s="72">
        <v>17280</v>
      </c>
      <c r="D8" s="36"/>
      <c r="E8" s="36" t="s">
        <v>30</v>
      </c>
      <c r="F8" s="80" t="s">
        <v>949</v>
      </c>
      <c r="G8" s="39"/>
      <c r="I8" s="73" t="s">
        <v>3</v>
      </c>
      <c r="J8" s="72">
        <v>11880</v>
      </c>
      <c r="K8" s="36"/>
      <c r="L8" s="36" t="s">
        <v>30</v>
      </c>
      <c r="M8" s="80" t="s">
        <v>950</v>
      </c>
      <c r="P8" s="73" t="s">
        <v>3</v>
      </c>
      <c r="Q8" s="72">
        <v>14280</v>
      </c>
      <c r="R8" s="36"/>
      <c r="S8" s="36" t="s">
        <v>30</v>
      </c>
      <c r="T8" s="80" t="s">
        <v>951</v>
      </c>
      <c r="W8" s="73" t="s">
        <v>3</v>
      </c>
      <c r="X8" s="72">
        <v>12240</v>
      </c>
      <c r="Y8" s="36"/>
      <c r="Z8" s="36" t="s">
        <v>30</v>
      </c>
      <c r="AA8" s="80" t="s">
        <v>952</v>
      </c>
      <c r="AB8" s="170"/>
      <c r="AC8" s="170"/>
      <c r="AD8" s="73" t="s">
        <v>3</v>
      </c>
      <c r="AE8" s="72">
        <v>16800</v>
      </c>
      <c r="AF8" s="36"/>
      <c r="AG8" s="36" t="s">
        <v>30</v>
      </c>
      <c r="AH8" s="80" t="s">
        <v>953</v>
      </c>
      <c r="AI8" s="170"/>
      <c r="AJ8" s="170"/>
      <c r="AK8" s="73" t="s">
        <v>3</v>
      </c>
      <c r="AL8" s="72">
        <v>9960</v>
      </c>
      <c r="AM8" s="36"/>
      <c r="AN8" s="36" t="s">
        <v>30</v>
      </c>
      <c r="AO8" s="80" t="s">
        <v>954</v>
      </c>
      <c r="AP8" s="170"/>
      <c r="AQ8" s="170"/>
      <c r="AR8" s="73" t="s">
        <v>3</v>
      </c>
      <c r="AS8" s="72">
        <v>12480</v>
      </c>
      <c r="AT8" s="36"/>
      <c r="AU8" s="36" t="s">
        <v>30</v>
      </c>
      <c r="AV8" s="80" t="s">
        <v>955</v>
      </c>
    </row>
    <row r="9" spans="2:48" ht="16.5" customHeight="1">
      <c r="B9" s="73" t="s">
        <v>159</v>
      </c>
      <c r="C9" s="72">
        <v>0</v>
      </c>
      <c r="D9" s="36"/>
      <c r="E9" s="36"/>
      <c r="F9" s="80"/>
      <c r="G9" s="38"/>
      <c r="I9" s="73" t="s">
        <v>159</v>
      </c>
      <c r="J9" s="72">
        <v>0</v>
      </c>
      <c r="K9" s="36"/>
      <c r="L9" s="36"/>
      <c r="M9" s="80"/>
      <c r="P9" s="73" t="s">
        <v>159</v>
      </c>
      <c r="Q9" s="72">
        <v>0</v>
      </c>
      <c r="R9" s="36"/>
      <c r="S9" s="36"/>
      <c r="T9" s="80"/>
      <c r="W9" s="73" t="s">
        <v>159</v>
      </c>
      <c r="X9" s="72">
        <v>0</v>
      </c>
      <c r="Y9" s="36"/>
      <c r="Z9" s="36"/>
      <c r="AA9" s="80"/>
      <c r="AB9" s="170"/>
      <c r="AC9" s="170"/>
      <c r="AD9" s="73" t="s">
        <v>159</v>
      </c>
      <c r="AE9" s="72">
        <v>0</v>
      </c>
      <c r="AF9" s="36"/>
      <c r="AG9" s="36"/>
      <c r="AH9" s="80"/>
      <c r="AI9" s="170"/>
      <c r="AJ9" s="170"/>
      <c r="AK9" s="73" t="s">
        <v>159</v>
      </c>
      <c r="AL9" s="72">
        <v>0</v>
      </c>
      <c r="AM9" s="36"/>
      <c r="AN9" s="36"/>
      <c r="AO9" s="80"/>
      <c r="AP9" s="170"/>
      <c r="AQ9" s="170"/>
      <c r="AR9" s="73" t="s">
        <v>159</v>
      </c>
      <c r="AS9" s="72">
        <v>0</v>
      </c>
      <c r="AT9" s="36"/>
      <c r="AU9" s="36"/>
      <c r="AV9" s="80"/>
    </row>
    <row r="10" spans="2:48" ht="16.5" customHeight="1">
      <c r="B10" s="164" t="s">
        <v>167</v>
      </c>
      <c r="C10" s="72">
        <v>1296</v>
      </c>
      <c r="D10" s="36"/>
      <c r="E10" s="36"/>
      <c r="F10" s="80"/>
      <c r="G10" s="38"/>
      <c r="I10" s="164" t="s">
        <v>167</v>
      </c>
      <c r="J10" s="72">
        <v>891</v>
      </c>
      <c r="K10" s="36"/>
      <c r="L10" s="36"/>
      <c r="M10" s="80"/>
      <c r="P10" s="164" t="s">
        <v>167</v>
      </c>
      <c r="Q10" s="72">
        <v>1071</v>
      </c>
      <c r="R10" s="36"/>
      <c r="S10" s="36"/>
      <c r="T10" s="80"/>
      <c r="W10" s="164" t="s">
        <v>167</v>
      </c>
      <c r="X10" s="72">
        <v>918</v>
      </c>
      <c r="Y10" s="36"/>
      <c r="Z10" s="36"/>
      <c r="AA10" s="80"/>
      <c r="AB10" s="170"/>
      <c r="AC10" s="170"/>
      <c r="AD10" s="164" t="s">
        <v>167</v>
      </c>
      <c r="AE10" s="72">
        <v>1260</v>
      </c>
      <c r="AF10" s="36"/>
      <c r="AG10" s="36"/>
      <c r="AH10" s="80"/>
      <c r="AI10" s="170"/>
      <c r="AJ10" s="170"/>
      <c r="AK10" s="164" t="s">
        <v>167</v>
      </c>
      <c r="AL10" s="72">
        <v>747</v>
      </c>
      <c r="AM10" s="36"/>
      <c r="AN10" s="36"/>
      <c r="AO10" s="80"/>
      <c r="AP10" s="170"/>
      <c r="AQ10" s="170"/>
      <c r="AR10" s="164" t="s">
        <v>167</v>
      </c>
      <c r="AS10" s="72">
        <v>936</v>
      </c>
      <c r="AT10" s="36"/>
      <c r="AU10" s="36"/>
      <c r="AV10" s="80"/>
    </row>
    <row r="11" spans="2:48" ht="16.5" customHeight="1">
      <c r="B11" s="73" t="s">
        <v>169</v>
      </c>
      <c r="C11" s="72">
        <v>720</v>
      </c>
      <c r="D11" s="36"/>
      <c r="E11" s="36"/>
      <c r="F11" s="80"/>
      <c r="G11" s="38"/>
      <c r="I11" s="73" t="s">
        <v>169</v>
      </c>
      <c r="J11" s="72">
        <v>495</v>
      </c>
      <c r="K11" s="36"/>
      <c r="L11" s="36"/>
      <c r="M11" s="80"/>
      <c r="P11" s="73" t="s">
        <v>169</v>
      </c>
      <c r="Q11" s="72">
        <v>595</v>
      </c>
      <c r="R11" s="36"/>
      <c r="S11" s="36"/>
      <c r="T11" s="80"/>
      <c r="W11" s="73" t="s">
        <v>169</v>
      </c>
      <c r="X11" s="72">
        <v>510</v>
      </c>
      <c r="Y11" s="36"/>
      <c r="Z11" s="36"/>
      <c r="AA11" s="80"/>
      <c r="AB11" s="170"/>
      <c r="AC11" s="170"/>
      <c r="AD11" s="73" t="s">
        <v>169</v>
      </c>
      <c r="AE11" s="72">
        <v>700</v>
      </c>
      <c r="AF11" s="36"/>
      <c r="AG11" s="36"/>
      <c r="AH11" s="80"/>
      <c r="AI11" s="170"/>
      <c r="AJ11" s="170"/>
      <c r="AK11" s="73" t="s">
        <v>169</v>
      </c>
      <c r="AL11" s="72">
        <v>415</v>
      </c>
      <c r="AM11" s="36"/>
      <c r="AN11" s="36"/>
      <c r="AO11" s="80"/>
      <c r="AP11" s="170"/>
      <c r="AQ11" s="170"/>
      <c r="AR11" s="73" t="s">
        <v>169</v>
      </c>
      <c r="AS11" s="72">
        <v>520</v>
      </c>
      <c r="AT11" s="36"/>
      <c r="AU11" s="36"/>
      <c r="AV11" s="80"/>
    </row>
    <row r="12" spans="2:48" ht="16.5" customHeight="1">
      <c r="B12" s="73" t="s">
        <v>31</v>
      </c>
      <c r="C12" s="72">
        <v>2021</v>
      </c>
      <c r="D12" s="36"/>
      <c r="E12" s="172" t="s">
        <v>117</v>
      </c>
      <c r="F12" s="173"/>
      <c r="G12" s="38"/>
      <c r="I12" s="73" t="s">
        <v>31</v>
      </c>
      <c r="J12" s="72">
        <v>1418</v>
      </c>
      <c r="K12" s="36"/>
      <c r="L12" s="172" t="s">
        <v>117</v>
      </c>
      <c r="M12" s="173"/>
      <c r="P12" s="73" t="s">
        <v>31</v>
      </c>
      <c r="Q12" s="72">
        <v>1686</v>
      </c>
      <c r="R12" s="36"/>
      <c r="S12" s="172" t="s">
        <v>117</v>
      </c>
      <c r="T12" s="173"/>
      <c r="W12" s="73" t="s">
        <v>31</v>
      </c>
      <c r="X12" s="72">
        <v>1458</v>
      </c>
      <c r="Y12" s="36"/>
      <c r="Z12" s="172" t="s">
        <v>117</v>
      </c>
      <c r="AA12" s="173"/>
      <c r="AB12" s="169"/>
      <c r="AC12" s="169"/>
      <c r="AD12" s="73" t="s">
        <v>31</v>
      </c>
      <c r="AE12" s="72">
        <v>1967</v>
      </c>
      <c r="AF12" s="36"/>
      <c r="AG12" s="172" t="s">
        <v>117</v>
      </c>
      <c r="AH12" s="173"/>
      <c r="AI12" s="169"/>
      <c r="AJ12" s="169"/>
      <c r="AK12" s="73" t="s">
        <v>31</v>
      </c>
      <c r="AL12" s="72">
        <v>1203</v>
      </c>
      <c r="AM12" s="36"/>
      <c r="AN12" s="172" t="s">
        <v>117</v>
      </c>
      <c r="AO12" s="173"/>
      <c r="AP12" s="169"/>
      <c r="AQ12" s="169"/>
      <c r="AR12" s="73" t="s">
        <v>31</v>
      </c>
      <c r="AS12" s="72">
        <v>1485</v>
      </c>
      <c r="AT12" s="36"/>
      <c r="AU12" s="172" t="s">
        <v>117</v>
      </c>
      <c r="AV12" s="173"/>
    </row>
    <row r="13" spans="2:48" ht="16.5" customHeight="1">
      <c r="B13" s="73" t="s">
        <v>171</v>
      </c>
      <c r="C13" s="72">
        <v>-7</v>
      </c>
      <c r="D13" s="36"/>
      <c r="E13" s="36" t="s">
        <v>33</v>
      </c>
      <c r="F13" s="80" t="s">
        <v>266</v>
      </c>
      <c r="G13" s="38"/>
      <c r="I13" s="73" t="s">
        <v>171</v>
      </c>
      <c r="J13" s="72">
        <v>-4</v>
      </c>
      <c r="K13" s="36"/>
      <c r="L13" s="36" t="s">
        <v>33</v>
      </c>
      <c r="M13" s="80" t="s">
        <v>332</v>
      </c>
      <c r="P13" s="73" t="s">
        <v>171</v>
      </c>
      <c r="Q13" s="72">
        <v>-2</v>
      </c>
      <c r="R13" s="36"/>
      <c r="S13" s="36" t="s">
        <v>33</v>
      </c>
      <c r="T13" s="80" t="s">
        <v>367</v>
      </c>
      <c r="W13" s="73" t="s">
        <v>171</v>
      </c>
      <c r="X13" s="72">
        <v>-6</v>
      </c>
      <c r="Y13" s="36"/>
      <c r="Z13" s="36" t="s">
        <v>33</v>
      </c>
      <c r="AA13" s="80" t="s">
        <v>453</v>
      </c>
      <c r="AB13" s="170"/>
      <c r="AC13" s="170"/>
      <c r="AD13" s="73" t="s">
        <v>171</v>
      </c>
      <c r="AE13" s="72">
        <v>-7</v>
      </c>
      <c r="AF13" s="36"/>
      <c r="AG13" s="36" t="s">
        <v>33</v>
      </c>
      <c r="AH13" s="80" t="s">
        <v>581</v>
      </c>
      <c r="AI13" s="170"/>
      <c r="AJ13" s="170"/>
      <c r="AK13" s="73" t="s">
        <v>171</v>
      </c>
      <c r="AL13" s="72">
        <v>-5</v>
      </c>
      <c r="AM13" s="36"/>
      <c r="AN13" s="36" t="s">
        <v>33</v>
      </c>
      <c r="AO13" s="80" t="s">
        <v>513</v>
      </c>
      <c r="AP13" s="170"/>
      <c r="AQ13" s="170"/>
      <c r="AR13" s="73" t="s">
        <v>171</v>
      </c>
      <c r="AS13" s="72">
        <v>-1</v>
      </c>
      <c r="AT13" s="36"/>
      <c r="AU13" s="36" t="s">
        <v>33</v>
      </c>
      <c r="AV13" s="80" t="s">
        <v>568</v>
      </c>
    </row>
    <row r="14" spans="2:48" ht="16.5" customHeight="1">
      <c r="B14" s="73" t="s">
        <v>32</v>
      </c>
      <c r="C14" s="72">
        <v>640</v>
      </c>
      <c r="D14" s="36"/>
      <c r="E14" s="96"/>
      <c r="F14" s="95"/>
      <c r="G14" s="38"/>
      <c r="I14" s="73" t="s">
        <v>32</v>
      </c>
      <c r="J14" s="72">
        <v>450</v>
      </c>
      <c r="K14" s="36"/>
      <c r="L14" s="96"/>
      <c r="M14" s="95"/>
      <c r="P14" s="73" t="s">
        <v>32</v>
      </c>
      <c r="Q14" s="72">
        <v>530</v>
      </c>
      <c r="R14" s="36"/>
      <c r="S14" s="96"/>
      <c r="T14" s="95"/>
      <c r="W14" s="73" t="s">
        <v>32</v>
      </c>
      <c r="X14" s="72">
        <v>460</v>
      </c>
      <c r="Y14" s="36"/>
      <c r="Z14" s="96"/>
      <c r="AA14" s="95"/>
      <c r="AB14" s="171"/>
      <c r="AC14" s="171"/>
      <c r="AD14" s="73" t="s">
        <v>32</v>
      </c>
      <c r="AE14" s="72">
        <v>620</v>
      </c>
      <c r="AF14" s="36"/>
      <c r="AG14" s="96"/>
      <c r="AH14" s="95"/>
      <c r="AI14" s="171"/>
      <c r="AJ14" s="171"/>
      <c r="AK14" s="73" t="s">
        <v>32</v>
      </c>
      <c r="AL14" s="72">
        <v>380</v>
      </c>
      <c r="AM14" s="36"/>
      <c r="AN14" s="96"/>
      <c r="AO14" s="95"/>
      <c r="AP14" s="171"/>
      <c r="AQ14" s="171"/>
      <c r="AR14" s="73" t="s">
        <v>32</v>
      </c>
      <c r="AS14" s="72">
        <v>470</v>
      </c>
      <c r="AT14" s="36"/>
      <c r="AU14" s="96"/>
      <c r="AV14" s="95"/>
    </row>
    <row r="15" spans="2:48" ht="16.5" customHeight="1">
      <c r="B15" s="73" t="s">
        <v>101</v>
      </c>
      <c r="C15" s="72">
        <v>2500</v>
      </c>
      <c r="D15" s="36"/>
      <c r="E15" s="36"/>
      <c r="F15" s="80"/>
      <c r="G15" s="38"/>
      <c r="I15" s="73" t="s">
        <v>101</v>
      </c>
      <c r="J15" s="72">
        <v>2500</v>
      </c>
      <c r="K15" s="36"/>
      <c r="L15" s="36"/>
      <c r="M15" s="80"/>
      <c r="P15" s="73" t="s">
        <v>101</v>
      </c>
      <c r="Q15" s="72">
        <v>2500</v>
      </c>
      <c r="R15" s="36"/>
      <c r="S15" s="36"/>
      <c r="T15" s="80"/>
      <c r="W15" s="73" t="s">
        <v>101</v>
      </c>
      <c r="X15" s="72">
        <v>2500</v>
      </c>
      <c r="Y15" s="36"/>
      <c r="Z15" s="36"/>
      <c r="AA15" s="80"/>
      <c r="AB15" s="170"/>
      <c r="AC15" s="170"/>
      <c r="AD15" s="73" t="s">
        <v>101</v>
      </c>
      <c r="AE15" s="72">
        <v>2500</v>
      </c>
      <c r="AF15" s="36"/>
      <c r="AG15" s="36"/>
      <c r="AH15" s="80"/>
      <c r="AI15" s="170"/>
      <c r="AJ15" s="170"/>
      <c r="AK15" s="73" t="s">
        <v>101</v>
      </c>
      <c r="AL15" s="72">
        <v>2500</v>
      </c>
      <c r="AM15" s="36"/>
      <c r="AN15" s="36"/>
      <c r="AO15" s="80"/>
      <c r="AP15" s="170"/>
      <c r="AQ15" s="170"/>
      <c r="AR15" s="73" t="s">
        <v>101</v>
      </c>
      <c r="AS15" s="72">
        <v>2500</v>
      </c>
      <c r="AT15" s="36"/>
      <c r="AU15" s="36"/>
      <c r="AV15" s="80"/>
    </row>
    <row r="16" spans="2:48" ht="16.5" customHeight="1">
      <c r="B16" s="73" t="s">
        <v>104</v>
      </c>
      <c r="C16" s="72">
        <v>0</v>
      </c>
      <c r="D16" s="36"/>
      <c r="E16" s="36"/>
      <c r="F16" s="80"/>
      <c r="G16" s="38"/>
      <c r="I16" s="73" t="s">
        <v>104</v>
      </c>
      <c r="J16" s="72">
        <v>0</v>
      </c>
      <c r="K16" s="36"/>
      <c r="L16" s="36"/>
      <c r="M16" s="80"/>
      <c r="P16" s="73" t="s">
        <v>104</v>
      </c>
      <c r="Q16" s="72">
        <v>0</v>
      </c>
      <c r="R16" s="36"/>
      <c r="S16" s="36"/>
      <c r="T16" s="80"/>
      <c r="W16" s="73" t="s">
        <v>104</v>
      </c>
      <c r="X16" s="72">
        <v>0</v>
      </c>
      <c r="Y16" s="36"/>
      <c r="Z16" s="36"/>
      <c r="AA16" s="80"/>
      <c r="AB16" s="170"/>
      <c r="AC16" s="170"/>
      <c r="AD16" s="73" t="s">
        <v>104</v>
      </c>
      <c r="AE16" s="72">
        <v>0</v>
      </c>
      <c r="AF16" s="36"/>
      <c r="AG16" s="36"/>
      <c r="AH16" s="80"/>
      <c r="AI16" s="170"/>
      <c r="AJ16" s="170"/>
      <c r="AK16" s="73" t="s">
        <v>104</v>
      </c>
      <c r="AL16" s="72">
        <v>0</v>
      </c>
      <c r="AM16" s="36"/>
      <c r="AN16" s="36"/>
      <c r="AO16" s="80"/>
      <c r="AP16" s="170"/>
      <c r="AQ16" s="170"/>
      <c r="AR16" s="73" t="s">
        <v>104</v>
      </c>
      <c r="AS16" s="72">
        <v>0</v>
      </c>
      <c r="AT16" s="36"/>
      <c r="AU16" s="36"/>
      <c r="AV16" s="80"/>
    </row>
    <row r="17" spans="2:48" ht="16.5" customHeight="1">
      <c r="B17" s="93" t="s">
        <v>109</v>
      </c>
      <c r="C17" s="94">
        <v>25360</v>
      </c>
      <c r="D17" s="81"/>
      <c r="E17" s="36"/>
      <c r="F17" s="37"/>
      <c r="G17" s="38"/>
      <c r="H17" s="39"/>
      <c r="I17" s="93" t="s">
        <v>109</v>
      </c>
      <c r="J17" s="94">
        <v>18540</v>
      </c>
      <c r="K17" s="81"/>
      <c r="L17" s="36"/>
      <c r="M17" s="37"/>
      <c r="N17" s="39"/>
      <c r="O17" s="39"/>
      <c r="P17" s="93" t="s">
        <v>109</v>
      </c>
      <c r="Q17" s="94">
        <v>21570</v>
      </c>
      <c r="R17" s="81"/>
      <c r="S17" s="36"/>
      <c r="T17" s="37"/>
      <c r="U17" s="39"/>
      <c r="V17" s="39"/>
      <c r="W17" s="93" t="s">
        <v>109</v>
      </c>
      <c r="X17" s="94">
        <v>18990</v>
      </c>
      <c r="Y17" s="81"/>
      <c r="Z17" s="36"/>
      <c r="AA17" s="37"/>
      <c r="AB17" s="81"/>
      <c r="AC17" s="81"/>
      <c r="AD17" s="93" t="s">
        <v>109</v>
      </c>
      <c r="AE17" s="94">
        <v>24750</v>
      </c>
      <c r="AF17" s="81"/>
      <c r="AG17" s="36"/>
      <c r="AH17" s="37"/>
      <c r="AI17" s="81"/>
      <c r="AJ17" s="81"/>
      <c r="AK17" s="93" t="s">
        <v>109</v>
      </c>
      <c r="AL17" s="94">
        <v>16110</v>
      </c>
      <c r="AM17" s="81"/>
      <c r="AN17" s="36"/>
      <c r="AO17" s="37"/>
      <c r="AP17" s="81"/>
      <c r="AQ17" s="81"/>
      <c r="AR17" s="93" t="s">
        <v>109</v>
      </c>
      <c r="AS17" s="94">
        <v>19300</v>
      </c>
      <c r="AT17" s="81"/>
      <c r="AU17" s="36"/>
      <c r="AV17" s="37"/>
    </row>
    <row r="18" spans="2:48" ht="16.5" customHeight="1">
      <c r="B18" s="74" t="s">
        <v>111</v>
      </c>
      <c r="C18" s="75">
        <v>0</v>
      </c>
      <c r="D18" s="81"/>
      <c r="E18" s="36"/>
      <c r="F18" s="37"/>
      <c r="G18" s="38"/>
      <c r="H18" s="39"/>
      <c r="I18" s="74" t="s">
        <v>111</v>
      </c>
      <c r="J18" s="75">
        <v>0</v>
      </c>
      <c r="K18" s="81"/>
      <c r="L18" s="36"/>
      <c r="M18" s="37"/>
      <c r="N18" s="39"/>
      <c r="O18" s="39"/>
      <c r="P18" s="74" t="s">
        <v>111</v>
      </c>
      <c r="Q18" s="75">
        <v>0</v>
      </c>
      <c r="R18" s="81"/>
      <c r="S18" s="36"/>
      <c r="T18" s="37"/>
      <c r="U18" s="39"/>
      <c r="V18" s="39"/>
      <c r="W18" s="74" t="s">
        <v>111</v>
      </c>
      <c r="X18" s="75">
        <v>0</v>
      </c>
      <c r="Y18" s="81"/>
      <c r="Z18" s="36"/>
      <c r="AA18" s="37"/>
      <c r="AB18" s="81"/>
      <c r="AC18" s="81"/>
      <c r="AD18" s="74" t="s">
        <v>111</v>
      </c>
      <c r="AE18" s="75">
        <v>0</v>
      </c>
      <c r="AF18" s="81"/>
      <c r="AG18" s="36"/>
      <c r="AH18" s="37"/>
      <c r="AI18" s="81"/>
      <c r="AJ18" s="81"/>
      <c r="AK18" s="74" t="s">
        <v>111</v>
      </c>
      <c r="AL18" s="75">
        <v>0</v>
      </c>
      <c r="AM18" s="81"/>
      <c r="AN18" s="36"/>
      <c r="AO18" s="37"/>
      <c r="AP18" s="81"/>
      <c r="AQ18" s="81"/>
      <c r="AR18" s="74" t="s">
        <v>111</v>
      </c>
      <c r="AS18" s="75">
        <v>0</v>
      </c>
      <c r="AT18" s="81"/>
      <c r="AU18" s="36"/>
      <c r="AV18" s="37"/>
    </row>
    <row r="19" spans="2:48" ht="16.5" customHeight="1">
      <c r="B19" s="91" t="s">
        <v>112</v>
      </c>
      <c r="C19" s="92">
        <v>25360</v>
      </c>
      <c r="D19" s="81"/>
      <c r="E19" s="36"/>
      <c r="F19" s="37"/>
      <c r="G19" s="38"/>
      <c r="I19" s="91" t="s">
        <v>112</v>
      </c>
      <c r="J19" s="92">
        <v>18540</v>
      </c>
      <c r="K19" s="81"/>
      <c r="L19" s="36"/>
      <c r="M19" s="37"/>
      <c r="P19" s="91" t="s">
        <v>112</v>
      </c>
      <c r="Q19" s="92">
        <v>21570</v>
      </c>
      <c r="R19" s="81"/>
      <c r="S19" s="36"/>
      <c r="T19" s="37"/>
      <c r="W19" s="91" t="s">
        <v>112</v>
      </c>
      <c r="X19" s="92">
        <v>18990</v>
      </c>
      <c r="Y19" s="81"/>
      <c r="Z19" s="36"/>
      <c r="AA19" s="37"/>
      <c r="AB19" s="81"/>
      <c r="AC19" s="81"/>
      <c r="AD19" s="91" t="s">
        <v>112</v>
      </c>
      <c r="AE19" s="92">
        <v>24750</v>
      </c>
      <c r="AF19" s="81"/>
      <c r="AG19" s="36"/>
      <c r="AH19" s="37"/>
      <c r="AI19" s="81"/>
      <c r="AJ19" s="81"/>
      <c r="AK19" s="91" t="s">
        <v>112</v>
      </c>
      <c r="AL19" s="92">
        <v>16110</v>
      </c>
      <c r="AM19" s="81"/>
      <c r="AN19" s="36"/>
      <c r="AO19" s="37"/>
      <c r="AP19" s="81"/>
      <c r="AQ19" s="81"/>
      <c r="AR19" s="91" t="s">
        <v>112</v>
      </c>
      <c r="AS19" s="92">
        <v>19300</v>
      </c>
      <c r="AT19" s="81"/>
      <c r="AU19" s="36"/>
      <c r="AV19" s="37"/>
    </row>
    <row r="20" spans="2:48" s="39" customFormat="1" ht="16.5" customHeight="1">
      <c r="B20" s="73"/>
      <c r="C20" s="42"/>
      <c r="D20" s="36"/>
      <c r="E20" s="36"/>
      <c r="F20" s="37"/>
      <c r="G20" s="38"/>
      <c r="I20" s="73"/>
      <c r="J20" s="42"/>
      <c r="K20" s="36"/>
      <c r="L20" s="36"/>
      <c r="M20" s="37"/>
      <c r="P20" s="73"/>
      <c r="Q20" s="42"/>
      <c r="R20" s="36"/>
      <c r="S20" s="36"/>
      <c r="T20" s="37"/>
      <c r="W20" s="73"/>
      <c r="X20" s="42"/>
      <c r="Y20" s="36"/>
      <c r="Z20" s="36"/>
      <c r="AA20" s="37"/>
      <c r="AB20" s="81"/>
      <c r="AC20" s="81"/>
      <c r="AD20" s="73"/>
      <c r="AE20" s="42"/>
      <c r="AF20" s="36"/>
      <c r="AG20" s="36"/>
      <c r="AH20" s="37"/>
      <c r="AI20" s="81"/>
      <c r="AJ20" s="81"/>
      <c r="AK20" s="73"/>
      <c r="AL20" s="42"/>
      <c r="AM20" s="36"/>
      <c r="AN20" s="36"/>
      <c r="AO20" s="37"/>
      <c r="AP20" s="81"/>
      <c r="AQ20" s="81"/>
      <c r="AR20" s="73"/>
      <c r="AS20" s="42"/>
      <c r="AT20" s="36"/>
      <c r="AU20" s="36"/>
      <c r="AV20" s="37"/>
    </row>
    <row r="21" spans="2:48" s="39" customFormat="1" ht="16.5" customHeight="1">
      <c r="B21" s="73">
        <v>0</v>
      </c>
      <c r="C21" s="42"/>
      <c r="D21" s="36"/>
      <c r="E21" s="36"/>
      <c r="F21" s="37"/>
      <c r="G21" s="38"/>
      <c r="I21" s="73">
        <v>0</v>
      </c>
      <c r="J21" s="42"/>
      <c r="K21" s="36"/>
      <c r="L21" s="36"/>
      <c r="M21" s="37"/>
      <c r="P21" s="73">
        <v>0</v>
      </c>
      <c r="Q21" s="42"/>
      <c r="R21" s="36"/>
      <c r="S21" s="36"/>
      <c r="T21" s="37"/>
      <c r="W21" s="73">
        <v>0</v>
      </c>
      <c r="X21" s="42"/>
      <c r="Y21" s="36"/>
      <c r="Z21" s="36"/>
      <c r="AA21" s="37"/>
      <c r="AB21" s="81"/>
      <c r="AC21" s="81"/>
      <c r="AD21" s="73">
        <v>0</v>
      </c>
      <c r="AE21" s="42"/>
      <c r="AF21" s="36"/>
      <c r="AG21" s="36"/>
      <c r="AH21" s="37"/>
      <c r="AI21" s="81"/>
      <c r="AJ21" s="81"/>
      <c r="AK21" s="73">
        <v>0</v>
      </c>
      <c r="AL21" s="42"/>
      <c r="AM21" s="36"/>
      <c r="AN21" s="36"/>
      <c r="AO21" s="37"/>
      <c r="AP21" s="81"/>
      <c r="AQ21" s="81"/>
      <c r="AR21" s="73">
        <v>0</v>
      </c>
      <c r="AS21" s="42"/>
      <c r="AT21" s="36"/>
      <c r="AU21" s="36"/>
      <c r="AV21" s="37"/>
    </row>
    <row r="22" spans="2:48" s="39" customFormat="1" ht="16.5" customHeight="1">
      <c r="B22" s="73" t="s">
        <v>211</v>
      </c>
      <c r="C22" s="42"/>
      <c r="D22" s="36"/>
      <c r="E22" s="36"/>
      <c r="F22" s="37"/>
      <c r="G22" s="38"/>
      <c r="I22" s="73" t="s">
        <v>211</v>
      </c>
      <c r="J22" s="42"/>
      <c r="K22" s="36"/>
      <c r="L22" s="36"/>
      <c r="M22" s="37"/>
      <c r="P22" s="73" t="s">
        <v>211</v>
      </c>
      <c r="Q22" s="42"/>
      <c r="R22" s="36"/>
      <c r="S22" s="36"/>
      <c r="T22" s="37"/>
      <c r="W22" s="73" t="s">
        <v>211</v>
      </c>
      <c r="X22" s="42"/>
      <c r="Y22" s="36"/>
      <c r="Z22" s="36"/>
      <c r="AA22" s="37"/>
      <c r="AB22" s="81"/>
      <c r="AC22" s="81"/>
      <c r="AD22" s="73" t="s">
        <v>211</v>
      </c>
      <c r="AE22" s="42"/>
      <c r="AF22" s="36"/>
      <c r="AG22" s="36"/>
      <c r="AH22" s="37"/>
      <c r="AI22" s="81"/>
      <c r="AJ22" s="81"/>
      <c r="AK22" s="73" t="s">
        <v>211</v>
      </c>
      <c r="AL22" s="42"/>
      <c r="AM22" s="36"/>
      <c r="AN22" s="36"/>
      <c r="AO22" s="37"/>
      <c r="AP22" s="81"/>
      <c r="AQ22" s="81"/>
      <c r="AR22" s="73" t="s">
        <v>211</v>
      </c>
      <c r="AS22" s="42"/>
      <c r="AT22" s="36"/>
      <c r="AU22" s="36"/>
      <c r="AV22" s="37"/>
    </row>
    <row r="23" spans="2:48" s="184" customFormat="1" ht="16.5" customHeight="1">
      <c r="B23" s="180">
        <v>0</v>
      </c>
      <c r="C23" s="181"/>
      <c r="D23" s="26"/>
      <c r="E23" s="26"/>
      <c r="F23" s="182"/>
      <c r="G23" s="183"/>
      <c r="I23" s="180">
        <v>0</v>
      </c>
      <c r="J23" s="181"/>
      <c r="K23" s="26"/>
      <c r="L23" s="26"/>
      <c r="M23" s="182"/>
      <c r="P23" s="180">
        <v>0</v>
      </c>
      <c r="Q23" s="181"/>
      <c r="R23" s="26"/>
      <c r="S23" s="26"/>
      <c r="T23" s="182"/>
      <c r="W23" s="180">
        <v>0</v>
      </c>
      <c r="X23" s="181"/>
      <c r="Y23" s="26"/>
      <c r="Z23" s="26"/>
      <c r="AA23" s="182"/>
      <c r="AB23" s="185"/>
      <c r="AC23" s="185"/>
      <c r="AD23" s="180">
        <v>0</v>
      </c>
      <c r="AE23" s="181"/>
      <c r="AF23" s="26"/>
      <c r="AG23" s="26"/>
      <c r="AH23" s="182"/>
      <c r="AI23" s="185"/>
      <c r="AJ23" s="185"/>
      <c r="AK23" s="180">
        <v>0</v>
      </c>
      <c r="AL23" s="181"/>
      <c r="AM23" s="26"/>
      <c r="AN23" s="26"/>
      <c r="AO23" s="182"/>
      <c r="AP23" s="185"/>
      <c r="AQ23" s="185"/>
      <c r="AR23" s="180">
        <v>0</v>
      </c>
      <c r="AS23" s="181"/>
      <c r="AT23" s="26"/>
      <c r="AU23" s="26"/>
      <c r="AV23" s="182"/>
    </row>
    <row r="24" spans="2:48" ht="16.5" customHeight="1" thickBot="1">
      <c r="B24" s="84"/>
      <c r="C24" s="85"/>
      <c r="D24" s="85"/>
      <c r="E24" s="85"/>
      <c r="F24" s="86"/>
      <c r="G24" s="38"/>
      <c r="I24" s="84"/>
      <c r="J24" s="85"/>
      <c r="K24" s="85"/>
      <c r="L24" s="85"/>
      <c r="M24" s="86"/>
      <c r="P24" s="84"/>
      <c r="Q24" s="85"/>
      <c r="R24" s="85"/>
      <c r="S24" s="85"/>
      <c r="T24" s="86"/>
      <c r="W24" s="84"/>
      <c r="X24" s="85"/>
      <c r="Y24" s="85"/>
      <c r="Z24" s="85"/>
      <c r="AA24" s="86"/>
      <c r="AB24" s="81"/>
      <c r="AC24" s="81"/>
      <c r="AD24" s="84"/>
      <c r="AE24" s="85"/>
      <c r="AF24" s="85"/>
      <c r="AG24" s="85"/>
      <c r="AH24" s="86"/>
      <c r="AI24" s="81"/>
      <c r="AJ24" s="81"/>
      <c r="AK24" s="84"/>
      <c r="AL24" s="85"/>
      <c r="AM24" s="85"/>
      <c r="AN24" s="85"/>
      <c r="AO24" s="86"/>
      <c r="AP24" s="81"/>
      <c r="AQ24" s="81"/>
      <c r="AR24" s="84"/>
      <c r="AS24" s="85"/>
      <c r="AT24" s="85"/>
      <c r="AU24" s="85"/>
      <c r="AV24" s="86"/>
    </row>
    <row r="25" spans="2:48" ht="16.5" customHeight="1">
      <c r="B25" s="36"/>
      <c r="C25" s="36"/>
      <c r="D25" s="36"/>
      <c r="E25" s="36"/>
      <c r="F25" s="36"/>
      <c r="G25" s="38"/>
      <c r="I25" s="36"/>
      <c r="J25" s="36"/>
      <c r="K25" s="36"/>
      <c r="L25" s="36"/>
      <c r="M25" s="36"/>
      <c r="P25" s="36"/>
      <c r="Q25" s="36"/>
      <c r="R25" s="36"/>
      <c r="S25" s="36"/>
      <c r="T25" s="36"/>
      <c r="W25" s="36"/>
      <c r="X25" s="36"/>
      <c r="Y25" s="36"/>
      <c r="Z25" s="36"/>
      <c r="AA25" s="36"/>
      <c r="AB25" s="81"/>
      <c r="AC25" s="81"/>
      <c r="AD25" s="36"/>
      <c r="AE25" s="36"/>
      <c r="AF25" s="36"/>
      <c r="AG25" s="36"/>
      <c r="AH25" s="36"/>
      <c r="AI25" s="81"/>
      <c r="AJ25" s="81"/>
      <c r="AK25" s="36"/>
      <c r="AL25" s="36"/>
      <c r="AM25" s="36"/>
      <c r="AN25" s="36"/>
      <c r="AO25" s="36"/>
      <c r="AP25" s="81"/>
      <c r="AQ25" s="81"/>
      <c r="AR25" s="36"/>
      <c r="AS25" s="36"/>
      <c r="AT25" s="36"/>
      <c r="AU25" s="36"/>
      <c r="AV25" s="36"/>
    </row>
    <row r="26" spans="2:48" ht="16.5" customHeight="1">
      <c r="B26" s="87"/>
      <c r="I26" s="87"/>
      <c r="P26" s="87"/>
      <c r="W26" s="87"/>
      <c r="AD26" s="87"/>
      <c r="AK26" s="87"/>
      <c r="AR26" s="87"/>
    </row>
    <row r="27" spans="2:48" ht="16.5" customHeight="1">
      <c r="B27" s="36"/>
      <c r="I27" s="36"/>
      <c r="P27" s="36"/>
      <c r="W27" s="36"/>
      <c r="AD27" s="36"/>
      <c r="AK27" s="36"/>
      <c r="AR27" s="36"/>
    </row>
    <row r="28" spans="2:48" ht="16.5" customHeight="1" thickBot="1">
      <c r="G28" s="38"/>
    </row>
    <row r="29" spans="2:48" s="76" customFormat="1" ht="16.5" customHeight="1">
      <c r="B29" s="98"/>
      <c r="C29" s="101"/>
      <c r="D29" s="102" t="s">
        <v>114</v>
      </c>
      <c r="E29" s="99"/>
      <c r="F29" s="100"/>
      <c r="G29" s="77"/>
      <c r="I29" s="98"/>
      <c r="J29" s="101"/>
      <c r="K29" s="102" t="s">
        <v>114</v>
      </c>
      <c r="L29" s="99"/>
      <c r="M29" s="100"/>
      <c r="P29" s="98"/>
      <c r="Q29" s="101"/>
      <c r="R29" s="102" t="s">
        <v>114</v>
      </c>
      <c r="S29" s="99"/>
      <c r="T29" s="100"/>
      <c r="W29" s="98"/>
      <c r="X29" s="101"/>
      <c r="Y29" s="102" t="s">
        <v>114</v>
      </c>
      <c r="Z29" s="99"/>
      <c r="AA29" s="100"/>
      <c r="AB29" s="167"/>
      <c r="AC29" s="167"/>
      <c r="AD29" s="98"/>
      <c r="AE29" s="101"/>
      <c r="AF29" s="102" t="s">
        <v>114</v>
      </c>
      <c r="AG29" s="99"/>
      <c r="AH29" s="100"/>
      <c r="AI29" s="167"/>
      <c r="AJ29" s="167"/>
      <c r="AK29" s="98"/>
      <c r="AL29" s="101"/>
      <c r="AM29" s="102" t="s">
        <v>114</v>
      </c>
      <c r="AN29" s="99"/>
      <c r="AO29" s="100"/>
      <c r="AP29" s="167"/>
      <c r="AQ29" s="167"/>
      <c r="AR29" s="98"/>
      <c r="AS29" s="101"/>
      <c r="AT29" s="102" t="s">
        <v>114</v>
      </c>
      <c r="AU29" s="99"/>
      <c r="AV29" s="100"/>
    </row>
    <row r="30" spans="2:48" ht="16.5" customHeight="1">
      <c r="B30" s="40" t="s">
        <v>26</v>
      </c>
      <c r="C30" s="26" t="s">
        <v>87</v>
      </c>
      <c r="D30" s="36"/>
      <c r="E30" s="26"/>
      <c r="F30" s="95"/>
      <c r="G30" s="38"/>
      <c r="H30" s="41"/>
      <c r="I30" s="40" t="s">
        <v>26</v>
      </c>
      <c r="J30" s="26" t="s">
        <v>88</v>
      </c>
      <c r="K30" s="41"/>
      <c r="L30" s="26"/>
      <c r="M30" s="70"/>
      <c r="N30" s="41"/>
      <c r="O30" s="41"/>
      <c r="P30" s="40" t="s">
        <v>26</v>
      </c>
      <c r="Q30" s="26" t="s">
        <v>89</v>
      </c>
      <c r="R30" s="42"/>
      <c r="S30" s="26"/>
      <c r="T30" s="70"/>
      <c r="U30" s="41"/>
      <c r="V30" s="41"/>
      <c r="W30" s="40" t="s">
        <v>26</v>
      </c>
      <c r="X30" s="26" t="s">
        <v>90</v>
      </c>
      <c r="Y30" s="41"/>
      <c r="Z30" s="26"/>
      <c r="AA30" s="70"/>
      <c r="AB30" s="41"/>
      <c r="AC30" s="41"/>
      <c r="AD30" s="40" t="s">
        <v>26</v>
      </c>
      <c r="AE30" s="26" t="s">
        <v>91</v>
      </c>
      <c r="AF30" s="41"/>
      <c r="AG30" s="26"/>
      <c r="AH30" s="70"/>
      <c r="AI30" s="41"/>
      <c r="AJ30" s="41"/>
      <c r="AK30" s="40" t="s">
        <v>26</v>
      </c>
      <c r="AL30" s="26" t="s">
        <v>92</v>
      </c>
      <c r="AN30" s="26"/>
      <c r="AO30" s="70"/>
      <c r="AP30" s="41"/>
      <c r="AQ30" s="41"/>
      <c r="AR30" s="40" t="s">
        <v>26</v>
      </c>
      <c r="AS30" s="26" t="s">
        <v>93</v>
      </c>
      <c r="AU30" s="26"/>
      <c r="AV30" s="70"/>
    </row>
    <row r="31" spans="2:48" ht="16.5" customHeight="1">
      <c r="B31" s="73" t="s">
        <v>27</v>
      </c>
      <c r="C31" s="36" t="s">
        <v>1016</v>
      </c>
      <c r="D31" s="36"/>
      <c r="E31" s="36" t="s">
        <v>28</v>
      </c>
      <c r="F31" s="90">
        <v>45636</v>
      </c>
      <c r="G31" s="38"/>
      <c r="I31" s="73" t="s">
        <v>27</v>
      </c>
      <c r="J31" s="36" t="s">
        <v>1016</v>
      </c>
      <c r="K31" s="36"/>
      <c r="L31" s="36" t="s">
        <v>28</v>
      </c>
      <c r="M31" s="90">
        <v>45636</v>
      </c>
      <c r="P31" s="73" t="s">
        <v>27</v>
      </c>
      <c r="Q31" s="36" t="s">
        <v>1016</v>
      </c>
      <c r="R31" s="36"/>
      <c r="S31" s="36" t="s">
        <v>28</v>
      </c>
      <c r="T31" s="90">
        <v>45636</v>
      </c>
      <c r="W31" s="73" t="s">
        <v>27</v>
      </c>
      <c r="X31" s="36" t="s">
        <v>1016</v>
      </c>
      <c r="Y31" s="36"/>
      <c r="Z31" s="36" t="s">
        <v>28</v>
      </c>
      <c r="AA31" s="90">
        <v>45636</v>
      </c>
      <c r="AB31" s="168"/>
      <c r="AC31" s="168"/>
      <c r="AD31" s="73" t="s">
        <v>27</v>
      </c>
      <c r="AE31" s="36" t="s">
        <v>1016</v>
      </c>
      <c r="AF31" s="36"/>
      <c r="AG31" s="36" t="s">
        <v>28</v>
      </c>
      <c r="AH31" s="90">
        <v>45636</v>
      </c>
      <c r="AI31" s="168"/>
      <c r="AJ31" s="168"/>
      <c r="AK31" s="73" t="s">
        <v>27</v>
      </c>
      <c r="AL31" s="36" t="s">
        <v>1016</v>
      </c>
      <c r="AM31" s="36"/>
      <c r="AN31" s="36" t="s">
        <v>28</v>
      </c>
      <c r="AO31" s="90">
        <v>45636</v>
      </c>
      <c r="AP31" s="168"/>
      <c r="AQ31" s="168"/>
      <c r="AR31" s="73" t="s">
        <v>27</v>
      </c>
      <c r="AS31" s="36" t="s">
        <v>1016</v>
      </c>
      <c r="AT31" s="36"/>
      <c r="AU31" s="36" t="s">
        <v>28</v>
      </c>
      <c r="AV31" s="90">
        <v>45636</v>
      </c>
    </row>
    <row r="32" spans="2:48" ht="16.5" customHeight="1">
      <c r="B32" s="73"/>
      <c r="C32" s="36"/>
      <c r="D32" s="36"/>
      <c r="E32" s="36"/>
      <c r="F32" s="37"/>
      <c r="G32" s="38"/>
      <c r="I32" s="73"/>
      <c r="J32" s="36"/>
      <c r="K32" s="36"/>
      <c r="L32" s="36"/>
      <c r="M32" s="37"/>
      <c r="P32" s="73"/>
      <c r="Q32" s="36"/>
      <c r="R32" s="36"/>
      <c r="S32" s="36"/>
      <c r="T32" s="37"/>
      <c r="W32" s="73"/>
      <c r="X32" s="36"/>
      <c r="Y32" s="36"/>
      <c r="Z32" s="36"/>
      <c r="AA32" s="37"/>
      <c r="AB32" s="81"/>
      <c r="AC32" s="81"/>
      <c r="AD32" s="73"/>
      <c r="AE32" s="36"/>
      <c r="AF32" s="36"/>
      <c r="AG32" s="36"/>
      <c r="AH32" s="37"/>
      <c r="AI32" s="81"/>
      <c r="AJ32" s="81"/>
      <c r="AK32" s="73"/>
      <c r="AL32" s="36"/>
      <c r="AM32" s="36"/>
      <c r="AN32" s="36"/>
      <c r="AO32" s="37"/>
      <c r="AP32" s="81"/>
      <c r="AQ32" s="81"/>
      <c r="AR32" s="73"/>
      <c r="AS32" s="36"/>
      <c r="AT32" s="36"/>
      <c r="AU32" s="36"/>
      <c r="AV32" s="37"/>
    </row>
    <row r="33" spans="1:58" s="79" customFormat="1" ht="16.5" customHeight="1">
      <c r="B33" s="266" t="s">
        <v>113</v>
      </c>
      <c r="C33" s="267"/>
      <c r="D33" s="264"/>
      <c r="E33" s="268" t="s">
        <v>115</v>
      </c>
      <c r="F33" s="269"/>
      <c r="G33" s="78"/>
      <c r="I33" s="266" t="s">
        <v>113</v>
      </c>
      <c r="J33" s="267"/>
      <c r="K33" s="264"/>
      <c r="L33" s="268" t="s">
        <v>115</v>
      </c>
      <c r="M33" s="269"/>
      <c r="P33" s="266" t="s">
        <v>113</v>
      </c>
      <c r="Q33" s="267"/>
      <c r="R33" s="264"/>
      <c r="S33" s="268" t="s">
        <v>115</v>
      </c>
      <c r="T33" s="269"/>
      <c r="W33" s="266" t="s">
        <v>113</v>
      </c>
      <c r="X33" s="267"/>
      <c r="Y33" s="264"/>
      <c r="Z33" s="268" t="s">
        <v>115</v>
      </c>
      <c r="AA33" s="269"/>
      <c r="AB33" s="169"/>
      <c r="AC33" s="169"/>
      <c r="AD33" s="266" t="s">
        <v>113</v>
      </c>
      <c r="AE33" s="267"/>
      <c r="AF33" s="264"/>
      <c r="AG33" s="268" t="s">
        <v>115</v>
      </c>
      <c r="AH33" s="269"/>
      <c r="AI33" s="169"/>
      <c r="AJ33" s="169"/>
      <c r="AK33" s="266" t="s">
        <v>113</v>
      </c>
      <c r="AL33" s="267"/>
      <c r="AM33" s="264"/>
      <c r="AN33" s="268" t="s">
        <v>115</v>
      </c>
      <c r="AO33" s="269"/>
      <c r="AP33" s="169"/>
      <c r="AQ33" s="169"/>
      <c r="AR33" s="266" t="s">
        <v>113</v>
      </c>
      <c r="AS33" s="267"/>
      <c r="AT33" s="264"/>
      <c r="AU33" s="268" t="s">
        <v>115</v>
      </c>
      <c r="AV33" s="269"/>
    </row>
    <row r="34" spans="1:58" ht="16.5" customHeight="1">
      <c r="B34" s="73" t="s">
        <v>1</v>
      </c>
      <c r="C34" s="72">
        <v>910</v>
      </c>
      <c r="D34" s="36"/>
      <c r="E34" s="36" t="s">
        <v>29</v>
      </c>
      <c r="F34" s="80" t="s">
        <v>1028</v>
      </c>
      <c r="G34" s="38"/>
      <c r="I34" s="73" t="s">
        <v>1</v>
      </c>
      <c r="J34" s="72">
        <v>910</v>
      </c>
      <c r="K34" s="36"/>
      <c r="L34" s="36" t="s">
        <v>29</v>
      </c>
      <c r="M34" s="80" t="s">
        <v>1029</v>
      </c>
      <c r="P34" s="73" t="s">
        <v>1</v>
      </c>
      <c r="Q34" s="72">
        <v>910</v>
      </c>
      <c r="R34" s="36"/>
      <c r="S34" s="36" t="s">
        <v>29</v>
      </c>
      <c r="T34" s="80" t="s">
        <v>1030</v>
      </c>
      <c r="W34" s="73" t="s">
        <v>1</v>
      </c>
      <c r="X34" s="72">
        <v>910</v>
      </c>
      <c r="Y34" s="36"/>
      <c r="Z34" s="36" t="s">
        <v>29</v>
      </c>
      <c r="AA34" s="80" t="s">
        <v>1031</v>
      </c>
      <c r="AB34" s="170"/>
      <c r="AC34" s="170"/>
      <c r="AD34" s="73" t="s">
        <v>1</v>
      </c>
      <c r="AE34" s="72">
        <v>910</v>
      </c>
      <c r="AF34" s="36"/>
      <c r="AG34" s="36" t="s">
        <v>29</v>
      </c>
      <c r="AH34" s="80" t="s">
        <v>1032</v>
      </c>
      <c r="AI34" s="170"/>
      <c r="AJ34" s="170"/>
      <c r="AK34" s="73" t="s">
        <v>1</v>
      </c>
      <c r="AL34" s="72">
        <v>910</v>
      </c>
      <c r="AM34" s="36"/>
      <c r="AN34" s="36" t="s">
        <v>29</v>
      </c>
      <c r="AO34" s="80" t="s">
        <v>963</v>
      </c>
      <c r="AP34" s="170"/>
      <c r="AQ34" s="170"/>
      <c r="AR34" s="73" t="s">
        <v>1</v>
      </c>
      <c r="AS34" s="72">
        <v>910</v>
      </c>
      <c r="AT34" s="36"/>
      <c r="AU34" s="36" t="s">
        <v>29</v>
      </c>
      <c r="AV34" s="80" t="s">
        <v>1033</v>
      </c>
      <c r="BF34" s="165"/>
    </row>
    <row r="35" spans="1:58" ht="16.5" customHeight="1">
      <c r="B35" s="73" t="s">
        <v>3</v>
      </c>
      <c r="C35" s="72">
        <v>14160</v>
      </c>
      <c r="D35" s="36"/>
      <c r="E35" s="36" t="s">
        <v>30</v>
      </c>
      <c r="F35" s="80" t="s">
        <v>958</v>
      </c>
      <c r="G35" s="38"/>
      <c r="I35" s="73" t="s">
        <v>3</v>
      </c>
      <c r="J35" s="72">
        <v>17280</v>
      </c>
      <c r="K35" s="36"/>
      <c r="L35" s="36" t="s">
        <v>30</v>
      </c>
      <c r="M35" s="80" t="s">
        <v>959</v>
      </c>
      <c r="P35" s="73" t="s">
        <v>3</v>
      </c>
      <c r="Q35" s="72">
        <v>12840</v>
      </c>
      <c r="R35" s="36"/>
      <c r="S35" s="36" t="s">
        <v>30</v>
      </c>
      <c r="T35" s="80" t="s">
        <v>960</v>
      </c>
      <c r="W35" s="73" t="s">
        <v>3</v>
      </c>
      <c r="X35" s="72">
        <v>10680</v>
      </c>
      <c r="Y35" s="36"/>
      <c r="Z35" s="36" t="s">
        <v>30</v>
      </c>
      <c r="AA35" s="80" t="s">
        <v>961</v>
      </c>
      <c r="AB35" s="170"/>
      <c r="AC35" s="170"/>
      <c r="AD35" s="73" t="s">
        <v>3</v>
      </c>
      <c r="AE35" s="72">
        <v>15840</v>
      </c>
      <c r="AF35" s="36"/>
      <c r="AG35" s="36" t="s">
        <v>30</v>
      </c>
      <c r="AH35" s="80" t="s">
        <v>962</v>
      </c>
      <c r="AI35" s="170"/>
      <c r="AJ35" s="170"/>
      <c r="AK35" s="73" t="s">
        <v>3</v>
      </c>
      <c r="AL35" s="72">
        <v>0</v>
      </c>
      <c r="AM35" s="36"/>
      <c r="AN35" s="36" t="s">
        <v>30</v>
      </c>
      <c r="AO35" s="80" t="s">
        <v>963</v>
      </c>
      <c r="AP35" s="170"/>
      <c r="AQ35" s="170"/>
      <c r="AR35" s="73" t="s">
        <v>3</v>
      </c>
      <c r="AS35" s="72">
        <v>20640</v>
      </c>
      <c r="AT35" s="36"/>
      <c r="AU35" s="36" t="s">
        <v>30</v>
      </c>
      <c r="AV35" s="80" t="s">
        <v>964</v>
      </c>
      <c r="BF35" s="165"/>
    </row>
    <row r="36" spans="1:58" ht="16.5" customHeight="1">
      <c r="B36" s="73" t="s">
        <v>159</v>
      </c>
      <c r="C36" s="72">
        <v>0</v>
      </c>
      <c r="D36" s="36"/>
      <c r="E36" s="36"/>
      <c r="F36" s="80"/>
      <c r="G36" s="38"/>
      <c r="I36" s="73" t="s">
        <v>159</v>
      </c>
      <c r="J36" s="72">
        <v>0</v>
      </c>
      <c r="K36" s="36"/>
      <c r="L36" s="36"/>
      <c r="M36" s="80"/>
      <c r="P36" s="73" t="s">
        <v>159</v>
      </c>
      <c r="Q36" s="72">
        <v>0</v>
      </c>
      <c r="R36" s="36"/>
      <c r="S36" s="36"/>
      <c r="T36" s="80"/>
      <c r="W36" s="73" t="s">
        <v>159</v>
      </c>
      <c r="X36" s="72">
        <v>0</v>
      </c>
      <c r="Y36" s="36"/>
      <c r="Z36" s="36"/>
      <c r="AA36" s="80"/>
      <c r="AB36" s="170"/>
      <c r="AC36" s="170"/>
      <c r="AD36" s="73" t="s">
        <v>159</v>
      </c>
      <c r="AE36" s="72">
        <v>0</v>
      </c>
      <c r="AF36" s="36"/>
      <c r="AG36" s="36"/>
      <c r="AH36" s="80"/>
      <c r="AI36" s="170"/>
      <c r="AJ36" s="170"/>
      <c r="AK36" s="73" t="s">
        <v>159</v>
      </c>
      <c r="AL36" s="72">
        <v>0</v>
      </c>
      <c r="AM36" s="36"/>
      <c r="AN36" s="36"/>
      <c r="AO36" s="80"/>
      <c r="AP36" s="170"/>
      <c r="AQ36" s="170"/>
      <c r="AR36" s="73" t="s">
        <v>159</v>
      </c>
      <c r="AS36" s="72">
        <v>0</v>
      </c>
      <c r="AT36" s="36"/>
      <c r="AU36" s="36"/>
      <c r="AV36" s="80"/>
      <c r="BF36" s="165"/>
    </row>
    <row r="37" spans="1:58" ht="16.5" customHeight="1">
      <c r="B37" s="164" t="s">
        <v>167</v>
      </c>
      <c r="C37" s="72">
        <v>1062</v>
      </c>
      <c r="D37" s="36"/>
      <c r="E37" s="36"/>
      <c r="F37" s="80"/>
      <c r="G37" s="38"/>
      <c r="I37" s="164" t="s">
        <v>167</v>
      </c>
      <c r="J37" s="72">
        <v>1296</v>
      </c>
      <c r="K37" s="36"/>
      <c r="L37" s="36"/>
      <c r="M37" s="80"/>
      <c r="P37" s="164" t="s">
        <v>167</v>
      </c>
      <c r="Q37" s="72">
        <v>963</v>
      </c>
      <c r="R37" s="36"/>
      <c r="S37" s="36"/>
      <c r="T37" s="80"/>
      <c r="W37" s="164" t="s">
        <v>167</v>
      </c>
      <c r="X37" s="72">
        <v>801</v>
      </c>
      <c r="Y37" s="36"/>
      <c r="Z37" s="36"/>
      <c r="AA37" s="80"/>
      <c r="AB37" s="170"/>
      <c r="AC37" s="170"/>
      <c r="AD37" s="164" t="s">
        <v>167</v>
      </c>
      <c r="AE37" s="72">
        <v>1188</v>
      </c>
      <c r="AF37" s="36"/>
      <c r="AG37" s="36"/>
      <c r="AH37" s="80"/>
      <c r="AI37" s="170"/>
      <c r="AJ37" s="170"/>
      <c r="AK37" s="164" t="s">
        <v>167</v>
      </c>
      <c r="AL37" s="72">
        <v>0</v>
      </c>
      <c r="AM37" s="36"/>
      <c r="AN37" s="36"/>
      <c r="AO37" s="80"/>
      <c r="AP37" s="170"/>
      <c r="AQ37" s="170"/>
      <c r="AR37" s="164" t="s">
        <v>167</v>
      </c>
      <c r="AS37" s="72">
        <v>1548</v>
      </c>
      <c r="AT37" s="36"/>
      <c r="AU37" s="36"/>
      <c r="AV37" s="80"/>
      <c r="BF37" s="165"/>
    </row>
    <row r="38" spans="1:58" ht="16.5" customHeight="1">
      <c r="B38" s="73" t="s">
        <v>169</v>
      </c>
      <c r="C38" s="72">
        <v>590</v>
      </c>
      <c r="D38" s="36"/>
      <c r="E38" s="36"/>
      <c r="F38" s="80"/>
      <c r="G38" s="38"/>
      <c r="I38" s="73" t="s">
        <v>169</v>
      </c>
      <c r="J38" s="72">
        <v>720</v>
      </c>
      <c r="K38" s="36"/>
      <c r="L38" s="36"/>
      <c r="M38" s="80"/>
      <c r="P38" s="73" t="s">
        <v>169</v>
      </c>
      <c r="Q38" s="72">
        <v>535</v>
      </c>
      <c r="R38" s="36"/>
      <c r="S38" s="36"/>
      <c r="T38" s="80"/>
      <c r="W38" s="73" t="s">
        <v>169</v>
      </c>
      <c r="X38" s="72">
        <v>445</v>
      </c>
      <c r="Y38" s="36"/>
      <c r="Z38" s="36"/>
      <c r="AA38" s="80"/>
      <c r="AB38" s="170"/>
      <c r="AC38" s="170"/>
      <c r="AD38" s="73" t="s">
        <v>169</v>
      </c>
      <c r="AE38" s="72">
        <v>660</v>
      </c>
      <c r="AF38" s="36"/>
      <c r="AG38" s="36"/>
      <c r="AH38" s="80"/>
      <c r="AI38" s="170"/>
      <c r="AJ38" s="170"/>
      <c r="AK38" s="73" t="s">
        <v>169</v>
      </c>
      <c r="AL38" s="72">
        <v>0</v>
      </c>
      <c r="AM38" s="36"/>
      <c r="AN38" s="36"/>
      <c r="AO38" s="80"/>
      <c r="AP38" s="170"/>
      <c r="AQ38" s="170"/>
      <c r="AR38" s="73" t="s">
        <v>169</v>
      </c>
      <c r="AS38" s="72">
        <v>860</v>
      </c>
      <c r="AT38" s="36"/>
      <c r="AU38" s="36"/>
      <c r="AV38" s="80"/>
      <c r="BF38" s="165"/>
    </row>
    <row r="39" spans="1:58" ht="16.5" customHeight="1">
      <c r="B39" s="73" t="s">
        <v>31</v>
      </c>
      <c r="C39" s="72">
        <v>1672</v>
      </c>
      <c r="D39" s="36"/>
      <c r="E39" s="172" t="s">
        <v>117</v>
      </c>
      <c r="F39" s="173"/>
      <c r="G39" s="38"/>
      <c r="I39" s="73" t="s">
        <v>31</v>
      </c>
      <c r="J39" s="72">
        <v>2021</v>
      </c>
      <c r="K39" s="36"/>
      <c r="L39" s="172" t="s">
        <v>117</v>
      </c>
      <c r="M39" s="173"/>
      <c r="P39" s="73" t="s">
        <v>31</v>
      </c>
      <c r="Q39" s="72">
        <v>1525</v>
      </c>
      <c r="R39" s="36"/>
      <c r="S39" s="172" t="s">
        <v>117</v>
      </c>
      <c r="T39" s="173"/>
      <c r="W39" s="73" t="s">
        <v>31</v>
      </c>
      <c r="X39" s="72">
        <v>1284</v>
      </c>
      <c r="Y39" s="36"/>
      <c r="Z39" s="172" t="s">
        <v>117</v>
      </c>
      <c r="AA39" s="173"/>
      <c r="AB39" s="169"/>
      <c r="AC39" s="169"/>
      <c r="AD39" s="73" t="s">
        <v>31</v>
      </c>
      <c r="AE39" s="72">
        <v>1860</v>
      </c>
      <c r="AF39" s="36"/>
      <c r="AG39" s="172" t="s">
        <v>117</v>
      </c>
      <c r="AH39" s="173"/>
      <c r="AI39" s="169"/>
      <c r="AJ39" s="169"/>
      <c r="AK39" s="73" t="s">
        <v>31</v>
      </c>
      <c r="AL39" s="72">
        <v>91</v>
      </c>
      <c r="AM39" s="36"/>
      <c r="AN39" s="172" t="s">
        <v>117</v>
      </c>
      <c r="AO39" s="173"/>
      <c r="AP39" s="169"/>
      <c r="AQ39" s="169"/>
      <c r="AR39" s="73" t="s">
        <v>31</v>
      </c>
      <c r="AS39" s="72">
        <v>2396</v>
      </c>
      <c r="AT39" s="36"/>
      <c r="AU39" s="172" t="s">
        <v>117</v>
      </c>
      <c r="AV39" s="173"/>
      <c r="BF39" s="165"/>
    </row>
    <row r="40" spans="1:58" ht="16.5" customHeight="1">
      <c r="B40" s="73" t="s">
        <v>171</v>
      </c>
      <c r="C40" s="72">
        <v>-4</v>
      </c>
      <c r="D40" s="36"/>
      <c r="E40" s="36" t="s">
        <v>33</v>
      </c>
      <c r="F40" s="80" t="s">
        <v>405</v>
      </c>
      <c r="G40" s="38"/>
      <c r="I40" s="73" t="s">
        <v>171</v>
      </c>
      <c r="J40" s="72">
        <v>-7</v>
      </c>
      <c r="K40" s="36"/>
      <c r="L40" s="36" t="s">
        <v>33</v>
      </c>
      <c r="M40" s="80" t="s">
        <v>266</v>
      </c>
      <c r="P40" s="73" t="s">
        <v>171</v>
      </c>
      <c r="Q40" s="72">
        <v>-3</v>
      </c>
      <c r="R40" s="36"/>
      <c r="S40" s="36" t="s">
        <v>33</v>
      </c>
      <c r="T40" s="80" t="s">
        <v>311</v>
      </c>
      <c r="W40" s="73" t="s">
        <v>171</v>
      </c>
      <c r="X40" s="72">
        <v>0</v>
      </c>
      <c r="Y40" s="36"/>
      <c r="Z40" s="36" t="s">
        <v>33</v>
      </c>
      <c r="AA40" s="80" t="s">
        <v>644</v>
      </c>
      <c r="AB40" s="170"/>
      <c r="AC40" s="170"/>
      <c r="AD40" s="73" t="s">
        <v>171</v>
      </c>
      <c r="AE40" s="72">
        <v>-8</v>
      </c>
      <c r="AF40" s="36"/>
      <c r="AG40" s="36" t="s">
        <v>33</v>
      </c>
      <c r="AH40" s="80" t="s">
        <v>328</v>
      </c>
      <c r="AI40" s="170"/>
      <c r="AJ40" s="170"/>
      <c r="AK40" s="73" t="s">
        <v>171</v>
      </c>
      <c r="AL40" s="72">
        <v>-1</v>
      </c>
      <c r="AM40" s="36"/>
      <c r="AN40" s="36" t="s">
        <v>33</v>
      </c>
      <c r="AO40" s="80" t="s">
        <v>1034</v>
      </c>
      <c r="AP40" s="170"/>
      <c r="AQ40" s="170"/>
      <c r="AR40" s="73" t="s">
        <v>171</v>
      </c>
      <c r="AS40" s="72">
        <v>-4</v>
      </c>
      <c r="AT40" s="36"/>
      <c r="AU40" s="36" t="s">
        <v>33</v>
      </c>
      <c r="AV40" s="80" t="s">
        <v>752</v>
      </c>
      <c r="BF40" s="165"/>
    </row>
    <row r="41" spans="1:58" ht="16.5" customHeight="1">
      <c r="B41" s="73" t="s">
        <v>32</v>
      </c>
      <c r="C41" s="72">
        <v>530</v>
      </c>
      <c r="D41" s="36"/>
      <c r="E41" s="96"/>
      <c r="F41" s="95"/>
      <c r="G41" s="38"/>
      <c r="I41" s="73" t="s">
        <v>32</v>
      </c>
      <c r="J41" s="72">
        <v>640</v>
      </c>
      <c r="K41" s="36"/>
      <c r="L41" s="96"/>
      <c r="M41" s="95"/>
      <c r="P41" s="73" t="s">
        <v>32</v>
      </c>
      <c r="Q41" s="72">
        <v>480</v>
      </c>
      <c r="R41" s="36"/>
      <c r="S41" s="96"/>
      <c r="T41" s="95"/>
      <c r="W41" s="73" t="s">
        <v>32</v>
      </c>
      <c r="X41" s="72">
        <v>410</v>
      </c>
      <c r="Y41" s="36"/>
      <c r="Z41" s="96"/>
      <c r="AA41" s="95"/>
      <c r="AB41" s="171"/>
      <c r="AC41" s="171"/>
      <c r="AD41" s="73" t="s">
        <v>32</v>
      </c>
      <c r="AE41" s="72">
        <v>590</v>
      </c>
      <c r="AF41" s="36"/>
      <c r="AG41" s="96"/>
      <c r="AH41" s="95"/>
      <c r="AI41" s="171"/>
      <c r="AJ41" s="171"/>
      <c r="AK41" s="73" t="s">
        <v>32</v>
      </c>
      <c r="AL41" s="72">
        <v>20</v>
      </c>
      <c r="AM41" s="36"/>
      <c r="AN41" s="96"/>
      <c r="AO41" s="95"/>
      <c r="AP41" s="171"/>
      <c r="AQ41" s="171"/>
      <c r="AR41" s="73" t="s">
        <v>32</v>
      </c>
      <c r="AS41" s="72">
        <v>760</v>
      </c>
      <c r="AT41" s="36"/>
      <c r="AU41" s="96"/>
      <c r="AV41" s="95"/>
      <c r="BF41" s="165"/>
    </row>
    <row r="42" spans="1:58" ht="16.5" customHeight="1">
      <c r="B42" s="73" t="s">
        <v>101</v>
      </c>
      <c r="C42" s="72">
        <v>2500</v>
      </c>
      <c r="D42" s="36"/>
      <c r="E42" s="36"/>
      <c r="F42" s="80"/>
      <c r="G42" s="38"/>
      <c r="I42" s="73" t="s">
        <v>101</v>
      </c>
      <c r="J42" s="72">
        <v>2500</v>
      </c>
      <c r="K42" s="36"/>
      <c r="L42" s="36"/>
      <c r="M42" s="80"/>
      <c r="P42" s="73" t="s">
        <v>101</v>
      </c>
      <c r="Q42" s="72">
        <v>2500</v>
      </c>
      <c r="R42" s="36"/>
      <c r="S42" s="36"/>
      <c r="T42" s="80"/>
      <c r="W42" s="73" t="s">
        <v>101</v>
      </c>
      <c r="X42" s="72">
        <v>2500</v>
      </c>
      <c r="Y42" s="36"/>
      <c r="Z42" s="36"/>
      <c r="AA42" s="80"/>
      <c r="AB42" s="170"/>
      <c r="AC42" s="170"/>
      <c r="AD42" s="73" t="s">
        <v>101</v>
      </c>
      <c r="AE42" s="72">
        <v>2500</v>
      </c>
      <c r="AF42" s="36"/>
      <c r="AG42" s="36"/>
      <c r="AH42" s="80"/>
      <c r="AI42" s="170"/>
      <c r="AJ42" s="170"/>
      <c r="AK42" s="73" t="s">
        <v>101</v>
      </c>
      <c r="AL42" s="72">
        <v>0</v>
      </c>
      <c r="AM42" s="36"/>
      <c r="AN42" s="36"/>
      <c r="AO42" s="80"/>
      <c r="AP42" s="170"/>
      <c r="AQ42" s="170"/>
      <c r="AR42" s="73" t="s">
        <v>101</v>
      </c>
      <c r="AS42" s="72">
        <v>2500</v>
      </c>
      <c r="AT42" s="36"/>
      <c r="AU42" s="36"/>
      <c r="AV42" s="80"/>
      <c r="BF42" s="165"/>
    </row>
    <row r="43" spans="1:58" ht="16.5" customHeight="1">
      <c r="B43" s="73" t="s">
        <v>104</v>
      </c>
      <c r="C43" s="72">
        <v>0</v>
      </c>
      <c r="D43" s="36"/>
      <c r="E43" s="36"/>
      <c r="F43" s="80"/>
      <c r="G43" s="38"/>
      <c r="I43" s="73" t="s">
        <v>104</v>
      </c>
      <c r="J43" s="72">
        <v>0</v>
      </c>
      <c r="K43" s="36"/>
      <c r="L43" s="36"/>
      <c r="M43" s="80"/>
      <c r="P43" s="73" t="s">
        <v>104</v>
      </c>
      <c r="Q43" s="72">
        <v>0</v>
      </c>
      <c r="R43" s="36"/>
      <c r="S43" s="36"/>
      <c r="T43" s="80"/>
      <c r="W43" s="73" t="s">
        <v>104</v>
      </c>
      <c r="X43" s="72">
        <v>0</v>
      </c>
      <c r="Y43" s="36"/>
      <c r="Z43" s="36"/>
      <c r="AA43" s="80"/>
      <c r="AB43" s="170"/>
      <c r="AC43" s="170"/>
      <c r="AD43" s="73" t="s">
        <v>104</v>
      </c>
      <c r="AE43" s="72">
        <v>0</v>
      </c>
      <c r="AF43" s="36"/>
      <c r="AG43" s="36"/>
      <c r="AH43" s="80"/>
      <c r="AI43" s="170"/>
      <c r="AJ43" s="170"/>
      <c r="AK43" s="73" t="s">
        <v>104</v>
      </c>
      <c r="AL43" s="72">
        <v>0</v>
      </c>
      <c r="AM43" s="36"/>
      <c r="AN43" s="36"/>
      <c r="AO43" s="80"/>
      <c r="AP43" s="170"/>
      <c r="AQ43" s="170"/>
      <c r="AR43" s="73" t="s">
        <v>104</v>
      </c>
      <c r="AS43" s="72">
        <v>0</v>
      </c>
      <c r="AT43" s="36"/>
      <c r="AU43" s="36"/>
      <c r="AV43" s="80"/>
      <c r="BF43" s="165"/>
    </row>
    <row r="44" spans="1:58" ht="16.5" customHeight="1">
      <c r="B44" s="93" t="s">
        <v>109</v>
      </c>
      <c r="C44" s="94">
        <v>21420</v>
      </c>
      <c r="D44" s="81"/>
      <c r="E44" s="36"/>
      <c r="F44" s="37"/>
      <c r="G44" s="38"/>
      <c r="H44" s="39"/>
      <c r="I44" s="93" t="s">
        <v>109</v>
      </c>
      <c r="J44" s="94">
        <v>25360</v>
      </c>
      <c r="K44" s="81"/>
      <c r="L44" s="36"/>
      <c r="M44" s="37"/>
      <c r="N44" s="39"/>
      <c r="O44" s="39"/>
      <c r="P44" s="93" t="s">
        <v>109</v>
      </c>
      <c r="Q44" s="94">
        <v>19750</v>
      </c>
      <c r="R44" s="81"/>
      <c r="S44" s="36"/>
      <c r="T44" s="37"/>
      <c r="U44" s="39"/>
      <c r="V44" s="39"/>
      <c r="W44" s="93" t="s">
        <v>109</v>
      </c>
      <c r="X44" s="94">
        <v>17030</v>
      </c>
      <c r="Y44" s="81"/>
      <c r="Z44" s="36"/>
      <c r="AA44" s="37"/>
      <c r="AB44" s="81"/>
      <c r="AC44" s="81"/>
      <c r="AD44" s="93" t="s">
        <v>109</v>
      </c>
      <c r="AE44" s="94">
        <v>23540</v>
      </c>
      <c r="AF44" s="81"/>
      <c r="AG44" s="36"/>
      <c r="AH44" s="37"/>
      <c r="AI44" s="81"/>
      <c r="AJ44" s="81"/>
      <c r="AK44" s="93" t="s">
        <v>109</v>
      </c>
      <c r="AL44" s="94">
        <v>1020</v>
      </c>
      <c r="AM44" s="81"/>
      <c r="AN44" s="36"/>
      <c r="AO44" s="37"/>
      <c r="AP44" s="81"/>
      <c r="AQ44" s="81"/>
      <c r="AR44" s="93" t="s">
        <v>109</v>
      </c>
      <c r="AS44" s="94">
        <v>29610</v>
      </c>
      <c r="AT44" s="81"/>
      <c r="AU44" s="36"/>
      <c r="AV44" s="37"/>
    </row>
    <row r="45" spans="1:58" ht="16.5" customHeight="1">
      <c r="B45" s="74" t="s">
        <v>111</v>
      </c>
      <c r="C45" s="75">
        <v>0</v>
      </c>
      <c r="D45" s="81"/>
      <c r="E45" s="36"/>
      <c r="F45" s="37"/>
      <c r="G45" s="38"/>
      <c r="H45" s="39"/>
      <c r="I45" s="74" t="s">
        <v>111</v>
      </c>
      <c r="J45" s="75">
        <v>0</v>
      </c>
      <c r="K45" s="81"/>
      <c r="L45" s="36"/>
      <c r="M45" s="37"/>
      <c r="N45" s="39"/>
      <c r="O45" s="39"/>
      <c r="P45" s="74" t="s">
        <v>111</v>
      </c>
      <c r="Q45" s="75">
        <v>0</v>
      </c>
      <c r="R45" s="81"/>
      <c r="S45" s="36"/>
      <c r="T45" s="37"/>
      <c r="U45" s="39"/>
      <c r="V45" s="39"/>
      <c r="W45" s="74" t="s">
        <v>111</v>
      </c>
      <c r="X45" s="75">
        <v>0</v>
      </c>
      <c r="Y45" s="81"/>
      <c r="Z45" s="36"/>
      <c r="AA45" s="37"/>
      <c r="AB45" s="81"/>
      <c r="AC45" s="81"/>
      <c r="AD45" s="74" t="s">
        <v>111</v>
      </c>
      <c r="AE45" s="75">
        <v>0</v>
      </c>
      <c r="AF45" s="81"/>
      <c r="AG45" s="36"/>
      <c r="AH45" s="37"/>
      <c r="AI45" s="81"/>
      <c r="AJ45" s="81"/>
      <c r="AK45" s="74" t="s">
        <v>111</v>
      </c>
      <c r="AL45" s="75">
        <v>0</v>
      </c>
      <c r="AM45" s="81"/>
      <c r="AN45" s="36"/>
      <c r="AO45" s="37"/>
      <c r="AP45" s="81"/>
      <c r="AQ45" s="81"/>
      <c r="AR45" s="74" t="s">
        <v>111</v>
      </c>
      <c r="AS45" s="75">
        <v>0</v>
      </c>
      <c r="AT45" s="81"/>
      <c r="AU45" s="36"/>
      <c r="AV45" s="37"/>
    </row>
    <row r="46" spans="1:58" ht="16.5" customHeight="1">
      <c r="B46" s="91" t="s">
        <v>112</v>
      </c>
      <c r="C46" s="92">
        <v>21420</v>
      </c>
      <c r="D46" s="81"/>
      <c r="E46" s="36"/>
      <c r="F46" s="37"/>
      <c r="G46" s="38"/>
      <c r="I46" s="91" t="s">
        <v>112</v>
      </c>
      <c r="J46" s="92">
        <v>25360</v>
      </c>
      <c r="K46" s="81"/>
      <c r="L46" s="36"/>
      <c r="M46" s="37"/>
      <c r="P46" s="91" t="s">
        <v>112</v>
      </c>
      <c r="Q46" s="92">
        <v>19750</v>
      </c>
      <c r="R46" s="81"/>
      <c r="S46" s="36"/>
      <c r="T46" s="37"/>
      <c r="W46" s="91" t="s">
        <v>112</v>
      </c>
      <c r="X46" s="92">
        <v>17030</v>
      </c>
      <c r="Y46" s="81"/>
      <c r="Z46" s="36"/>
      <c r="AA46" s="37"/>
      <c r="AB46" s="81"/>
      <c r="AC46" s="81"/>
      <c r="AD46" s="91" t="s">
        <v>112</v>
      </c>
      <c r="AE46" s="92">
        <v>23540</v>
      </c>
      <c r="AF46" s="81"/>
      <c r="AG46" s="36"/>
      <c r="AH46" s="37"/>
      <c r="AI46" s="81"/>
      <c r="AJ46" s="81"/>
      <c r="AK46" s="91" t="s">
        <v>112</v>
      </c>
      <c r="AL46" s="92">
        <v>1020</v>
      </c>
      <c r="AM46" s="81"/>
      <c r="AN46" s="36"/>
      <c r="AO46" s="37"/>
      <c r="AP46" s="81"/>
      <c r="AQ46" s="81"/>
      <c r="AR46" s="91" t="s">
        <v>112</v>
      </c>
      <c r="AS46" s="92">
        <v>29610</v>
      </c>
      <c r="AT46" s="81"/>
      <c r="AU46" s="36"/>
      <c r="AV46" s="37"/>
    </row>
    <row r="47" spans="1:58" s="39" customFormat="1" ht="16.5" customHeight="1">
      <c r="B47" s="73"/>
      <c r="C47" s="42"/>
      <c r="D47" s="36"/>
      <c r="E47" s="36"/>
      <c r="F47" s="37"/>
      <c r="G47" s="38"/>
      <c r="I47" s="73"/>
      <c r="J47" s="42"/>
      <c r="K47" s="36"/>
      <c r="L47" s="36"/>
      <c r="M47" s="37"/>
      <c r="P47" s="73"/>
      <c r="Q47" s="42"/>
      <c r="R47" s="36"/>
      <c r="S47" s="36"/>
      <c r="T47" s="37"/>
      <c r="W47" s="73"/>
      <c r="X47" s="42"/>
      <c r="Y47" s="36"/>
      <c r="Z47" s="36"/>
      <c r="AA47" s="37"/>
      <c r="AB47" s="81"/>
      <c r="AC47" s="81"/>
      <c r="AD47" s="73"/>
      <c r="AE47" s="42"/>
      <c r="AF47" s="36"/>
      <c r="AG47" s="36"/>
      <c r="AH47" s="37"/>
      <c r="AI47" s="81"/>
      <c r="AJ47" s="81"/>
      <c r="AK47" s="73"/>
      <c r="AL47" s="42"/>
      <c r="AM47" s="36"/>
      <c r="AN47" s="36"/>
      <c r="AO47" s="37"/>
      <c r="AP47" s="81"/>
      <c r="AQ47" s="81"/>
      <c r="AR47" s="73"/>
      <c r="AS47" s="42"/>
      <c r="AT47" s="36"/>
      <c r="AU47" s="36"/>
      <c r="AV47" s="37"/>
    </row>
    <row r="48" spans="1:58" s="82" customFormat="1" ht="16.5" customHeight="1">
      <c r="A48" s="88"/>
      <c r="B48" s="73">
        <v>0</v>
      </c>
      <c r="C48" s="42"/>
      <c r="D48" s="36"/>
      <c r="E48" s="36"/>
      <c r="F48" s="37"/>
      <c r="G48" s="83"/>
      <c r="I48" s="73">
        <v>0</v>
      </c>
      <c r="J48" s="42"/>
      <c r="K48" s="36"/>
      <c r="L48" s="36"/>
      <c r="M48" s="37"/>
      <c r="P48" s="73">
        <v>0</v>
      </c>
      <c r="Q48" s="42"/>
      <c r="R48" s="36"/>
      <c r="S48" s="36"/>
      <c r="T48" s="37"/>
      <c r="W48" s="73">
        <v>0</v>
      </c>
      <c r="X48" s="42"/>
      <c r="Y48" s="36"/>
      <c r="Z48" s="36"/>
      <c r="AA48" s="37"/>
      <c r="AB48" s="81"/>
      <c r="AC48" s="81"/>
      <c r="AD48" s="73">
        <v>0</v>
      </c>
      <c r="AE48" s="42"/>
      <c r="AF48" s="36"/>
      <c r="AG48" s="36"/>
      <c r="AH48" s="37"/>
      <c r="AI48" s="81"/>
      <c r="AJ48" s="81"/>
      <c r="AK48" s="73">
        <v>0</v>
      </c>
      <c r="AL48" s="42"/>
      <c r="AM48" s="36"/>
      <c r="AN48" s="36"/>
      <c r="AO48" s="37"/>
      <c r="AP48" s="81"/>
      <c r="AQ48" s="81"/>
      <c r="AR48" s="73">
        <v>0</v>
      </c>
      <c r="AS48" s="42"/>
      <c r="AT48" s="36"/>
      <c r="AU48" s="36"/>
      <c r="AV48" s="37"/>
    </row>
    <row r="49" spans="1:48" ht="16.5" customHeight="1">
      <c r="A49" s="71"/>
      <c r="B49" s="73" t="s">
        <v>211</v>
      </c>
      <c r="C49" s="42"/>
      <c r="D49" s="36"/>
      <c r="E49" s="36"/>
      <c r="F49" s="37"/>
      <c r="G49" s="38"/>
      <c r="I49" s="73" t="s">
        <v>211</v>
      </c>
      <c r="J49" s="42"/>
      <c r="K49" s="36"/>
      <c r="L49" s="36"/>
      <c r="M49" s="37"/>
      <c r="P49" s="73" t="s">
        <v>211</v>
      </c>
      <c r="Q49" s="42"/>
      <c r="R49" s="36"/>
      <c r="S49" s="36"/>
      <c r="T49" s="37"/>
      <c r="W49" s="73" t="s">
        <v>211</v>
      </c>
      <c r="X49" s="42"/>
      <c r="Y49" s="36"/>
      <c r="Z49" s="36"/>
      <c r="AA49" s="37"/>
      <c r="AB49" s="81"/>
      <c r="AC49" s="81"/>
      <c r="AD49" s="73" t="s">
        <v>211</v>
      </c>
      <c r="AE49" s="42"/>
      <c r="AF49" s="36"/>
      <c r="AG49" s="36"/>
      <c r="AH49" s="37"/>
      <c r="AI49" s="81"/>
      <c r="AJ49" s="81"/>
      <c r="AK49" s="73" t="s">
        <v>211</v>
      </c>
      <c r="AL49" s="42"/>
      <c r="AM49" s="36"/>
      <c r="AN49" s="36"/>
      <c r="AO49" s="37"/>
      <c r="AP49" s="81"/>
      <c r="AQ49" s="81"/>
      <c r="AR49" s="73" t="s">
        <v>211</v>
      </c>
      <c r="AS49" s="42"/>
      <c r="AT49" s="36"/>
      <c r="AU49" s="36"/>
      <c r="AV49" s="37"/>
    </row>
    <row r="50" spans="1:48" s="184" customFormat="1" ht="16.5" customHeight="1">
      <c r="A50" s="186"/>
      <c r="B50" s="180">
        <v>0</v>
      </c>
      <c r="C50" s="181"/>
      <c r="D50" s="26"/>
      <c r="E50" s="26"/>
      <c r="F50" s="182"/>
      <c r="G50" s="183"/>
      <c r="I50" s="180">
        <v>0</v>
      </c>
      <c r="J50" s="181"/>
      <c r="K50" s="26"/>
      <c r="L50" s="26"/>
      <c r="M50" s="182"/>
      <c r="P50" s="180">
        <v>0</v>
      </c>
      <c r="Q50" s="181"/>
      <c r="R50" s="26"/>
      <c r="S50" s="26"/>
      <c r="T50" s="182"/>
      <c r="W50" s="180">
        <v>0</v>
      </c>
      <c r="X50" s="181"/>
      <c r="Y50" s="26"/>
      <c r="Z50" s="26"/>
      <c r="AA50" s="182"/>
      <c r="AB50" s="185"/>
      <c r="AC50" s="185"/>
      <c r="AD50" s="180">
        <v>0</v>
      </c>
      <c r="AE50" s="181"/>
      <c r="AF50" s="26"/>
      <c r="AG50" s="26"/>
      <c r="AH50" s="182"/>
      <c r="AI50" s="185"/>
      <c r="AJ50" s="185"/>
      <c r="AK50" s="180">
        <v>0</v>
      </c>
      <c r="AL50" s="181"/>
      <c r="AM50" s="26"/>
      <c r="AN50" s="26"/>
      <c r="AO50" s="182"/>
      <c r="AP50" s="185"/>
      <c r="AQ50" s="185"/>
      <c r="AR50" s="180">
        <v>0</v>
      </c>
      <c r="AS50" s="181"/>
      <c r="AT50" s="26"/>
      <c r="AU50" s="26"/>
      <c r="AV50" s="182"/>
    </row>
    <row r="51" spans="1:48" ht="16.5" customHeight="1" thickBot="1">
      <c r="B51" s="84"/>
      <c r="C51" s="85"/>
      <c r="D51" s="85"/>
      <c r="E51" s="85"/>
      <c r="F51" s="86"/>
      <c r="I51" s="84"/>
      <c r="J51" s="85"/>
      <c r="K51" s="85"/>
      <c r="L51" s="85"/>
      <c r="M51" s="86"/>
      <c r="P51" s="84"/>
      <c r="Q51" s="85"/>
      <c r="R51" s="85"/>
      <c r="S51" s="85"/>
      <c r="T51" s="86"/>
      <c r="W51" s="84"/>
      <c r="X51" s="85"/>
      <c r="Y51" s="85"/>
      <c r="Z51" s="85"/>
      <c r="AA51" s="86"/>
      <c r="AB51" s="81"/>
      <c r="AC51" s="81"/>
      <c r="AD51" s="84"/>
      <c r="AE51" s="85"/>
      <c r="AF51" s="85"/>
      <c r="AG51" s="85"/>
      <c r="AH51" s="86"/>
      <c r="AI51" s="81"/>
      <c r="AJ51" s="81"/>
      <c r="AK51" s="84"/>
      <c r="AL51" s="85"/>
      <c r="AM51" s="85"/>
      <c r="AN51" s="85"/>
      <c r="AO51" s="86"/>
      <c r="AP51" s="81"/>
      <c r="AQ51" s="81"/>
      <c r="AR51" s="84"/>
      <c r="AS51" s="85"/>
      <c r="AT51" s="85"/>
      <c r="AU51" s="85"/>
      <c r="AV51" s="86"/>
    </row>
    <row r="52" spans="1:48" ht="16.5" customHeight="1">
      <c r="B52" s="36"/>
      <c r="I52" s="36"/>
      <c r="P52" s="36"/>
      <c r="W52" s="36"/>
      <c r="AD52" s="36"/>
      <c r="AK52" s="36"/>
      <c r="AR52" s="36"/>
    </row>
    <row r="53" spans="1:48" ht="16.5" customHeight="1" thickBot="1">
      <c r="B53" s="36"/>
      <c r="I53" s="36"/>
      <c r="P53" s="36"/>
      <c r="W53" s="36"/>
      <c r="AD53" s="36"/>
      <c r="AK53" s="36"/>
      <c r="AR53" s="36"/>
    </row>
    <row r="54" spans="1:48" s="76" customFormat="1" ht="16.5" customHeight="1">
      <c r="B54" s="98"/>
      <c r="C54" s="101"/>
      <c r="D54" s="102" t="s">
        <v>114</v>
      </c>
      <c r="E54" s="99"/>
      <c r="F54" s="100"/>
      <c r="G54" s="77"/>
      <c r="I54" s="98"/>
      <c r="J54" s="101"/>
      <c r="K54" s="102" t="s">
        <v>114</v>
      </c>
      <c r="L54" s="99"/>
      <c r="M54" s="100"/>
      <c r="P54" s="98"/>
      <c r="Q54" s="101"/>
      <c r="R54" s="102" t="s">
        <v>114</v>
      </c>
      <c r="S54" s="99"/>
      <c r="T54" s="100"/>
      <c r="W54" s="98"/>
      <c r="X54" s="101"/>
      <c r="Y54" s="102" t="s">
        <v>114</v>
      </c>
      <c r="Z54" s="99"/>
      <c r="AA54" s="100"/>
      <c r="AB54" s="167"/>
      <c r="AC54" s="167"/>
      <c r="AD54" s="98"/>
      <c r="AE54" s="101"/>
      <c r="AF54" s="102" t="s">
        <v>114</v>
      </c>
      <c r="AG54" s="99"/>
      <c r="AH54" s="100"/>
      <c r="AI54" s="167"/>
      <c r="AJ54" s="167"/>
      <c r="AK54" s="98"/>
      <c r="AL54" s="101"/>
      <c r="AM54" s="102" t="s">
        <v>114</v>
      </c>
      <c r="AN54" s="99"/>
      <c r="AO54" s="100"/>
      <c r="AP54" s="167"/>
      <c r="AQ54" s="167"/>
      <c r="AR54" s="98"/>
      <c r="AS54" s="101"/>
      <c r="AT54" s="102" t="s">
        <v>114</v>
      </c>
      <c r="AU54" s="99"/>
      <c r="AV54" s="100"/>
    </row>
    <row r="55" spans="1:48" ht="16.5" customHeight="1">
      <c r="B55" s="40" t="s">
        <v>26</v>
      </c>
      <c r="C55" s="26" t="s">
        <v>35</v>
      </c>
      <c r="D55" s="96"/>
      <c r="E55" s="26"/>
      <c r="F55" s="95"/>
      <c r="G55" s="41"/>
      <c r="H55" s="41"/>
      <c r="I55" s="40" t="s">
        <v>26</v>
      </c>
      <c r="J55" s="26" t="s">
        <v>40</v>
      </c>
      <c r="K55" s="41"/>
      <c r="L55" s="26"/>
      <c r="M55" s="70"/>
      <c r="N55" s="41"/>
      <c r="O55" s="41"/>
      <c r="P55" s="40" t="s">
        <v>26</v>
      </c>
      <c r="Q55" s="26" t="s">
        <v>48</v>
      </c>
      <c r="R55" s="42"/>
      <c r="S55" s="26"/>
      <c r="T55" s="70"/>
      <c r="U55" s="41"/>
      <c r="V55" s="41"/>
      <c r="W55" s="40" t="s">
        <v>26</v>
      </c>
      <c r="X55" s="26" t="s">
        <v>46</v>
      </c>
      <c r="Y55" s="41"/>
      <c r="Z55" s="26"/>
      <c r="AA55" s="70"/>
      <c r="AB55" s="41"/>
      <c r="AC55" s="41"/>
      <c r="AD55" s="40" t="s">
        <v>26</v>
      </c>
      <c r="AE55" s="26" t="s">
        <v>49</v>
      </c>
      <c r="AF55" s="41"/>
      <c r="AG55" s="26"/>
      <c r="AH55" s="70"/>
      <c r="AI55" s="41"/>
      <c r="AJ55" s="41"/>
      <c r="AK55" s="40" t="s">
        <v>26</v>
      </c>
      <c r="AL55" s="26" t="s">
        <v>50</v>
      </c>
      <c r="AN55" s="26"/>
      <c r="AO55" s="70"/>
      <c r="AP55" s="41"/>
      <c r="AQ55" s="41"/>
      <c r="AR55" s="40" t="s">
        <v>26</v>
      </c>
      <c r="AS55" s="26" t="s">
        <v>51</v>
      </c>
      <c r="AU55" s="26"/>
      <c r="AV55" s="70"/>
    </row>
    <row r="56" spans="1:48" ht="16.5" customHeight="1">
      <c r="B56" s="73" t="s">
        <v>27</v>
      </c>
      <c r="C56" s="36" t="s">
        <v>1016</v>
      </c>
      <c r="D56" s="36"/>
      <c r="E56" s="36" t="s">
        <v>28</v>
      </c>
      <c r="F56" s="90">
        <v>45636</v>
      </c>
      <c r="G56" s="38"/>
      <c r="I56" s="73" t="s">
        <v>27</v>
      </c>
      <c r="J56" s="36" t="s">
        <v>1016</v>
      </c>
      <c r="K56" s="36"/>
      <c r="L56" s="36" t="s">
        <v>28</v>
      </c>
      <c r="M56" s="90">
        <v>45636</v>
      </c>
      <c r="P56" s="73" t="s">
        <v>27</v>
      </c>
      <c r="Q56" s="36" t="s">
        <v>1016</v>
      </c>
      <c r="R56" s="36"/>
      <c r="S56" s="36" t="s">
        <v>28</v>
      </c>
      <c r="T56" s="90">
        <v>45636</v>
      </c>
      <c r="W56" s="73" t="s">
        <v>27</v>
      </c>
      <c r="X56" s="36" t="s">
        <v>1016</v>
      </c>
      <c r="Y56" s="36"/>
      <c r="Z56" s="36" t="s">
        <v>28</v>
      </c>
      <c r="AA56" s="90">
        <v>45636</v>
      </c>
      <c r="AB56" s="168"/>
      <c r="AC56" s="168"/>
      <c r="AD56" s="73" t="s">
        <v>27</v>
      </c>
      <c r="AE56" s="36" t="s">
        <v>1016</v>
      </c>
      <c r="AF56" s="36"/>
      <c r="AG56" s="36" t="s">
        <v>28</v>
      </c>
      <c r="AH56" s="90">
        <v>45636</v>
      </c>
      <c r="AI56" s="168"/>
      <c r="AJ56" s="168"/>
      <c r="AK56" s="73" t="s">
        <v>27</v>
      </c>
      <c r="AL56" s="36" t="s">
        <v>1016</v>
      </c>
      <c r="AM56" s="36"/>
      <c r="AN56" s="36" t="s">
        <v>28</v>
      </c>
      <c r="AO56" s="90">
        <v>45636</v>
      </c>
      <c r="AP56" s="168"/>
      <c r="AQ56" s="168"/>
      <c r="AR56" s="73" t="s">
        <v>27</v>
      </c>
      <c r="AS56" s="36" t="s">
        <v>1016</v>
      </c>
      <c r="AT56" s="36"/>
      <c r="AU56" s="36" t="s">
        <v>28</v>
      </c>
      <c r="AV56" s="90">
        <v>45636</v>
      </c>
    </row>
    <row r="57" spans="1:48" ht="16.5" customHeight="1">
      <c r="B57" s="73"/>
      <c r="C57" s="36"/>
      <c r="D57" s="36"/>
      <c r="E57" s="36"/>
      <c r="F57" s="37"/>
      <c r="G57" s="38"/>
      <c r="I57" s="73"/>
      <c r="J57" s="36"/>
      <c r="K57" s="36"/>
      <c r="L57" s="36"/>
      <c r="M57" s="37"/>
      <c r="P57" s="73"/>
      <c r="Q57" s="36"/>
      <c r="R57" s="36"/>
      <c r="S57" s="36"/>
      <c r="T57" s="37"/>
      <c r="W57" s="73"/>
      <c r="X57" s="36"/>
      <c r="Y57" s="36"/>
      <c r="Z57" s="36"/>
      <c r="AA57" s="37"/>
      <c r="AB57" s="81"/>
      <c r="AC57" s="81"/>
      <c r="AD57" s="73"/>
      <c r="AE57" s="36"/>
      <c r="AF57" s="36"/>
      <c r="AG57" s="36"/>
      <c r="AH57" s="37"/>
      <c r="AI57" s="81"/>
      <c r="AJ57" s="81"/>
      <c r="AK57" s="73"/>
      <c r="AL57" s="36"/>
      <c r="AM57" s="36"/>
      <c r="AN57" s="36"/>
      <c r="AO57" s="37"/>
      <c r="AP57" s="81"/>
      <c r="AQ57" s="81"/>
      <c r="AR57" s="73"/>
      <c r="AS57" s="36"/>
      <c r="AT57" s="36"/>
      <c r="AU57" s="36"/>
      <c r="AV57" s="37"/>
    </row>
    <row r="58" spans="1:48" s="79" customFormat="1" ht="16.5" customHeight="1">
      <c r="B58" s="266" t="s">
        <v>113</v>
      </c>
      <c r="C58" s="267"/>
      <c r="D58" s="264"/>
      <c r="E58" s="268" t="s">
        <v>115</v>
      </c>
      <c r="F58" s="269"/>
      <c r="G58" s="78"/>
      <c r="I58" s="266" t="s">
        <v>113</v>
      </c>
      <c r="J58" s="267"/>
      <c r="K58" s="264"/>
      <c r="L58" s="268" t="s">
        <v>115</v>
      </c>
      <c r="M58" s="269"/>
      <c r="P58" s="266" t="s">
        <v>113</v>
      </c>
      <c r="Q58" s="267"/>
      <c r="R58" s="264"/>
      <c r="S58" s="268" t="s">
        <v>115</v>
      </c>
      <c r="T58" s="269"/>
      <c r="W58" s="266" t="s">
        <v>113</v>
      </c>
      <c r="X58" s="267"/>
      <c r="Y58" s="264"/>
      <c r="Z58" s="268" t="s">
        <v>115</v>
      </c>
      <c r="AA58" s="269"/>
      <c r="AB58" s="169"/>
      <c r="AC58" s="169"/>
      <c r="AD58" s="266" t="s">
        <v>113</v>
      </c>
      <c r="AE58" s="267"/>
      <c r="AF58" s="264"/>
      <c r="AG58" s="268" t="s">
        <v>115</v>
      </c>
      <c r="AH58" s="269"/>
      <c r="AI58" s="169"/>
      <c r="AJ58" s="169"/>
      <c r="AK58" s="266" t="s">
        <v>113</v>
      </c>
      <c r="AL58" s="267"/>
      <c r="AM58" s="264"/>
      <c r="AN58" s="268" t="s">
        <v>115</v>
      </c>
      <c r="AO58" s="269"/>
      <c r="AP58" s="169"/>
      <c r="AQ58" s="169"/>
      <c r="AR58" s="266" t="s">
        <v>113</v>
      </c>
      <c r="AS58" s="267"/>
      <c r="AT58" s="264"/>
      <c r="AU58" s="268" t="s">
        <v>115</v>
      </c>
      <c r="AV58" s="269"/>
    </row>
    <row r="59" spans="1:48" ht="16.5" customHeight="1">
      <c r="B59" s="73" t="s">
        <v>1</v>
      </c>
      <c r="C59" s="72">
        <v>910</v>
      </c>
      <c r="D59" s="36"/>
      <c r="E59" s="36" t="s">
        <v>29</v>
      </c>
      <c r="F59" s="80" t="s">
        <v>1035</v>
      </c>
      <c r="G59" s="38"/>
      <c r="I59" s="73" t="s">
        <v>1</v>
      </c>
      <c r="J59" s="72">
        <v>910</v>
      </c>
      <c r="K59" s="36"/>
      <c r="L59" s="36" t="s">
        <v>29</v>
      </c>
      <c r="M59" s="80" t="s">
        <v>1036</v>
      </c>
      <c r="P59" s="73" t="s">
        <v>1</v>
      </c>
      <c r="Q59" s="72">
        <v>910</v>
      </c>
      <c r="R59" s="36"/>
      <c r="S59" s="36" t="s">
        <v>29</v>
      </c>
      <c r="T59" s="80" t="s">
        <v>1037</v>
      </c>
      <c r="W59" s="73" t="s">
        <v>1</v>
      </c>
      <c r="X59" s="72">
        <v>910</v>
      </c>
      <c r="Y59" s="36"/>
      <c r="Z59" s="36" t="s">
        <v>29</v>
      </c>
      <c r="AA59" s="80" t="s">
        <v>1038</v>
      </c>
      <c r="AB59" s="170"/>
      <c r="AC59" s="170"/>
      <c r="AD59" s="73" t="s">
        <v>1</v>
      </c>
      <c r="AE59" s="72">
        <v>910</v>
      </c>
      <c r="AF59" s="36"/>
      <c r="AG59" s="36" t="s">
        <v>29</v>
      </c>
      <c r="AH59" s="80" t="s">
        <v>1039</v>
      </c>
      <c r="AI59" s="170"/>
      <c r="AJ59" s="170"/>
      <c r="AK59" s="73" t="s">
        <v>1</v>
      </c>
      <c r="AL59" s="72">
        <v>910</v>
      </c>
      <c r="AM59" s="36"/>
      <c r="AN59" s="36" t="s">
        <v>29</v>
      </c>
      <c r="AO59" s="80" t="s">
        <v>1040</v>
      </c>
      <c r="AP59" s="170"/>
      <c r="AQ59" s="170"/>
      <c r="AR59" s="73" t="s">
        <v>1</v>
      </c>
      <c r="AS59" s="72">
        <v>910</v>
      </c>
      <c r="AT59" s="36"/>
      <c r="AU59" s="36" t="s">
        <v>29</v>
      </c>
      <c r="AV59" s="80" t="s">
        <v>1041</v>
      </c>
    </row>
    <row r="60" spans="1:48" ht="16.5" customHeight="1">
      <c r="B60" s="73" t="s">
        <v>3</v>
      </c>
      <c r="C60" s="72">
        <v>11520</v>
      </c>
      <c r="D60" s="36"/>
      <c r="E60" s="36" t="s">
        <v>30</v>
      </c>
      <c r="F60" s="80" t="s">
        <v>968</v>
      </c>
      <c r="G60" s="38"/>
      <c r="I60" s="73" t="s">
        <v>3</v>
      </c>
      <c r="J60" s="72">
        <v>13200</v>
      </c>
      <c r="K60" s="36"/>
      <c r="L60" s="36" t="s">
        <v>30</v>
      </c>
      <c r="M60" s="80" t="s">
        <v>969</v>
      </c>
      <c r="P60" s="73" t="s">
        <v>3</v>
      </c>
      <c r="Q60" s="72">
        <v>10080</v>
      </c>
      <c r="R60" s="36"/>
      <c r="S60" s="36" t="s">
        <v>30</v>
      </c>
      <c r="T60" s="80" t="s">
        <v>970</v>
      </c>
      <c r="W60" s="73" t="s">
        <v>3</v>
      </c>
      <c r="X60" s="72">
        <v>15360</v>
      </c>
      <c r="Y60" s="36"/>
      <c r="Z60" s="36" t="s">
        <v>30</v>
      </c>
      <c r="AA60" s="80" t="s">
        <v>971</v>
      </c>
      <c r="AB60" s="170"/>
      <c r="AC60" s="170"/>
      <c r="AD60" s="73" t="s">
        <v>3</v>
      </c>
      <c r="AE60" s="72">
        <v>14280</v>
      </c>
      <c r="AF60" s="36"/>
      <c r="AG60" s="36" t="s">
        <v>30</v>
      </c>
      <c r="AH60" s="80" t="s">
        <v>972</v>
      </c>
      <c r="AI60" s="170"/>
      <c r="AJ60" s="170"/>
      <c r="AK60" s="73" t="s">
        <v>3</v>
      </c>
      <c r="AL60" s="72">
        <v>8280</v>
      </c>
      <c r="AM60" s="36"/>
      <c r="AN60" s="36" t="s">
        <v>30</v>
      </c>
      <c r="AO60" s="80" t="s">
        <v>973</v>
      </c>
      <c r="AP60" s="170"/>
      <c r="AQ60" s="170"/>
      <c r="AR60" s="73" t="s">
        <v>3</v>
      </c>
      <c r="AS60" s="72">
        <v>23760</v>
      </c>
      <c r="AT60" s="36"/>
      <c r="AU60" s="36" t="s">
        <v>30</v>
      </c>
      <c r="AV60" s="80" t="s">
        <v>974</v>
      </c>
    </row>
    <row r="61" spans="1:48" ht="16.5" customHeight="1">
      <c r="B61" s="73" t="s">
        <v>159</v>
      </c>
      <c r="C61" s="72">
        <v>0</v>
      </c>
      <c r="D61" s="36"/>
      <c r="E61" s="36"/>
      <c r="F61" s="80"/>
      <c r="G61" s="38"/>
      <c r="I61" s="73" t="s">
        <v>159</v>
      </c>
      <c r="J61" s="72">
        <v>0</v>
      </c>
      <c r="K61" s="36"/>
      <c r="L61" s="36"/>
      <c r="M61" s="80"/>
      <c r="P61" s="73" t="s">
        <v>159</v>
      </c>
      <c r="Q61" s="72">
        <v>0</v>
      </c>
      <c r="R61" s="36"/>
      <c r="S61" s="36"/>
      <c r="T61" s="80"/>
      <c r="W61" s="73" t="s">
        <v>159</v>
      </c>
      <c r="X61" s="72">
        <v>0</v>
      </c>
      <c r="Y61" s="36"/>
      <c r="Z61" s="36"/>
      <c r="AA61" s="80"/>
      <c r="AB61" s="170"/>
      <c r="AC61" s="170"/>
      <c r="AD61" s="73" t="s">
        <v>159</v>
      </c>
      <c r="AE61" s="72">
        <v>0</v>
      </c>
      <c r="AF61" s="36"/>
      <c r="AG61" s="36"/>
      <c r="AH61" s="80"/>
      <c r="AI61" s="170"/>
      <c r="AJ61" s="170"/>
      <c r="AK61" s="73" t="s">
        <v>159</v>
      </c>
      <c r="AL61" s="72">
        <v>0</v>
      </c>
      <c r="AM61" s="36"/>
      <c r="AN61" s="36"/>
      <c r="AO61" s="80"/>
      <c r="AP61" s="170"/>
      <c r="AQ61" s="170"/>
      <c r="AR61" s="73" t="s">
        <v>159</v>
      </c>
      <c r="AS61" s="72">
        <v>0</v>
      </c>
      <c r="AT61" s="36"/>
      <c r="AU61" s="36"/>
      <c r="AV61" s="80"/>
    </row>
    <row r="62" spans="1:48" ht="16.5" customHeight="1">
      <c r="B62" s="164" t="s">
        <v>167</v>
      </c>
      <c r="C62" s="72">
        <v>864</v>
      </c>
      <c r="D62" s="36"/>
      <c r="E62" s="36"/>
      <c r="F62" s="80"/>
      <c r="G62" s="38"/>
      <c r="I62" s="164" t="s">
        <v>167</v>
      </c>
      <c r="J62" s="72">
        <v>990</v>
      </c>
      <c r="K62" s="36"/>
      <c r="L62" s="36"/>
      <c r="M62" s="80"/>
      <c r="P62" s="164" t="s">
        <v>167</v>
      </c>
      <c r="Q62" s="72">
        <v>756</v>
      </c>
      <c r="R62" s="36"/>
      <c r="S62" s="36"/>
      <c r="T62" s="80"/>
      <c r="W62" s="164" t="s">
        <v>167</v>
      </c>
      <c r="X62" s="72">
        <v>1152</v>
      </c>
      <c r="Y62" s="36"/>
      <c r="Z62" s="36"/>
      <c r="AA62" s="80"/>
      <c r="AB62" s="170"/>
      <c r="AC62" s="170"/>
      <c r="AD62" s="164" t="s">
        <v>167</v>
      </c>
      <c r="AE62" s="72">
        <v>1071</v>
      </c>
      <c r="AF62" s="36"/>
      <c r="AG62" s="36"/>
      <c r="AH62" s="80"/>
      <c r="AI62" s="170"/>
      <c r="AJ62" s="170"/>
      <c r="AK62" s="164" t="s">
        <v>167</v>
      </c>
      <c r="AL62" s="72">
        <v>621</v>
      </c>
      <c r="AM62" s="36"/>
      <c r="AN62" s="36"/>
      <c r="AO62" s="80"/>
      <c r="AP62" s="170"/>
      <c r="AQ62" s="170"/>
      <c r="AR62" s="164" t="s">
        <v>167</v>
      </c>
      <c r="AS62" s="72">
        <v>1782</v>
      </c>
      <c r="AT62" s="36"/>
      <c r="AU62" s="36"/>
      <c r="AV62" s="80"/>
    </row>
    <row r="63" spans="1:48" ht="16.5" customHeight="1">
      <c r="B63" s="73" t="s">
        <v>169</v>
      </c>
      <c r="C63" s="72">
        <v>480</v>
      </c>
      <c r="D63" s="36"/>
      <c r="E63" s="36"/>
      <c r="F63" s="80"/>
      <c r="G63" s="38"/>
      <c r="I63" s="73" t="s">
        <v>169</v>
      </c>
      <c r="J63" s="72">
        <v>550</v>
      </c>
      <c r="K63" s="36"/>
      <c r="L63" s="36"/>
      <c r="M63" s="80"/>
      <c r="P63" s="73" t="s">
        <v>169</v>
      </c>
      <c r="Q63" s="72">
        <v>420</v>
      </c>
      <c r="R63" s="36"/>
      <c r="S63" s="36"/>
      <c r="T63" s="80"/>
      <c r="W63" s="73" t="s">
        <v>169</v>
      </c>
      <c r="X63" s="72">
        <v>640</v>
      </c>
      <c r="Y63" s="36"/>
      <c r="Z63" s="36"/>
      <c r="AA63" s="80"/>
      <c r="AB63" s="170"/>
      <c r="AC63" s="170"/>
      <c r="AD63" s="73" t="s">
        <v>169</v>
      </c>
      <c r="AE63" s="72">
        <v>595</v>
      </c>
      <c r="AF63" s="36"/>
      <c r="AG63" s="36"/>
      <c r="AH63" s="80"/>
      <c r="AI63" s="170"/>
      <c r="AJ63" s="170"/>
      <c r="AK63" s="73" t="s">
        <v>169</v>
      </c>
      <c r="AL63" s="72">
        <v>345</v>
      </c>
      <c r="AM63" s="36"/>
      <c r="AN63" s="36"/>
      <c r="AO63" s="80"/>
      <c r="AP63" s="170"/>
      <c r="AQ63" s="170"/>
      <c r="AR63" s="73" t="s">
        <v>169</v>
      </c>
      <c r="AS63" s="72">
        <v>990</v>
      </c>
      <c r="AT63" s="36"/>
      <c r="AU63" s="36"/>
      <c r="AV63" s="80"/>
    </row>
    <row r="64" spans="1:48" ht="16.5" customHeight="1">
      <c r="B64" s="73" t="s">
        <v>31</v>
      </c>
      <c r="C64" s="72">
        <v>1377</v>
      </c>
      <c r="D64" s="36"/>
      <c r="E64" s="172" t="s">
        <v>117</v>
      </c>
      <c r="F64" s="173"/>
      <c r="G64" s="38"/>
      <c r="I64" s="73" t="s">
        <v>31</v>
      </c>
      <c r="J64" s="72">
        <v>1565</v>
      </c>
      <c r="K64" s="36"/>
      <c r="L64" s="172" t="s">
        <v>117</v>
      </c>
      <c r="M64" s="173"/>
      <c r="P64" s="73" t="s">
        <v>31</v>
      </c>
      <c r="Q64" s="72">
        <v>1217</v>
      </c>
      <c r="R64" s="36"/>
      <c r="S64" s="172" t="s">
        <v>117</v>
      </c>
      <c r="T64" s="173"/>
      <c r="W64" s="73" t="s">
        <v>31</v>
      </c>
      <c r="X64" s="72">
        <v>1806</v>
      </c>
      <c r="Y64" s="36"/>
      <c r="Z64" s="172" t="s">
        <v>117</v>
      </c>
      <c r="AA64" s="173"/>
      <c r="AB64" s="169"/>
      <c r="AC64" s="169"/>
      <c r="AD64" s="73" t="s">
        <v>31</v>
      </c>
      <c r="AE64" s="72">
        <v>1686</v>
      </c>
      <c r="AF64" s="36"/>
      <c r="AG64" s="172" t="s">
        <v>117</v>
      </c>
      <c r="AH64" s="173"/>
      <c r="AI64" s="169"/>
      <c r="AJ64" s="169"/>
      <c r="AK64" s="73" t="s">
        <v>31</v>
      </c>
      <c r="AL64" s="72">
        <v>1016</v>
      </c>
      <c r="AM64" s="36"/>
      <c r="AN64" s="172" t="s">
        <v>117</v>
      </c>
      <c r="AO64" s="173"/>
      <c r="AP64" s="169"/>
      <c r="AQ64" s="169"/>
      <c r="AR64" s="73" t="s">
        <v>31</v>
      </c>
      <c r="AS64" s="72">
        <v>2744</v>
      </c>
      <c r="AT64" s="36"/>
      <c r="AU64" s="172" t="s">
        <v>117</v>
      </c>
      <c r="AV64" s="173"/>
    </row>
    <row r="65" spans="2:48" ht="16.5" customHeight="1">
      <c r="B65" s="73" t="s">
        <v>171</v>
      </c>
      <c r="C65" s="72">
        <v>-1</v>
      </c>
      <c r="D65" s="36"/>
      <c r="E65" s="36" t="s">
        <v>33</v>
      </c>
      <c r="F65" s="80" t="s">
        <v>331</v>
      </c>
      <c r="G65" s="38"/>
      <c r="I65" s="73" t="s">
        <v>171</v>
      </c>
      <c r="J65" s="72">
        <v>-5</v>
      </c>
      <c r="K65" s="36"/>
      <c r="L65" s="36" t="s">
        <v>33</v>
      </c>
      <c r="M65" s="80" t="s">
        <v>1042</v>
      </c>
      <c r="P65" s="73" t="s">
        <v>171</v>
      </c>
      <c r="Q65" s="72">
        <v>-3</v>
      </c>
      <c r="R65" s="36"/>
      <c r="S65" s="36" t="s">
        <v>33</v>
      </c>
      <c r="T65" s="80" t="s">
        <v>1043</v>
      </c>
      <c r="W65" s="73" t="s">
        <v>171</v>
      </c>
      <c r="X65" s="72">
        <v>-8</v>
      </c>
      <c r="Y65" s="36"/>
      <c r="Z65" s="36" t="s">
        <v>33</v>
      </c>
      <c r="AA65" s="80" t="s">
        <v>368</v>
      </c>
      <c r="AB65" s="170"/>
      <c r="AC65" s="170"/>
      <c r="AD65" s="73" t="s">
        <v>171</v>
      </c>
      <c r="AE65" s="72">
        <v>-2</v>
      </c>
      <c r="AF65" s="36"/>
      <c r="AG65" s="36" t="s">
        <v>33</v>
      </c>
      <c r="AH65" s="80" t="s">
        <v>367</v>
      </c>
      <c r="AI65" s="170"/>
      <c r="AJ65" s="170"/>
      <c r="AK65" s="73" t="s">
        <v>171</v>
      </c>
      <c r="AL65" s="72">
        <v>-2</v>
      </c>
      <c r="AM65" s="36"/>
      <c r="AN65" s="36" t="s">
        <v>33</v>
      </c>
      <c r="AO65" s="80" t="s">
        <v>749</v>
      </c>
      <c r="AP65" s="170"/>
      <c r="AQ65" s="170"/>
      <c r="AR65" s="73" t="s">
        <v>171</v>
      </c>
      <c r="AS65" s="72">
        <v>-6</v>
      </c>
      <c r="AT65" s="36"/>
      <c r="AU65" s="36" t="s">
        <v>33</v>
      </c>
      <c r="AV65" s="80" t="s">
        <v>330</v>
      </c>
    </row>
    <row r="66" spans="2:48" ht="16.5" customHeight="1">
      <c r="B66" s="73" t="s">
        <v>32</v>
      </c>
      <c r="C66" s="72">
        <v>440</v>
      </c>
      <c r="D66" s="36"/>
      <c r="E66" s="96"/>
      <c r="F66" s="95"/>
      <c r="G66" s="38"/>
      <c r="I66" s="73" t="s">
        <v>32</v>
      </c>
      <c r="J66" s="72">
        <v>500</v>
      </c>
      <c r="K66" s="36"/>
      <c r="L66" s="96"/>
      <c r="M66" s="95"/>
      <c r="P66" s="73" t="s">
        <v>32</v>
      </c>
      <c r="Q66" s="72">
        <v>380</v>
      </c>
      <c r="R66" s="36"/>
      <c r="S66" s="96"/>
      <c r="T66" s="95"/>
      <c r="W66" s="73" t="s">
        <v>32</v>
      </c>
      <c r="X66" s="72">
        <v>570</v>
      </c>
      <c r="Y66" s="36"/>
      <c r="Z66" s="96"/>
      <c r="AA66" s="95"/>
      <c r="AB66" s="171"/>
      <c r="AC66" s="171"/>
      <c r="AD66" s="73" t="s">
        <v>32</v>
      </c>
      <c r="AE66" s="72">
        <v>530</v>
      </c>
      <c r="AF66" s="36"/>
      <c r="AG66" s="96"/>
      <c r="AH66" s="95"/>
      <c r="AI66" s="171"/>
      <c r="AJ66" s="171"/>
      <c r="AK66" s="73" t="s">
        <v>32</v>
      </c>
      <c r="AL66" s="72">
        <v>320</v>
      </c>
      <c r="AM66" s="36"/>
      <c r="AN66" s="96"/>
      <c r="AO66" s="95"/>
      <c r="AP66" s="171"/>
      <c r="AQ66" s="171"/>
      <c r="AR66" s="73" t="s">
        <v>32</v>
      </c>
      <c r="AS66" s="72">
        <v>870</v>
      </c>
      <c r="AT66" s="36"/>
      <c r="AU66" s="96"/>
      <c r="AV66" s="95"/>
    </row>
    <row r="67" spans="2:48" ht="16.5" customHeight="1">
      <c r="B67" s="73" t="s">
        <v>101</v>
      </c>
      <c r="C67" s="72">
        <v>2500</v>
      </c>
      <c r="D67" s="36"/>
      <c r="E67" s="36"/>
      <c r="F67" s="80"/>
      <c r="G67" s="38"/>
      <c r="I67" s="73" t="s">
        <v>101</v>
      </c>
      <c r="J67" s="72">
        <v>2500</v>
      </c>
      <c r="K67" s="36"/>
      <c r="L67" s="36"/>
      <c r="M67" s="80"/>
      <c r="P67" s="73" t="s">
        <v>101</v>
      </c>
      <c r="Q67" s="72">
        <v>2500</v>
      </c>
      <c r="R67" s="36"/>
      <c r="S67" s="36"/>
      <c r="T67" s="80"/>
      <c r="W67" s="73" t="s">
        <v>101</v>
      </c>
      <c r="X67" s="72">
        <v>2500</v>
      </c>
      <c r="Y67" s="36"/>
      <c r="Z67" s="36"/>
      <c r="AA67" s="80"/>
      <c r="AB67" s="170"/>
      <c r="AC67" s="170"/>
      <c r="AD67" s="73" t="s">
        <v>101</v>
      </c>
      <c r="AE67" s="72">
        <v>0</v>
      </c>
      <c r="AF67" s="36"/>
      <c r="AG67" s="36"/>
      <c r="AH67" s="80"/>
      <c r="AI67" s="170"/>
      <c r="AJ67" s="170"/>
      <c r="AK67" s="73" t="s">
        <v>101</v>
      </c>
      <c r="AL67" s="72">
        <v>2500</v>
      </c>
      <c r="AM67" s="36"/>
      <c r="AN67" s="36"/>
      <c r="AO67" s="80"/>
      <c r="AP67" s="170"/>
      <c r="AQ67" s="170"/>
      <c r="AR67" s="73" t="s">
        <v>101</v>
      </c>
      <c r="AS67" s="72">
        <v>2500</v>
      </c>
      <c r="AT67" s="36"/>
      <c r="AU67" s="36"/>
      <c r="AV67" s="80"/>
    </row>
    <row r="68" spans="2:48" ht="16.5" customHeight="1">
      <c r="B68" s="73" t="s">
        <v>104</v>
      </c>
      <c r="C68" s="72">
        <v>0</v>
      </c>
      <c r="D68" s="36"/>
      <c r="E68" s="36"/>
      <c r="F68" s="80"/>
      <c r="G68" s="38"/>
      <c r="I68" s="73" t="s">
        <v>104</v>
      </c>
      <c r="J68" s="72">
        <v>0</v>
      </c>
      <c r="K68" s="36"/>
      <c r="L68" s="36"/>
      <c r="M68" s="80"/>
      <c r="P68" s="73" t="s">
        <v>104</v>
      </c>
      <c r="Q68" s="72">
        <v>0</v>
      </c>
      <c r="R68" s="36"/>
      <c r="S68" s="36"/>
      <c r="T68" s="80"/>
      <c r="W68" s="73" t="s">
        <v>104</v>
      </c>
      <c r="X68" s="72">
        <v>0</v>
      </c>
      <c r="Y68" s="36"/>
      <c r="Z68" s="36"/>
      <c r="AA68" s="80"/>
      <c r="AB68" s="170"/>
      <c r="AC68" s="170"/>
      <c r="AD68" s="73" t="s">
        <v>104</v>
      </c>
      <c r="AE68" s="72">
        <v>-16420</v>
      </c>
      <c r="AF68" s="36"/>
      <c r="AG68" s="36"/>
      <c r="AH68" s="80"/>
      <c r="AI68" s="170"/>
      <c r="AJ68" s="170"/>
      <c r="AK68" s="73" t="s">
        <v>104</v>
      </c>
      <c r="AL68" s="72">
        <v>0</v>
      </c>
      <c r="AM68" s="36"/>
      <c r="AN68" s="36"/>
      <c r="AO68" s="80"/>
      <c r="AP68" s="170"/>
      <c r="AQ68" s="170"/>
      <c r="AR68" s="73" t="s">
        <v>104</v>
      </c>
      <c r="AS68" s="72">
        <v>0</v>
      </c>
      <c r="AT68" s="36"/>
      <c r="AU68" s="36"/>
      <c r="AV68" s="80"/>
    </row>
    <row r="69" spans="2:48" ht="16.5" customHeight="1">
      <c r="B69" s="93" t="s">
        <v>109</v>
      </c>
      <c r="C69" s="94">
        <v>18090</v>
      </c>
      <c r="D69" s="81"/>
      <c r="E69" s="36"/>
      <c r="F69" s="37"/>
      <c r="G69" s="38"/>
      <c r="H69" s="39"/>
      <c r="I69" s="93" t="s">
        <v>109</v>
      </c>
      <c r="J69" s="94">
        <v>20210</v>
      </c>
      <c r="K69" s="81"/>
      <c r="L69" s="36"/>
      <c r="M69" s="37"/>
      <c r="N69" s="39"/>
      <c r="O69" s="39"/>
      <c r="P69" s="93" t="s">
        <v>109</v>
      </c>
      <c r="Q69" s="94">
        <v>16260</v>
      </c>
      <c r="R69" s="81"/>
      <c r="S69" s="36"/>
      <c r="T69" s="37"/>
      <c r="U69" s="39"/>
      <c r="V69" s="39"/>
      <c r="W69" s="93" t="s">
        <v>109</v>
      </c>
      <c r="X69" s="94">
        <v>22930</v>
      </c>
      <c r="Y69" s="81"/>
      <c r="Z69" s="36"/>
      <c r="AA69" s="37"/>
      <c r="AB69" s="81"/>
      <c r="AC69" s="81"/>
      <c r="AD69" s="93" t="s">
        <v>109</v>
      </c>
      <c r="AE69" s="94">
        <v>2650</v>
      </c>
      <c r="AF69" s="81"/>
      <c r="AG69" s="36"/>
      <c r="AH69" s="37"/>
      <c r="AI69" s="81"/>
      <c r="AJ69" s="81"/>
      <c r="AK69" s="93" t="s">
        <v>109</v>
      </c>
      <c r="AL69" s="94">
        <v>13990</v>
      </c>
      <c r="AM69" s="81"/>
      <c r="AN69" s="36"/>
      <c r="AO69" s="37"/>
      <c r="AP69" s="81"/>
      <c r="AQ69" s="81"/>
      <c r="AR69" s="93" t="s">
        <v>109</v>
      </c>
      <c r="AS69" s="94">
        <v>33550</v>
      </c>
      <c r="AT69" s="81"/>
      <c r="AU69" s="36"/>
      <c r="AV69" s="37"/>
    </row>
    <row r="70" spans="2:48" ht="16.5" customHeight="1">
      <c r="B70" s="74" t="s">
        <v>111</v>
      </c>
      <c r="C70" s="75">
        <v>0</v>
      </c>
      <c r="D70" s="81"/>
      <c r="E70" s="36"/>
      <c r="F70" s="37"/>
      <c r="G70" s="38"/>
      <c r="H70" s="39"/>
      <c r="I70" s="74" t="s">
        <v>111</v>
      </c>
      <c r="J70" s="75">
        <v>0</v>
      </c>
      <c r="K70" s="81"/>
      <c r="L70" s="36"/>
      <c r="M70" s="37"/>
      <c r="N70" s="39"/>
      <c r="O70" s="39"/>
      <c r="P70" s="74" t="s">
        <v>111</v>
      </c>
      <c r="Q70" s="75">
        <v>0</v>
      </c>
      <c r="R70" s="81"/>
      <c r="S70" s="36"/>
      <c r="T70" s="37"/>
      <c r="U70" s="39"/>
      <c r="V70" s="39"/>
      <c r="W70" s="74" t="s">
        <v>111</v>
      </c>
      <c r="X70" s="75">
        <v>0</v>
      </c>
      <c r="Y70" s="81"/>
      <c r="Z70" s="36"/>
      <c r="AA70" s="37"/>
      <c r="AB70" s="81"/>
      <c r="AC70" s="81"/>
      <c r="AD70" s="74" t="s">
        <v>111</v>
      </c>
      <c r="AE70" s="75">
        <v>10060</v>
      </c>
      <c r="AF70" s="81"/>
      <c r="AG70" s="36"/>
      <c r="AH70" s="37"/>
      <c r="AI70" s="81"/>
      <c r="AJ70" s="81"/>
      <c r="AK70" s="74" t="s">
        <v>111</v>
      </c>
      <c r="AL70" s="75">
        <v>0</v>
      </c>
      <c r="AM70" s="81"/>
      <c r="AN70" s="36"/>
      <c r="AO70" s="37"/>
      <c r="AP70" s="81"/>
      <c r="AQ70" s="81"/>
      <c r="AR70" s="74" t="s">
        <v>111</v>
      </c>
      <c r="AS70" s="75">
        <v>0</v>
      </c>
      <c r="AT70" s="81"/>
      <c r="AU70" s="36"/>
      <c r="AV70" s="37"/>
    </row>
    <row r="71" spans="2:48" ht="16.5" customHeight="1">
      <c r="B71" s="91" t="s">
        <v>112</v>
      </c>
      <c r="C71" s="92">
        <v>18090</v>
      </c>
      <c r="D71" s="81"/>
      <c r="E71" s="36"/>
      <c r="F71" s="37"/>
      <c r="G71" s="38"/>
      <c r="I71" s="91" t="s">
        <v>112</v>
      </c>
      <c r="J71" s="92">
        <v>20210</v>
      </c>
      <c r="K71" s="81"/>
      <c r="L71" s="36"/>
      <c r="M71" s="37"/>
      <c r="P71" s="91" t="s">
        <v>112</v>
      </c>
      <c r="Q71" s="92">
        <v>16260</v>
      </c>
      <c r="R71" s="81"/>
      <c r="S71" s="36"/>
      <c r="T71" s="37"/>
      <c r="W71" s="91" t="s">
        <v>112</v>
      </c>
      <c r="X71" s="92">
        <v>22930</v>
      </c>
      <c r="Y71" s="81"/>
      <c r="Z71" s="36"/>
      <c r="AA71" s="37"/>
      <c r="AB71" s="81"/>
      <c r="AC71" s="81"/>
      <c r="AD71" s="91" t="s">
        <v>112</v>
      </c>
      <c r="AE71" s="92">
        <v>12710</v>
      </c>
      <c r="AF71" s="81"/>
      <c r="AG71" s="36"/>
      <c r="AH71" s="37"/>
      <c r="AI71" s="81"/>
      <c r="AJ71" s="81"/>
      <c r="AK71" s="91" t="s">
        <v>112</v>
      </c>
      <c r="AL71" s="92">
        <v>13990</v>
      </c>
      <c r="AM71" s="81"/>
      <c r="AN71" s="36"/>
      <c r="AO71" s="37"/>
      <c r="AP71" s="81"/>
      <c r="AQ71" s="81"/>
      <c r="AR71" s="91" t="s">
        <v>112</v>
      </c>
      <c r="AS71" s="92">
        <v>33550</v>
      </c>
      <c r="AT71" s="81"/>
      <c r="AU71" s="36"/>
      <c r="AV71" s="37"/>
    </row>
    <row r="72" spans="2:48" s="39" customFormat="1" ht="16.5" customHeight="1">
      <c r="B72" s="73"/>
      <c r="C72" s="42"/>
      <c r="D72" s="36"/>
      <c r="E72" s="36"/>
      <c r="F72" s="37"/>
      <c r="G72" s="38"/>
      <c r="I72" s="73"/>
      <c r="J72" s="42"/>
      <c r="K72" s="36"/>
      <c r="L72" s="36"/>
      <c r="M72" s="37"/>
      <c r="P72" s="73"/>
      <c r="Q72" s="42"/>
      <c r="R72" s="36"/>
      <c r="S72" s="36"/>
      <c r="T72" s="37"/>
      <c r="W72" s="73"/>
      <c r="X72" s="42"/>
      <c r="Y72" s="36"/>
      <c r="Z72" s="36"/>
      <c r="AA72" s="37"/>
      <c r="AB72" s="81"/>
      <c r="AC72" s="81"/>
      <c r="AD72" s="73"/>
      <c r="AE72" s="42"/>
      <c r="AF72" s="36"/>
      <c r="AG72" s="36"/>
      <c r="AH72" s="37"/>
      <c r="AI72" s="81"/>
      <c r="AJ72" s="81"/>
      <c r="AK72" s="73"/>
      <c r="AL72" s="42"/>
      <c r="AM72" s="36"/>
      <c r="AN72" s="36"/>
      <c r="AO72" s="37"/>
      <c r="AP72" s="81"/>
      <c r="AQ72" s="81"/>
      <c r="AR72" s="73"/>
      <c r="AS72" s="42"/>
      <c r="AT72" s="36"/>
      <c r="AU72" s="36"/>
      <c r="AV72" s="37"/>
    </row>
    <row r="73" spans="2:48" s="82" customFormat="1" ht="16.5" customHeight="1">
      <c r="B73" s="73">
        <v>0</v>
      </c>
      <c r="C73" s="42"/>
      <c r="D73" s="36"/>
      <c r="E73" s="36"/>
      <c r="F73" s="37"/>
      <c r="G73" s="83"/>
      <c r="I73" s="73">
        <v>0</v>
      </c>
      <c r="J73" s="42"/>
      <c r="K73" s="36"/>
      <c r="L73" s="36"/>
      <c r="M73" s="37"/>
      <c r="P73" s="73">
        <v>0</v>
      </c>
      <c r="Q73" s="42"/>
      <c r="R73" s="36"/>
      <c r="S73" s="36"/>
      <c r="T73" s="37"/>
      <c r="W73" s="73">
        <v>0</v>
      </c>
      <c r="X73" s="42"/>
      <c r="Y73" s="36"/>
      <c r="Z73" s="36"/>
      <c r="AA73" s="37"/>
      <c r="AB73" s="81"/>
      <c r="AC73" s="81"/>
      <c r="AD73" s="73">
        <v>0</v>
      </c>
      <c r="AE73" s="42"/>
      <c r="AF73" s="36"/>
      <c r="AG73" s="36"/>
      <c r="AH73" s="37"/>
      <c r="AI73" s="81"/>
      <c r="AJ73" s="81"/>
      <c r="AK73" s="73">
        <v>0</v>
      </c>
      <c r="AL73" s="42"/>
      <c r="AM73" s="36"/>
      <c r="AN73" s="36"/>
      <c r="AO73" s="37"/>
      <c r="AP73" s="81"/>
      <c r="AQ73" s="81"/>
      <c r="AR73" s="73">
        <v>0</v>
      </c>
      <c r="AS73" s="42"/>
      <c r="AT73" s="36"/>
      <c r="AU73" s="36"/>
      <c r="AV73" s="37"/>
    </row>
    <row r="74" spans="2:48" ht="16.5" customHeight="1">
      <c r="B74" s="73" t="s">
        <v>211</v>
      </c>
      <c r="C74" s="42"/>
      <c r="D74" s="36"/>
      <c r="E74" s="36"/>
      <c r="F74" s="37"/>
      <c r="G74" s="38"/>
      <c r="I74" s="73" t="s">
        <v>211</v>
      </c>
      <c r="J74" s="42"/>
      <c r="K74" s="36"/>
      <c r="L74" s="36"/>
      <c r="M74" s="37"/>
      <c r="P74" s="73" t="s">
        <v>211</v>
      </c>
      <c r="Q74" s="42"/>
      <c r="R74" s="36"/>
      <c r="S74" s="36"/>
      <c r="T74" s="37"/>
      <c r="W74" s="73" t="s">
        <v>211</v>
      </c>
      <c r="X74" s="42"/>
      <c r="Y74" s="36"/>
      <c r="Z74" s="36"/>
      <c r="AA74" s="37"/>
      <c r="AB74" s="81"/>
      <c r="AC74" s="81"/>
      <c r="AD74" s="73" t="s">
        <v>211</v>
      </c>
      <c r="AE74" s="42"/>
      <c r="AF74" s="36"/>
      <c r="AG74" s="36"/>
      <c r="AH74" s="37"/>
      <c r="AI74" s="81"/>
      <c r="AJ74" s="81"/>
      <c r="AK74" s="73" t="s">
        <v>211</v>
      </c>
      <c r="AL74" s="42"/>
      <c r="AM74" s="36"/>
      <c r="AN74" s="36"/>
      <c r="AO74" s="37"/>
      <c r="AP74" s="81"/>
      <c r="AQ74" s="81"/>
      <c r="AR74" s="73" t="s">
        <v>211</v>
      </c>
      <c r="AS74" s="42"/>
      <c r="AT74" s="36"/>
      <c r="AU74" s="36"/>
      <c r="AV74" s="37"/>
    </row>
    <row r="75" spans="2:48" s="184" customFormat="1" ht="16.5" customHeight="1">
      <c r="B75" s="180">
        <v>0</v>
      </c>
      <c r="C75" s="181"/>
      <c r="D75" s="26"/>
      <c r="E75" s="26"/>
      <c r="F75" s="182"/>
      <c r="G75" s="183"/>
      <c r="I75" s="180">
        <v>0</v>
      </c>
      <c r="J75" s="181"/>
      <c r="K75" s="26"/>
      <c r="L75" s="26"/>
      <c r="M75" s="182"/>
      <c r="P75" s="180">
        <v>0</v>
      </c>
      <c r="Q75" s="181"/>
      <c r="R75" s="26"/>
      <c r="S75" s="26"/>
      <c r="T75" s="182"/>
      <c r="W75" s="180">
        <v>0</v>
      </c>
      <c r="X75" s="181"/>
      <c r="Y75" s="26"/>
      <c r="Z75" s="26"/>
      <c r="AA75" s="182"/>
      <c r="AB75" s="185"/>
      <c r="AC75" s="185"/>
      <c r="AD75" s="180">
        <v>0</v>
      </c>
      <c r="AE75" s="181"/>
      <c r="AF75" s="26"/>
      <c r="AG75" s="26"/>
      <c r="AH75" s="182"/>
      <c r="AI75" s="185"/>
      <c r="AJ75" s="185"/>
      <c r="AK75" s="180">
        <v>0</v>
      </c>
      <c r="AL75" s="181"/>
      <c r="AM75" s="26"/>
      <c r="AN75" s="26"/>
      <c r="AO75" s="182"/>
      <c r="AP75" s="185"/>
      <c r="AQ75" s="185"/>
      <c r="AR75" s="180">
        <v>0</v>
      </c>
      <c r="AS75" s="181"/>
      <c r="AT75" s="26"/>
      <c r="AU75" s="26"/>
      <c r="AV75" s="182"/>
    </row>
    <row r="76" spans="2:48" ht="16.5" customHeight="1" thickBot="1">
      <c r="B76" s="84"/>
      <c r="C76" s="85"/>
      <c r="D76" s="85"/>
      <c r="E76" s="85"/>
      <c r="F76" s="86"/>
      <c r="I76" s="84"/>
      <c r="J76" s="85"/>
      <c r="K76" s="85"/>
      <c r="L76" s="85"/>
      <c r="M76" s="86"/>
      <c r="P76" s="84"/>
      <c r="Q76" s="85"/>
      <c r="R76" s="85"/>
      <c r="S76" s="85"/>
      <c r="T76" s="86"/>
      <c r="W76" s="84"/>
      <c r="X76" s="85"/>
      <c r="Y76" s="85"/>
      <c r="Z76" s="85"/>
      <c r="AA76" s="86"/>
      <c r="AB76" s="81"/>
      <c r="AC76" s="81"/>
      <c r="AD76" s="84"/>
      <c r="AE76" s="85"/>
      <c r="AF76" s="85"/>
      <c r="AG76" s="85"/>
      <c r="AH76" s="86"/>
      <c r="AI76" s="81"/>
      <c r="AJ76" s="81"/>
      <c r="AK76" s="84"/>
      <c r="AL76" s="85"/>
      <c r="AM76" s="85"/>
      <c r="AN76" s="85"/>
      <c r="AO76" s="86"/>
      <c r="AP76" s="81"/>
      <c r="AQ76" s="81"/>
      <c r="AR76" s="84"/>
      <c r="AS76" s="85"/>
      <c r="AT76" s="85"/>
      <c r="AU76" s="85"/>
      <c r="AV76" s="86"/>
    </row>
    <row r="77" spans="2:48" ht="16.5" customHeight="1">
      <c r="B77" s="36"/>
      <c r="I77" s="36"/>
      <c r="P77" s="36"/>
      <c r="W77" s="36"/>
      <c r="AD77" s="36"/>
      <c r="AK77" s="36"/>
      <c r="AR77" s="36"/>
    </row>
    <row r="78" spans="2:48" ht="16.5" customHeight="1">
      <c r="B78" s="36"/>
      <c r="I78" s="36"/>
      <c r="P78" s="36"/>
      <c r="W78" s="36"/>
      <c r="AD78" s="36"/>
      <c r="AK78" s="36"/>
      <c r="AR78" s="36"/>
    </row>
    <row r="79" spans="2:48" ht="16.5" customHeight="1">
      <c r="B79" s="36"/>
      <c r="I79" s="36"/>
      <c r="P79" s="36"/>
      <c r="W79" s="36"/>
      <c r="AD79" s="36"/>
      <c r="AK79" s="36"/>
      <c r="AR79" s="36"/>
    </row>
    <row r="80" spans="2:48" ht="16.5" customHeight="1" thickBot="1">
      <c r="G80" s="38"/>
    </row>
    <row r="81" spans="2:48" s="76" customFormat="1" ht="16.5" customHeight="1">
      <c r="B81" s="98"/>
      <c r="C81" s="101"/>
      <c r="D81" s="102" t="s">
        <v>114</v>
      </c>
      <c r="E81" s="99"/>
      <c r="F81" s="100"/>
      <c r="G81" s="77"/>
      <c r="I81" s="98"/>
      <c r="J81" s="101"/>
      <c r="K81" s="102" t="s">
        <v>114</v>
      </c>
      <c r="L81" s="99"/>
      <c r="M81" s="100"/>
      <c r="P81" s="98"/>
      <c r="Q81" s="101"/>
      <c r="R81" s="102" t="s">
        <v>114</v>
      </c>
      <c r="S81" s="99"/>
      <c r="T81" s="100"/>
      <c r="W81" s="98"/>
      <c r="X81" s="101"/>
      <c r="Y81" s="102" t="s">
        <v>114</v>
      </c>
      <c r="Z81" s="99"/>
      <c r="AA81" s="100"/>
      <c r="AB81" s="167"/>
      <c r="AC81" s="167"/>
      <c r="AD81" s="98"/>
      <c r="AE81" s="101"/>
      <c r="AF81" s="102" t="s">
        <v>114</v>
      </c>
      <c r="AG81" s="99"/>
      <c r="AH81" s="100"/>
      <c r="AI81" s="167"/>
      <c r="AJ81" s="167"/>
      <c r="AK81" s="98"/>
      <c r="AL81" s="101"/>
      <c r="AM81" s="102" t="s">
        <v>114</v>
      </c>
      <c r="AN81" s="99"/>
      <c r="AO81" s="100"/>
      <c r="AP81" s="167"/>
      <c r="AQ81" s="167"/>
      <c r="AR81" s="98"/>
      <c r="AS81" s="101"/>
      <c r="AT81" s="102" t="s">
        <v>114</v>
      </c>
      <c r="AU81" s="99"/>
      <c r="AV81" s="100"/>
    </row>
    <row r="82" spans="2:48" ht="16.5" customHeight="1">
      <c r="B82" s="40" t="s">
        <v>26</v>
      </c>
      <c r="C82" s="26" t="s">
        <v>36</v>
      </c>
      <c r="D82" s="96"/>
      <c r="E82" s="26"/>
      <c r="F82" s="95"/>
      <c r="G82" s="41"/>
      <c r="H82" s="41"/>
      <c r="I82" s="40" t="s">
        <v>26</v>
      </c>
      <c r="J82" s="26" t="s">
        <v>41</v>
      </c>
      <c r="K82" s="41"/>
      <c r="L82" s="26"/>
      <c r="M82" s="70"/>
      <c r="N82" s="41"/>
      <c r="O82" s="41"/>
      <c r="P82" s="40" t="s">
        <v>26</v>
      </c>
      <c r="Q82" s="26" t="s">
        <v>52</v>
      </c>
      <c r="R82" s="42"/>
      <c r="S82" s="26"/>
      <c r="T82" s="70"/>
      <c r="U82" s="41"/>
      <c r="V82" s="41"/>
      <c r="W82" s="40" t="s">
        <v>26</v>
      </c>
      <c r="X82" s="26" t="s">
        <v>53</v>
      </c>
      <c r="Y82" s="41"/>
      <c r="Z82" s="26"/>
      <c r="AA82" s="70"/>
      <c r="AB82" s="41"/>
      <c r="AC82" s="41"/>
      <c r="AD82" s="40" t="s">
        <v>26</v>
      </c>
      <c r="AE82" s="26" t="s">
        <v>47</v>
      </c>
      <c r="AF82" s="41"/>
      <c r="AG82" s="26"/>
      <c r="AH82" s="70"/>
      <c r="AI82" s="41"/>
      <c r="AJ82" s="41"/>
      <c r="AK82" s="40" t="s">
        <v>26</v>
      </c>
      <c r="AL82" s="26" t="s">
        <v>54</v>
      </c>
      <c r="AN82" s="26"/>
      <c r="AO82" s="70"/>
      <c r="AP82" s="41"/>
      <c r="AQ82" s="41"/>
      <c r="AR82" s="40" t="s">
        <v>26</v>
      </c>
      <c r="AS82" s="26" t="s">
        <v>55</v>
      </c>
      <c r="AU82" s="26"/>
      <c r="AV82" s="70"/>
    </row>
    <row r="83" spans="2:48" ht="16.5" customHeight="1">
      <c r="B83" s="73" t="s">
        <v>27</v>
      </c>
      <c r="C83" s="36" t="s">
        <v>1016</v>
      </c>
      <c r="D83" s="36"/>
      <c r="E83" s="36" t="s">
        <v>28</v>
      </c>
      <c r="F83" s="90">
        <v>45636</v>
      </c>
      <c r="G83" s="38"/>
      <c r="I83" s="73" t="s">
        <v>27</v>
      </c>
      <c r="J83" s="36" t="s">
        <v>1016</v>
      </c>
      <c r="K83" s="36"/>
      <c r="L83" s="36" t="s">
        <v>28</v>
      </c>
      <c r="M83" s="90">
        <v>45636</v>
      </c>
      <c r="P83" s="73" t="s">
        <v>27</v>
      </c>
      <c r="Q83" s="36" t="s">
        <v>1016</v>
      </c>
      <c r="R83" s="36"/>
      <c r="S83" s="36" t="s">
        <v>28</v>
      </c>
      <c r="T83" s="90">
        <v>45636</v>
      </c>
      <c r="W83" s="73" t="s">
        <v>27</v>
      </c>
      <c r="X83" s="36" t="s">
        <v>1016</v>
      </c>
      <c r="Y83" s="36"/>
      <c r="Z83" s="36" t="s">
        <v>28</v>
      </c>
      <c r="AA83" s="90">
        <v>45636</v>
      </c>
      <c r="AB83" s="168"/>
      <c r="AC83" s="168"/>
      <c r="AD83" s="73" t="s">
        <v>27</v>
      </c>
      <c r="AE83" s="36" t="s">
        <v>1016</v>
      </c>
      <c r="AF83" s="36"/>
      <c r="AG83" s="36" t="s">
        <v>28</v>
      </c>
      <c r="AH83" s="90">
        <v>45636</v>
      </c>
      <c r="AI83" s="168"/>
      <c r="AJ83" s="168"/>
      <c r="AK83" s="73" t="s">
        <v>27</v>
      </c>
      <c r="AL83" s="36" t="s">
        <v>1016</v>
      </c>
      <c r="AM83" s="36"/>
      <c r="AN83" s="36" t="s">
        <v>28</v>
      </c>
      <c r="AO83" s="90">
        <v>45636</v>
      </c>
      <c r="AP83" s="168"/>
      <c r="AQ83" s="168"/>
      <c r="AR83" s="73" t="s">
        <v>27</v>
      </c>
      <c r="AS83" s="36" t="s">
        <v>1016</v>
      </c>
      <c r="AT83" s="36"/>
      <c r="AU83" s="36" t="s">
        <v>28</v>
      </c>
      <c r="AV83" s="90">
        <v>45636</v>
      </c>
    </row>
    <row r="84" spans="2:48" ht="16.5" customHeight="1">
      <c r="B84" s="73"/>
      <c r="C84" s="36"/>
      <c r="D84" s="36"/>
      <c r="E84" s="36"/>
      <c r="F84" s="37"/>
      <c r="G84" s="38"/>
      <c r="I84" s="73"/>
      <c r="J84" s="36"/>
      <c r="K84" s="36"/>
      <c r="L84" s="36"/>
      <c r="M84" s="37"/>
      <c r="P84" s="73"/>
      <c r="Q84" s="36"/>
      <c r="R84" s="36"/>
      <c r="S84" s="36"/>
      <c r="T84" s="37"/>
      <c r="W84" s="73"/>
      <c r="X84" s="36"/>
      <c r="Y84" s="36"/>
      <c r="Z84" s="36"/>
      <c r="AA84" s="37"/>
      <c r="AB84" s="81"/>
      <c r="AC84" s="81"/>
      <c r="AD84" s="73"/>
      <c r="AE84" s="36"/>
      <c r="AF84" s="36"/>
      <c r="AG84" s="36"/>
      <c r="AH84" s="37"/>
      <c r="AI84" s="81"/>
      <c r="AJ84" s="81"/>
      <c r="AK84" s="73"/>
      <c r="AL84" s="36"/>
      <c r="AM84" s="36"/>
      <c r="AN84" s="36"/>
      <c r="AO84" s="37"/>
      <c r="AP84" s="81"/>
      <c r="AQ84" s="81"/>
      <c r="AR84" s="73"/>
      <c r="AS84" s="36"/>
      <c r="AT84" s="36"/>
      <c r="AU84" s="36"/>
      <c r="AV84" s="37"/>
    </row>
    <row r="85" spans="2:48" s="79" customFormat="1" ht="16.5" customHeight="1">
      <c r="B85" s="266" t="s">
        <v>113</v>
      </c>
      <c r="C85" s="267"/>
      <c r="D85" s="264"/>
      <c r="E85" s="268" t="s">
        <v>115</v>
      </c>
      <c r="F85" s="269"/>
      <c r="G85" s="78"/>
      <c r="I85" s="266" t="s">
        <v>113</v>
      </c>
      <c r="J85" s="267"/>
      <c r="K85" s="264"/>
      <c r="L85" s="268" t="s">
        <v>115</v>
      </c>
      <c r="M85" s="269"/>
      <c r="P85" s="266" t="s">
        <v>113</v>
      </c>
      <c r="Q85" s="267"/>
      <c r="R85" s="264"/>
      <c r="S85" s="268" t="s">
        <v>115</v>
      </c>
      <c r="T85" s="269"/>
      <c r="W85" s="266" t="s">
        <v>113</v>
      </c>
      <c r="X85" s="267"/>
      <c r="Y85" s="264"/>
      <c r="Z85" s="268" t="s">
        <v>115</v>
      </c>
      <c r="AA85" s="269"/>
      <c r="AB85" s="169"/>
      <c r="AC85" s="169"/>
      <c r="AD85" s="266" t="s">
        <v>113</v>
      </c>
      <c r="AE85" s="267"/>
      <c r="AF85" s="264"/>
      <c r="AG85" s="268" t="s">
        <v>115</v>
      </c>
      <c r="AH85" s="269"/>
      <c r="AI85" s="169"/>
      <c r="AJ85" s="169"/>
      <c r="AK85" s="266" t="s">
        <v>113</v>
      </c>
      <c r="AL85" s="267"/>
      <c r="AM85" s="264"/>
      <c r="AN85" s="268" t="s">
        <v>115</v>
      </c>
      <c r="AO85" s="269"/>
      <c r="AP85" s="169"/>
      <c r="AQ85" s="169"/>
      <c r="AR85" s="266" t="s">
        <v>113</v>
      </c>
      <c r="AS85" s="267"/>
      <c r="AT85" s="264"/>
      <c r="AU85" s="268" t="s">
        <v>115</v>
      </c>
      <c r="AV85" s="269"/>
    </row>
    <row r="86" spans="2:48" ht="16.5" customHeight="1">
      <c r="B86" s="73" t="s">
        <v>1</v>
      </c>
      <c r="C86" s="72">
        <v>910</v>
      </c>
      <c r="D86" s="36"/>
      <c r="E86" s="36" t="s">
        <v>29</v>
      </c>
      <c r="F86" s="80" t="s">
        <v>1044</v>
      </c>
      <c r="G86" s="38"/>
      <c r="I86" s="73" t="s">
        <v>1</v>
      </c>
      <c r="J86" s="72">
        <v>910</v>
      </c>
      <c r="K86" s="36"/>
      <c r="L86" s="36" t="s">
        <v>29</v>
      </c>
      <c r="M86" s="80" t="s">
        <v>1045</v>
      </c>
      <c r="P86" s="73" t="s">
        <v>1</v>
      </c>
      <c r="Q86" s="72">
        <v>910</v>
      </c>
      <c r="R86" s="36"/>
      <c r="S86" s="36" t="s">
        <v>29</v>
      </c>
      <c r="T86" s="80" t="s">
        <v>1046</v>
      </c>
      <c r="W86" s="73" t="s">
        <v>1</v>
      </c>
      <c r="X86" s="72">
        <v>910</v>
      </c>
      <c r="Y86" s="36"/>
      <c r="Z86" s="36" t="s">
        <v>29</v>
      </c>
      <c r="AA86" s="80" t="s">
        <v>1047</v>
      </c>
      <c r="AB86" s="170"/>
      <c r="AC86" s="170"/>
      <c r="AD86" s="73" t="s">
        <v>1</v>
      </c>
      <c r="AE86" s="72">
        <v>910</v>
      </c>
      <c r="AF86" s="36"/>
      <c r="AG86" s="36" t="s">
        <v>29</v>
      </c>
      <c r="AH86" s="80" t="s">
        <v>1048</v>
      </c>
      <c r="AI86" s="170"/>
      <c r="AJ86" s="170"/>
      <c r="AK86" s="73" t="s">
        <v>1</v>
      </c>
      <c r="AL86" s="72">
        <v>910</v>
      </c>
      <c r="AM86" s="36"/>
      <c r="AN86" s="36" t="s">
        <v>29</v>
      </c>
      <c r="AO86" s="80" t="s">
        <v>1049</v>
      </c>
      <c r="AP86" s="170"/>
      <c r="AQ86" s="170"/>
      <c r="AR86" s="73" t="s">
        <v>1</v>
      </c>
      <c r="AS86" s="72">
        <v>910</v>
      </c>
      <c r="AT86" s="36"/>
      <c r="AU86" s="36" t="s">
        <v>29</v>
      </c>
      <c r="AV86" s="80" t="s">
        <v>1050</v>
      </c>
    </row>
    <row r="87" spans="2:48" ht="16.5" customHeight="1">
      <c r="B87" s="73" t="s">
        <v>3</v>
      </c>
      <c r="C87" s="72">
        <v>12840</v>
      </c>
      <c r="D87" s="36"/>
      <c r="E87" s="36" t="s">
        <v>30</v>
      </c>
      <c r="F87" s="80" t="s">
        <v>977</v>
      </c>
      <c r="G87" s="38"/>
      <c r="I87" s="73" t="s">
        <v>3</v>
      </c>
      <c r="J87" s="72">
        <v>16320</v>
      </c>
      <c r="K87" s="36"/>
      <c r="L87" s="36" t="s">
        <v>30</v>
      </c>
      <c r="M87" s="80" t="s">
        <v>978</v>
      </c>
      <c r="P87" s="73" t="s">
        <v>3</v>
      </c>
      <c r="Q87" s="72">
        <v>16560</v>
      </c>
      <c r="R87" s="36"/>
      <c r="S87" s="36" t="s">
        <v>30</v>
      </c>
      <c r="T87" s="80" t="s">
        <v>979</v>
      </c>
      <c r="W87" s="73" t="s">
        <v>3</v>
      </c>
      <c r="X87" s="72">
        <v>12240</v>
      </c>
      <c r="Y87" s="36"/>
      <c r="Z87" s="36" t="s">
        <v>30</v>
      </c>
      <c r="AA87" s="80" t="s">
        <v>980</v>
      </c>
      <c r="AB87" s="170"/>
      <c r="AC87" s="170"/>
      <c r="AD87" s="73" t="s">
        <v>3</v>
      </c>
      <c r="AE87" s="72">
        <v>10320</v>
      </c>
      <c r="AF87" s="36"/>
      <c r="AG87" s="36" t="s">
        <v>30</v>
      </c>
      <c r="AH87" s="80" t="s">
        <v>981</v>
      </c>
      <c r="AI87" s="170"/>
      <c r="AJ87" s="170"/>
      <c r="AK87" s="73" t="s">
        <v>3</v>
      </c>
      <c r="AL87" s="72">
        <v>11520</v>
      </c>
      <c r="AM87" s="36"/>
      <c r="AN87" s="36" t="s">
        <v>30</v>
      </c>
      <c r="AO87" s="80" t="s">
        <v>982</v>
      </c>
      <c r="AP87" s="170"/>
      <c r="AQ87" s="170"/>
      <c r="AR87" s="73" t="s">
        <v>3</v>
      </c>
      <c r="AS87" s="72">
        <v>16440</v>
      </c>
      <c r="AT87" s="36"/>
      <c r="AU87" s="36" t="s">
        <v>30</v>
      </c>
      <c r="AV87" s="80" t="s">
        <v>983</v>
      </c>
    </row>
    <row r="88" spans="2:48" ht="16.5" customHeight="1">
      <c r="B88" s="73" t="s">
        <v>159</v>
      </c>
      <c r="C88" s="72">
        <v>0</v>
      </c>
      <c r="D88" s="36"/>
      <c r="E88" s="36"/>
      <c r="F88" s="80"/>
      <c r="G88" s="38"/>
      <c r="I88" s="73" t="s">
        <v>159</v>
      </c>
      <c r="J88" s="72">
        <v>0</v>
      </c>
      <c r="K88" s="36"/>
      <c r="L88" s="36"/>
      <c r="M88" s="80"/>
      <c r="P88" s="73" t="s">
        <v>159</v>
      </c>
      <c r="Q88" s="72">
        <v>0</v>
      </c>
      <c r="R88" s="36"/>
      <c r="S88" s="36"/>
      <c r="T88" s="80"/>
      <c r="W88" s="73" t="s">
        <v>159</v>
      </c>
      <c r="X88" s="72">
        <v>0</v>
      </c>
      <c r="Y88" s="36"/>
      <c r="Z88" s="36"/>
      <c r="AA88" s="80"/>
      <c r="AB88" s="170"/>
      <c r="AC88" s="170"/>
      <c r="AD88" s="73" t="s">
        <v>159</v>
      </c>
      <c r="AE88" s="72">
        <v>0</v>
      </c>
      <c r="AF88" s="36"/>
      <c r="AG88" s="36"/>
      <c r="AH88" s="80"/>
      <c r="AI88" s="170"/>
      <c r="AJ88" s="170"/>
      <c r="AK88" s="73" t="s">
        <v>159</v>
      </c>
      <c r="AL88" s="72">
        <v>0</v>
      </c>
      <c r="AM88" s="36"/>
      <c r="AN88" s="36"/>
      <c r="AO88" s="80"/>
      <c r="AP88" s="170"/>
      <c r="AQ88" s="170"/>
      <c r="AR88" s="73" t="s">
        <v>159</v>
      </c>
      <c r="AS88" s="72">
        <v>0</v>
      </c>
      <c r="AT88" s="36"/>
      <c r="AU88" s="36"/>
      <c r="AV88" s="80"/>
    </row>
    <row r="89" spans="2:48" ht="16.5" customHeight="1">
      <c r="B89" s="164" t="s">
        <v>167</v>
      </c>
      <c r="C89" s="72">
        <v>963</v>
      </c>
      <c r="D89" s="36"/>
      <c r="E89" s="36"/>
      <c r="F89" s="80"/>
      <c r="G89" s="38"/>
      <c r="I89" s="164" t="s">
        <v>167</v>
      </c>
      <c r="J89" s="72">
        <v>1224</v>
      </c>
      <c r="K89" s="36"/>
      <c r="L89" s="36"/>
      <c r="M89" s="80"/>
      <c r="P89" s="164" t="s">
        <v>167</v>
      </c>
      <c r="Q89" s="72">
        <v>1242</v>
      </c>
      <c r="R89" s="36"/>
      <c r="S89" s="36"/>
      <c r="T89" s="80"/>
      <c r="W89" s="164" t="s">
        <v>167</v>
      </c>
      <c r="X89" s="72">
        <v>918</v>
      </c>
      <c r="Y89" s="36"/>
      <c r="Z89" s="36"/>
      <c r="AA89" s="80"/>
      <c r="AB89" s="170"/>
      <c r="AC89" s="170"/>
      <c r="AD89" s="164" t="s">
        <v>167</v>
      </c>
      <c r="AE89" s="72">
        <v>774</v>
      </c>
      <c r="AF89" s="36"/>
      <c r="AG89" s="36"/>
      <c r="AH89" s="80"/>
      <c r="AI89" s="170"/>
      <c r="AJ89" s="170"/>
      <c r="AK89" s="164" t="s">
        <v>167</v>
      </c>
      <c r="AL89" s="72">
        <v>864</v>
      </c>
      <c r="AM89" s="36"/>
      <c r="AN89" s="36"/>
      <c r="AO89" s="80"/>
      <c r="AP89" s="170"/>
      <c r="AQ89" s="170"/>
      <c r="AR89" s="164" t="s">
        <v>167</v>
      </c>
      <c r="AS89" s="72">
        <v>1233</v>
      </c>
      <c r="AT89" s="36"/>
      <c r="AU89" s="36"/>
      <c r="AV89" s="80"/>
    </row>
    <row r="90" spans="2:48" ht="16.5" customHeight="1">
      <c r="B90" s="73" t="s">
        <v>169</v>
      </c>
      <c r="C90" s="72">
        <v>535</v>
      </c>
      <c r="D90" s="36"/>
      <c r="E90" s="36"/>
      <c r="F90" s="80"/>
      <c r="G90" s="38"/>
      <c r="I90" s="73" t="s">
        <v>169</v>
      </c>
      <c r="J90" s="72">
        <v>680</v>
      </c>
      <c r="K90" s="36"/>
      <c r="L90" s="36"/>
      <c r="M90" s="80"/>
      <c r="P90" s="73" t="s">
        <v>169</v>
      </c>
      <c r="Q90" s="72">
        <v>690</v>
      </c>
      <c r="R90" s="36"/>
      <c r="S90" s="36"/>
      <c r="T90" s="80"/>
      <c r="W90" s="73" t="s">
        <v>169</v>
      </c>
      <c r="X90" s="72">
        <v>510</v>
      </c>
      <c r="Y90" s="36"/>
      <c r="Z90" s="36"/>
      <c r="AA90" s="80"/>
      <c r="AB90" s="170"/>
      <c r="AC90" s="170"/>
      <c r="AD90" s="73" t="s">
        <v>169</v>
      </c>
      <c r="AE90" s="72">
        <v>430</v>
      </c>
      <c r="AF90" s="36"/>
      <c r="AG90" s="36"/>
      <c r="AH90" s="80"/>
      <c r="AI90" s="170"/>
      <c r="AJ90" s="170"/>
      <c r="AK90" s="73" t="s">
        <v>169</v>
      </c>
      <c r="AL90" s="72">
        <v>480</v>
      </c>
      <c r="AM90" s="36"/>
      <c r="AN90" s="36"/>
      <c r="AO90" s="80"/>
      <c r="AP90" s="170"/>
      <c r="AQ90" s="170"/>
      <c r="AR90" s="73" t="s">
        <v>169</v>
      </c>
      <c r="AS90" s="72">
        <v>685</v>
      </c>
      <c r="AT90" s="36"/>
      <c r="AU90" s="36"/>
      <c r="AV90" s="80"/>
    </row>
    <row r="91" spans="2:48" ht="16.5" customHeight="1">
      <c r="B91" s="73" t="s">
        <v>31</v>
      </c>
      <c r="C91" s="72">
        <v>1525</v>
      </c>
      <c r="D91" s="36"/>
      <c r="E91" s="172" t="s">
        <v>117</v>
      </c>
      <c r="F91" s="173"/>
      <c r="G91" s="38"/>
      <c r="I91" s="73" t="s">
        <v>31</v>
      </c>
      <c r="J91" s="72">
        <v>1913</v>
      </c>
      <c r="K91" s="36"/>
      <c r="L91" s="172" t="s">
        <v>117</v>
      </c>
      <c r="M91" s="173"/>
      <c r="P91" s="73" t="s">
        <v>31</v>
      </c>
      <c r="Q91" s="72">
        <v>1940</v>
      </c>
      <c r="R91" s="36"/>
      <c r="S91" s="172" t="s">
        <v>117</v>
      </c>
      <c r="T91" s="173"/>
      <c r="W91" s="73" t="s">
        <v>31</v>
      </c>
      <c r="X91" s="72">
        <v>1458</v>
      </c>
      <c r="Y91" s="36"/>
      <c r="Z91" s="172" t="s">
        <v>117</v>
      </c>
      <c r="AA91" s="173"/>
      <c r="AB91" s="169"/>
      <c r="AC91" s="169"/>
      <c r="AD91" s="73" t="s">
        <v>31</v>
      </c>
      <c r="AE91" s="72">
        <v>1243</v>
      </c>
      <c r="AF91" s="36"/>
      <c r="AG91" s="172" t="s">
        <v>117</v>
      </c>
      <c r="AH91" s="173"/>
      <c r="AI91" s="169"/>
      <c r="AJ91" s="169"/>
      <c r="AK91" s="73" t="s">
        <v>31</v>
      </c>
      <c r="AL91" s="72">
        <v>1377</v>
      </c>
      <c r="AM91" s="36"/>
      <c r="AN91" s="172" t="s">
        <v>117</v>
      </c>
      <c r="AO91" s="173"/>
      <c r="AP91" s="169"/>
      <c r="AQ91" s="169"/>
      <c r="AR91" s="73" t="s">
        <v>31</v>
      </c>
      <c r="AS91" s="72">
        <v>1927</v>
      </c>
      <c r="AT91" s="36"/>
      <c r="AU91" s="172" t="s">
        <v>117</v>
      </c>
      <c r="AV91" s="173"/>
    </row>
    <row r="92" spans="2:48" ht="16.5" customHeight="1">
      <c r="B92" s="73" t="s">
        <v>171</v>
      </c>
      <c r="C92" s="72">
        <v>-3</v>
      </c>
      <c r="D92" s="36"/>
      <c r="E92" s="36" t="s">
        <v>33</v>
      </c>
      <c r="F92" s="80" t="s">
        <v>311</v>
      </c>
      <c r="G92" s="38"/>
      <c r="I92" s="73" t="s">
        <v>171</v>
      </c>
      <c r="J92" s="72">
        <v>-7</v>
      </c>
      <c r="K92" s="36"/>
      <c r="L92" s="36" t="s">
        <v>33</v>
      </c>
      <c r="M92" s="80" t="s">
        <v>976</v>
      </c>
      <c r="P92" s="73" t="s">
        <v>171</v>
      </c>
      <c r="Q92" s="72">
        <v>-2</v>
      </c>
      <c r="R92" s="36"/>
      <c r="S92" s="36" t="s">
        <v>33</v>
      </c>
      <c r="T92" s="80" t="s">
        <v>521</v>
      </c>
      <c r="W92" s="73" t="s">
        <v>171</v>
      </c>
      <c r="X92" s="72">
        <v>-6</v>
      </c>
      <c r="Y92" s="36"/>
      <c r="Z92" s="36" t="s">
        <v>33</v>
      </c>
      <c r="AA92" s="80" t="s">
        <v>453</v>
      </c>
      <c r="AB92" s="170"/>
      <c r="AC92" s="170"/>
      <c r="AD92" s="73" t="s">
        <v>171</v>
      </c>
      <c r="AE92" s="72">
        <v>-7</v>
      </c>
      <c r="AF92" s="36"/>
      <c r="AG92" s="36" t="s">
        <v>33</v>
      </c>
      <c r="AH92" s="80" t="s">
        <v>329</v>
      </c>
      <c r="AI92" s="170"/>
      <c r="AJ92" s="170"/>
      <c r="AK92" s="73" t="s">
        <v>171</v>
      </c>
      <c r="AL92" s="72">
        <v>-1</v>
      </c>
      <c r="AM92" s="36"/>
      <c r="AN92" s="36" t="s">
        <v>33</v>
      </c>
      <c r="AO92" s="80" t="s">
        <v>331</v>
      </c>
      <c r="AP92" s="170"/>
      <c r="AQ92" s="170"/>
      <c r="AR92" s="73" t="s">
        <v>171</v>
      </c>
      <c r="AS92" s="72">
        <v>-5</v>
      </c>
      <c r="AT92" s="36"/>
      <c r="AU92" s="36" t="s">
        <v>33</v>
      </c>
      <c r="AV92" s="80" t="s">
        <v>443</v>
      </c>
    </row>
    <row r="93" spans="2:48" ht="16.5" customHeight="1">
      <c r="B93" s="73" t="s">
        <v>32</v>
      </c>
      <c r="C93" s="72">
        <v>480</v>
      </c>
      <c r="D93" s="36"/>
      <c r="E93" s="96"/>
      <c r="F93" s="95"/>
      <c r="G93" s="38"/>
      <c r="I93" s="73" t="s">
        <v>32</v>
      </c>
      <c r="J93" s="72">
        <v>610</v>
      </c>
      <c r="K93" s="36"/>
      <c r="L93" s="96"/>
      <c r="M93" s="95"/>
      <c r="P93" s="73" t="s">
        <v>32</v>
      </c>
      <c r="Q93" s="72">
        <v>620</v>
      </c>
      <c r="R93" s="36"/>
      <c r="S93" s="96"/>
      <c r="T93" s="95"/>
      <c r="W93" s="73" t="s">
        <v>32</v>
      </c>
      <c r="X93" s="72">
        <v>460</v>
      </c>
      <c r="Y93" s="36"/>
      <c r="Z93" s="96"/>
      <c r="AA93" s="95"/>
      <c r="AB93" s="171"/>
      <c r="AC93" s="171"/>
      <c r="AD93" s="73" t="s">
        <v>32</v>
      </c>
      <c r="AE93" s="72">
        <v>390</v>
      </c>
      <c r="AF93" s="36"/>
      <c r="AG93" s="96"/>
      <c r="AH93" s="95"/>
      <c r="AI93" s="171"/>
      <c r="AJ93" s="171"/>
      <c r="AK93" s="73" t="s">
        <v>32</v>
      </c>
      <c r="AL93" s="72">
        <v>440</v>
      </c>
      <c r="AM93" s="36"/>
      <c r="AN93" s="96"/>
      <c r="AO93" s="95"/>
      <c r="AP93" s="171"/>
      <c r="AQ93" s="171"/>
      <c r="AR93" s="73" t="s">
        <v>32</v>
      </c>
      <c r="AS93" s="72">
        <v>610</v>
      </c>
      <c r="AT93" s="36"/>
      <c r="AU93" s="96"/>
      <c r="AV93" s="95"/>
    </row>
    <row r="94" spans="2:48" ht="16.5" customHeight="1">
      <c r="B94" s="73" t="s">
        <v>101</v>
      </c>
      <c r="C94" s="72">
        <v>2500</v>
      </c>
      <c r="D94" s="36"/>
      <c r="E94" s="36"/>
      <c r="F94" s="80"/>
      <c r="G94" s="38"/>
      <c r="I94" s="73" t="s">
        <v>101</v>
      </c>
      <c r="J94" s="72">
        <v>2500</v>
      </c>
      <c r="K94" s="36"/>
      <c r="L94" s="36"/>
      <c r="M94" s="80"/>
      <c r="P94" s="73" t="s">
        <v>101</v>
      </c>
      <c r="Q94" s="72">
        <v>2500</v>
      </c>
      <c r="R94" s="36"/>
      <c r="S94" s="36"/>
      <c r="T94" s="80"/>
      <c r="W94" s="73" t="s">
        <v>101</v>
      </c>
      <c r="X94" s="72">
        <v>2500</v>
      </c>
      <c r="Y94" s="36"/>
      <c r="Z94" s="36"/>
      <c r="AA94" s="80"/>
      <c r="AB94" s="170"/>
      <c r="AC94" s="170"/>
      <c r="AD94" s="73" t="s">
        <v>101</v>
      </c>
      <c r="AE94" s="72">
        <v>2500</v>
      </c>
      <c r="AF94" s="36"/>
      <c r="AG94" s="36"/>
      <c r="AH94" s="80"/>
      <c r="AI94" s="170"/>
      <c r="AJ94" s="170"/>
      <c r="AK94" s="73" t="s">
        <v>101</v>
      </c>
      <c r="AL94" s="72">
        <v>2500</v>
      </c>
      <c r="AM94" s="36"/>
      <c r="AN94" s="36"/>
      <c r="AO94" s="80"/>
      <c r="AP94" s="170"/>
      <c r="AQ94" s="170"/>
      <c r="AR94" s="73" t="s">
        <v>101</v>
      </c>
      <c r="AS94" s="72">
        <v>2500</v>
      </c>
      <c r="AT94" s="36"/>
      <c r="AU94" s="36"/>
      <c r="AV94" s="80"/>
    </row>
    <row r="95" spans="2:48" ht="16.5" customHeight="1">
      <c r="B95" s="73" t="s">
        <v>104</v>
      </c>
      <c r="C95" s="72">
        <v>0</v>
      </c>
      <c r="D95" s="36"/>
      <c r="E95" s="36"/>
      <c r="F95" s="80"/>
      <c r="G95" s="38"/>
      <c r="I95" s="73" t="s">
        <v>104</v>
      </c>
      <c r="J95" s="72">
        <v>0</v>
      </c>
      <c r="K95" s="36"/>
      <c r="L95" s="36"/>
      <c r="M95" s="80"/>
      <c r="P95" s="73" t="s">
        <v>104</v>
      </c>
      <c r="Q95" s="72">
        <v>0</v>
      </c>
      <c r="R95" s="36"/>
      <c r="S95" s="36"/>
      <c r="T95" s="80"/>
      <c r="W95" s="73" t="s">
        <v>104</v>
      </c>
      <c r="X95" s="72">
        <v>0</v>
      </c>
      <c r="Y95" s="36"/>
      <c r="Z95" s="36"/>
      <c r="AA95" s="80"/>
      <c r="AB95" s="170"/>
      <c r="AC95" s="170"/>
      <c r="AD95" s="73" t="s">
        <v>104</v>
      </c>
      <c r="AE95" s="72">
        <v>0</v>
      </c>
      <c r="AF95" s="36"/>
      <c r="AG95" s="36"/>
      <c r="AH95" s="80"/>
      <c r="AI95" s="170"/>
      <c r="AJ95" s="170"/>
      <c r="AK95" s="73" t="s">
        <v>104</v>
      </c>
      <c r="AL95" s="72">
        <v>0</v>
      </c>
      <c r="AM95" s="36"/>
      <c r="AN95" s="36"/>
      <c r="AO95" s="80"/>
      <c r="AP95" s="170"/>
      <c r="AQ95" s="170"/>
      <c r="AR95" s="73" t="s">
        <v>104</v>
      </c>
      <c r="AS95" s="72">
        <v>0</v>
      </c>
      <c r="AT95" s="36"/>
      <c r="AU95" s="36"/>
      <c r="AV95" s="80"/>
    </row>
    <row r="96" spans="2:48" ht="16.5" customHeight="1">
      <c r="B96" s="93" t="s">
        <v>109</v>
      </c>
      <c r="C96" s="94">
        <v>19750</v>
      </c>
      <c r="D96" s="81"/>
      <c r="E96" s="36"/>
      <c r="F96" s="37"/>
      <c r="G96" s="38"/>
      <c r="H96" s="39"/>
      <c r="I96" s="93" t="s">
        <v>109</v>
      </c>
      <c r="J96" s="94">
        <v>24150</v>
      </c>
      <c r="K96" s="81"/>
      <c r="L96" s="36"/>
      <c r="M96" s="37"/>
      <c r="N96" s="39"/>
      <c r="O96" s="39"/>
      <c r="P96" s="93" t="s">
        <v>109</v>
      </c>
      <c r="Q96" s="94">
        <v>24460</v>
      </c>
      <c r="R96" s="81"/>
      <c r="S96" s="36"/>
      <c r="T96" s="37"/>
      <c r="U96" s="39"/>
      <c r="V96" s="39"/>
      <c r="W96" s="93" t="s">
        <v>109</v>
      </c>
      <c r="X96" s="94">
        <v>18990</v>
      </c>
      <c r="Y96" s="81"/>
      <c r="Z96" s="36"/>
      <c r="AA96" s="37"/>
      <c r="AB96" s="81"/>
      <c r="AC96" s="81"/>
      <c r="AD96" s="93" t="s">
        <v>109</v>
      </c>
      <c r="AE96" s="94">
        <v>16560</v>
      </c>
      <c r="AF96" s="81"/>
      <c r="AG96" s="36"/>
      <c r="AH96" s="37"/>
      <c r="AI96" s="81"/>
      <c r="AJ96" s="81"/>
      <c r="AK96" s="93" t="s">
        <v>109</v>
      </c>
      <c r="AL96" s="94">
        <v>18090</v>
      </c>
      <c r="AM96" s="81"/>
      <c r="AN96" s="36"/>
      <c r="AO96" s="37"/>
      <c r="AP96" s="81"/>
      <c r="AQ96" s="81"/>
      <c r="AR96" s="93" t="s">
        <v>109</v>
      </c>
      <c r="AS96" s="94">
        <v>24300</v>
      </c>
      <c r="AT96" s="81"/>
      <c r="AU96" s="36"/>
      <c r="AV96" s="37"/>
    </row>
    <row r="97" spans="2:48" ht="16.5" customHeight="1">
      <c r="B97" s="74" t="s">
        <v>111</v>
      </c>
      <c r="C97" s="75">
        <v>0</v>
      </c>
      <c r="D97" s="81"/>
      <c r="E97" s="36"/>
      <c r="F97" s="37"/>
      <c r="G97" s="38"/>
      <c r="H97" s="39"/>
      <c r="I97" s="74" t="s">
        <v>111</v>
      </c>
      <c r="J97" s="75">
        <v>0</v>
      </c>
      <c r="K97" s="81"/>
      <c r="L97" s="36"/>
      <c r="M97" s="37"/>
      <c r="N97" s="39"/>
      <c r="O97" s="39"/>
      <c r="P97" s="74" t="s">
        <v>111</v>
      </c>
      <c r="Q97" s="75">
        <v>0</v>
      </c>
      <c r="R97" s="81"/>
      <c r="S97" s="36"/>
      <c r="T97" s="37"/>
      <c r="U97" s="39"/>
      <c r="V97" s="39"/>
      <c r="W97" s="74" t="s">
        <v>111</v>
      </c>
      <c r="X97" s="75">
        <v>0</v>
      </c>
      <c r="Y97" s="81"/>
      <c r="Z97" s="36"/>
      <c r="AA97" s="37"/>
      <c r="AB97" s="81"/>
      <c r="AC97" s="81"/>
      <c r="AD97" s="74" t="s">
        <v>111</v>
      </c>
      <c r="AE97" s="75">
        <v>0</v>
      </c>
      <c r="AF97" s="81"/>
      <c r="AG97" s="36"/>
      <c r="AH97" s="37"/>
      <c r="AI97" s="81"/>
      <c r="AJ97" s="81"/>
      <c r="AK97" s="74" t="s">
        <v>111</v>
      </c>
      <c r="AL97" s="75">
        <v>0</v>
      </c>
      <c r="AM97" s="81"/>
      <c r="AN97" s="36"/>
      <c r="AO97" s="37"/>
      <c r="AP97" s="81"/>
      <c r="AQ97" s="81"/>
      <c r="AR97" s="74" t="s">
        <v>111</v>
      </c>
      <c r="AS97" s="75">
        <v>0</v>
      </c>
      <c r="AT97" s="81"/>
      <c r="AU97" s="36"/>
      <c r="AV97" s="37"/>
    </row>
    <row r="98" spans="2:48" ht="16.5" customHeight="1">
      <c r="B98" s="91" t="s">
        <v>112</v>
      </c>
      <c r="C98" s="92">
        <v>19750</v>
      </c>
      <c r="D98" s="81"/>
      <c r="E98" s="36"/>
      <c r="F98" s="37"/>
      <c r="G98" s="38"/>
      <c r="I98" s="91" t="s">
        <v>112</v>
      </c>
      <c r="J98" s="92">
        <v>24150</v>
      </c>
      <c r="K98" s="81"/>
      <c r="L98" s="36"/>
      <c r="M98" s="37"/>
      <c r="P98" s="91" t="s">
        <v>112</v>
      </c>
      <c r="Q98" s="92">
        <v>24460</v>
      </c>
      <c r="R98" s="81"/>
      <c r="S98" s="36"/>
      <c r="T98" s="37"/>
      <c r="W98" s="91" t="s">
        <v>112</v>
      </c>
      <c r="X98" s="92">
        <v>18990</v>
      </c>
      <c r="Y98" s="81"/>
      <c r="Z98" s="36"/>
      <c r="AA98" s="37"/>
      <c r="AB98" s="81"/>
      <c r="AC98" s="81"/>
      <c r="AD98" s="91" t="s">
        <v>112</v>
      </c>
      <c r="AE98" s="92">
        <v>16560</v>
      </c>
      <c r="AF98" s="81"/>
      <c r="AG98" s="36"/>
      <c r="AH98" s="37"/>
      <c r="AI98" s="81"/>
      <c r="AJ98" s="81"/>
      <c r="AK98" s="91" t="s">
        <v>112</v>
      </c>
      <c r="AL98" s="92">
        <v>18090</v>
      </c>
      <c r="AM98" s="81"/>
      <c r="AN98" s="36"/>
      <c r="AO98" s="37"/>
      <c r="AP98" s="81"/>
      <c r="AQ98" s="81"/>
      <c r="AR98" s="91" t="s">
        <v>112</v>
      </c>
      <c r="AS98" s="92">
        <v>24300</v>
      </c>
      <c r="AT98" s="81"/>
      <c r="AU98" s="36"/>
      <c r="AV98" s="37"/>
    </row>
    <row r="99" spans="2:48" s="39" customFormat="1" ht="16.5" customHeight="1">
      <c r="B99" s="73"/>
      <c r="C99" s="42"/>
      <c r="D99" s="36"/>
      <c r="E99" s="36"/>
      <c r="F99" s="37"/>
      <c r="G99" s="38"/>
      <c r="I99" s="73"/>
      <c r="J99" s="42"/>
      <c r="K99" s="36"/>
      <c r="L99" s="36"/>
      <c r="M99" s="37"/>
      <c r="P99" s="73"/>
      <c r="Q99" s="42"/>
      <c r="R99" s="36"/>
      <c r="S99" s="36"/>
      <c r="T99" s="37"/>
      <c r="W99" s="73"/>
      <c r="X99" s="42"/>
      <c r="Y99" s="36"/>
      <c r="Z99" s="36"/>
      <c r="AA99" s="37"/>
      <c r="AB99" s="81"/>
      <c r="AC99" s="81"/>
      <c r="AD99" s="73"/>
      <c r="AE99" s="42"/>
      <c r="AF99" s="36"/>
      <c r="AG99" s="36"/>
      <c r="AH99" s="37"/>
      <c r="AI99" s="81"/>
      <c r="AJ99" s="81"/>
      <c r="AK99" s="73"/>
      <c r="AL99" s="42"/>
      <c r="AM99" s="36"/>
      <c r="AN99" s="36"/>
      <c r="AO99" s="37"/>
      <c r="AP99" s="81"/>
      <c r="AQ99" s="81"/>
      <c r="AR99" s="73"/>
      <c r="AS99" s="42"/>
      <c r="AT99" s="36"/>
      <c r="AU99" s="36"/>
      <c r="AV99" s="37"/>
    </row>
    <row r="100" spans="2:48" s="82" customFormat="1" ht="16.5" customHeight="1">
      <c r="B100" s="73">
        <v>0</v>
      </c>
      <c r="C100" s="42"/>
      <c r="D100" s="36"/>
      <c r="E100" s="36"/>
      <c r="F100" s="37"/>
      <c r="G100" s="83"/>
      <c r="I100" s="73">
        <v>0</v>
      </c>
      <c r="J100" s="42"/>
      <c r="K100" s="36"/>
      <c r="L100" s="36"/>
      <c r="M100" s="37"/>
      <c r="P100" s="73">
        <v>0</v>
      </c>
      <c r="Q100" s="42"/>
      <c r="R100" s="36"/>
      <c r="S100" s="36"/>
      <c r="T100" s="37"/>
      <c r="W100" s="73">
        <v>0</v>
      </c>
      <c r="X100" s="42"/>
      <c r="Y100" s="36"/>
      <c r="Z100" s="36"/>
      <c r="AA100" s="37"/>
      <c r="AB100" s="81"/>
      <c r="AC100" s="81"/>
      <c r="AD100" s="73">
        <v>0</v>
      </c>
      <c r="AE100" s="42"/>
      <c r="AF100" s="36"/>
      <c r="AG100" s="36"/>
      <c r="AH100" s="37"/>
      <c r="AI100" s="81"/>
      <c r="AJ100" s="81"/>
      <c r="AK100" s="73">
        <v>0</v>
      </c>
      <c r="AL100" s="42"/>
      <c r="AM100" s="36"/>
      <c r="AN100" s="36"/>
      <c r="AO100" s="37"/>
      <c r="AP100" s="81"/>
      <c r="AQ100" s="81"/>
      <c r="AR100" s="73">
        <v>0</v>
      </c>
      <c r="AS100" s="42"/>
      <c r="AT100" s="36"/>
      <c r="AU100" s="36"/>
      <c r="AV100" s="37"/>
    </row>
    <row r="101" spans="2:48" ht="16.5" customHeight="1">
      <c r="B101" s="73" t="s">
        <v>211</v>
      </c>
      <c r="C101" s="42"/>
      <c r="D101" s="36"/>
      <c r="E101" s="36"/>
      <c r="F101" s="37"/>
      <c r="G101" s="38"/>
      <c r="I101" s="73" t="s">
        <v>211</v>
      </c>
      <c r="J101" s="42"/>
      <c r="K101" s="36"/>
      <c r="L101" s="36"/>
      <c r="M101" s="37"/>
      <c r="P101" s="73" t="s">
        <v>211</v>
      </c>
      <c r="Q101" s="42"/>
      <c r="R101" s="36"/>
      <c r="S101" s="36"/>
      <c r="T101" s="37"/>
      <c r="W101" s="73" t="s">
        <v>211</v>
      </c>
      <c r="X101" s="42"/>
      <c r="Y101" s="36"/>
      <c r="Z101" s="36"/>
      <c r="AA101" s="37"/>
      <c r="AB101" s="81"/>
      <c r="AC101" s="81"/>
      <c r="AD101" s="73" t="s">
        <v>211</v>
      </c>
      <c r="AE101" s="42"/>
      <c r="AF101" s="36"/>
      <c r="AG101" s="36"/>
      <c r="AH101" s="37"/>
      <c r="AI101" s="81"/>
      <c r="AJ101" s="81"/>
      <c r="AK101" s="73" t="s">
        <v>211</v>
      </c>
      <c r="AL101" s="42"/>
      <c r="AM101" s="36"/>
      <c r="AN101" s="36"/>
      <c r="AO101" s="37"/>
      <c r="AP101" s="81"/>
      <c r="AQ101" s="81"/>
      <c r="AR101" s="73" t="s">
        <v>211</v>
      </c>
      <c r="AS101" s="42"/>
      <c r="AT101" s="36"/>
      <c r="AU101" s="36"/>
      <c r="AV101" s="37"/>
    </row>
    <row r="102" spans="2:48" s="184" customFormat="1" ht="16.5" customHeight="1">
      <c r="B102" s="180">
        <v>0</v>
      </c>
      <c r="C102" s="181"/>
      <c r="D102" s="26"/>
      <c r="E102" s="26"/>
      <c r="F102" s="182"/>
      <c r="G102" s="183"/>
      <c r="I102" s="180">
        <v>0</v>
      </c>
      <c r="J102" s="181"/>
      <c r="K102" s="26"/>
      <c r="L102" s="26"/>
      <c r="M102" s="182"/>
      <c r="P102" s="180">
        <v>0</v>
      </c>
      <c r="Q102" s="181"/>
      <c r="R102" s="26"/>
      <c r="S102" s="26"/>
      <c r="T102" s="182"/>
      <c r="W102" s="180">
        <v>0</v>
      </c>
      <c r="X102" s="181"/>
      <c r="Y102" s="26"/>
      <c r="Z102" s="26"/>
      <c r="AA102" s="182"/>
      <c r="AB102" s="185"/>
      <c r="AC102" s="185"/>
      <c r="AD102" s="180">
        <v>0</v>
      </c>
      <c r="AE102" s="181"/>
      <c r="AF102" s="26"/>
      <c r="AG102" s="26"/>
      <c r="AH102" s="182"/>
      <c r="AI102" s="185"/>
      <c r="AJ102" s="185"/>
      <c r="AK102" s="180">
        <v>0</v>
      </c>
      <c r="AL102" s="181"/>
      <c r="AM102" s="26"/>
      <c r="AN102" s="26"/>
      <c r="AO102" s="182"/>
      <c r="AP102" s="185"/>
      <c r="AQ102" s="185"/>
      <c r="AR102" s="180">
        <v>0</v>
      </c>
      <c r="AS102" s="181"/>
      <c r="AT102" s="26"/>
      <c r="AU102" s="26"/>
      <c r="AV102" s="182"/>
    </row>
    <row r="103" spans="2:48" ht="16.5" customHeight="1" thickBot="1">
      <c r="B103" s="84"/>
      <c r="C103" s="85"/>
      <c r="D103" s="85"/>
      <c r="E103" s="85"/>
      <c r="F103" s="86"/>
      <c r="I103" s="84"/>
      <c r="J103" s="85"/>
      <c r="K103" s="85"/>
      <c r="L103" s="85"/>
      <c r="M103" s="86"/>
      <c r="P103" s="84"/>
      <c r="Q103" s="85"/>
      <c r="R103" s="85"/>
      <c r="S103" s="85"/>
      <c r="T103" s="86"/>
      <c r="W103" s="84"/>
      <c r="X103" s="85"/>
      <c r="Y103" s="85"/>
      <c r="Z103" s="85"/>
      <c r="AA103" s="86"/>
      <c r="AB103" s="81"/>
      <c r="AC103" s="81"/>
      <c r="AD103" s="84"/>
      <c r="AE103" s="85"/>
      <c r="AF103" s="85"/>
      <c r="AG103" s="85"/>
      <c r="AH103" s="86"/>
      <c r="AI103" s="81"/>
      <c r="AJ103" s="81"/>
      <c r="AK103" s="84"/>
      <c r="AL103" s="85"/>
      <c r="AM103" s="85"/>
      <c r="AN103" s="85"/>
      <c r="AO103" s="86"/>
      <c r="AP103" s="81"/>
      <c r="AQ103" s="81"/>
      <c r="AR103" s="84"/>
      <c r="AS103" s="85"/>
      <c r="AT103" s="85"/>
      <c r="AU103" s="85"/>
      <c r="AV103" s="86"/>
    </row>
    <row r="104" spans="2:48" ht="16.5" customHeight="1">
      <c r="B104" s="36"/>
      <c r="I104" s="36"/>
      <c r="P104" s="36"/>
      <c r="W104" s="36"/>
      <c r="AD104" s="36"/>
      <c r="AK104" s="36"/>
      <c r="AR104" s="36"/>
    </row>
    <row r="105" spans="2:48" ht="16.5" customHeight="1" thickBot="1">
      <c r="B105" s="36"/>
      <c r="I105" s="36"/>
      <c r="P105" s="36"/>
      <c r="W105" s="36"/>
      <c r="AD105" s="36"/>
      <c r="AK105" s="36"/>
      <c r="AR105" s="36"/>
    </row>
    <row r="106" spans="2:48" s="76" customFormat="1" ht="16.5" customHeight="1">
      <c r="B106" s="98"/>
      <c r="C106" s="101"/>
      <c r="D106" s="102" t="s">
        <v>114</v>
      </c>
      <c r="E106" s="99"/>
      <c r="F106" s="100"/>
      <c r="G106" s="77"/>
      <c r="I106" s="98"/>
      <c r="J106" s="101"/>
      <c r="K106" s="102" t="s">
        <v>114</v>
      </c>
      <c r="L106" s="99"/>
      <c r="M106" s="100"/>
      <c r="P106" s="98"/>
      <c r="Q106" s="101"/>
      <c r="R106" s="102" t="s">
        <v>114</v>
      </c>
      <c r="S106" s="99"/>
      <c r="T106" s="100"/>
      <c r="W106" s="98"/>
      <c r="X106" s="101"/>
      <c r="Y106" s="102" t="s">
        <v>114</v>
      </c>
      <c r="Z106" s="99"/>
      <c r="AA106" s="100"/>
      <c r="AB106" s="167"/>
      <c r="AC106" s="167"/>
      <c r="AD106" s="98"/>
      <c r="AE106" s="101"/>
      <c r="AF106" s="102" t="s">
        <v>114</v>
      </c>
      <c r="AG106" s="99"/>
      <c r="AH106" s="100"/>
      <c r="AI106" s="167"/>
      <c r="AJ106" s="167"/>
      <c r="AK106" s="98"/>
      <c r="AL106" s="101"/>
      <c r="AM106" s="102" t="s">
        <v>114</v>
      </c>
      <c r="AN106" s="99"/>
      <c r="AO106" s="100"/>
      <c r="AP106" s="167"/>
      <c r="AQ106" s="167"/>
      <c r="AR106" s="98"/>
      <c r="AS106" s="101"/>
      <c r="AT106" s="102" t="s">
        <v>114</v>
      </c>
      <c r="AU106" s="99"/>
      <c r="AV106" s="100"/>
    </row>
    <row r="107" spans="2:48" ht="16.5" customHeight="1">
      <c r="B107" s="40" t="s">
        <v>26</v>
      </c>
      <c r="C107" s="26" t="s">
        <v>37</v>
      </c>
      <c r="D107" s="96"/>
      <c r="E107" s="26"/>
      <c r="F107" s="95"/>
      <c r="G107" s="41"/>
      <c r="H107" s="41"/>
      <c r="I107" s="40" t="s">
        <v>26</v>
      </c>
      <c r="J107" s="26" t="s">
        <v>42</v>
      </c>
      <c r="K107" s="41"/>
      <c r="L107" s="26"/>
      <c r="M107" s="70"/>
      <c r="N107" s="41"/>
      <c r="O107" s="41"/>
      <c r="P107" s="40" t="s">
        <v>26</v>
      </c>
      <c r="Q107" s="26" t="s">
        <v>56</v>
      </c>
      <c r="R107" s="42"/>
      <c r="S107" s="26"/>
      <c r="T107" s="70"/>
      <c r="U107" s="41"/>
      <c r="V107" s="41"/>
      <c r="W107" s="40" t="s">
        <v>26</v>
      </c>
      <c r="X107" s="26" t="s">
        <v>57</v>
      </c>
      <c r="Y107" s="41"/>
      <c r="Z107" s="26"/>
      <c r="AA107" s="70"/>
      <c r="AB107" s="41"/>
      <c r="AC107" s="41"/>
      <c r="AD107" s="40" t="s">
        <v>26</v>
      </c>
      <c r="AE107" s="26" t="s">
        <v>58</v>
      </c>
      <c r="AF107" s="41"/>
      <c r="AG107" s="26"/>
      <c r="AH107" s="70"/>
      <c r="AI107" s="41"/>
      <c r="AJ107" s="41"/>
      <c r="AK107" s="40" t="s">
        <v>26</v>
      </c>
      <c r="AL107" s="26" t="s">
        <v>59</v>
      </c>
      <c r="AN107" s="26"/>
      <c r="AO107" s="70"/>
      <c r="AP107" s="41"/>
      <c r="AQ107" s="41"/>
      <c r="AR107" s="40" t="s">
        <v>26</v>
      </c>
      <c r="AS107" s="26" t="s">
        <v>60</v>
      </c>
      <c r="AU107" s="26"/>
      <c r="AV107" s="70"/>
    </row>
    <row r="108" spans="2:48" ht="16.5" customHeight="1">
      <c r="B108" s="73" t="s">
        <v>27</v>
      </c>
      <c r="C108" s="36" t="s">
        <v>1016</v>
      </c>
      <c r="D108" s="36"/>
      <c r="E108" s="36" t="s">
        <v>28</v>
      </c>
      <c r="F108" s="90">
        <v>45636</v>
      </c>
      <c r="G108" s="38"/>
      <c r="I108" s="73" t="s">
        <v>27</v>
      </c>
      <c r="J108" s="36" t="s">
        <v>1016</v>
      </c>
      <c r="K108" s="36"/>
      <c r="L108" s="36" t="s">
        <v>28</v>
      </c>
      <c r="M108" s="90">
        <v>45636</v>
      </c>
      <c r="P108" s="73" t="s">
        <v>27</v>
      </c>
      <c r="Q108" s="36" t="s">
        <v>1016</v>
      </c>
      <c r="R108" s="36"/>
      <c r="S108" s="36" t="s">
        <v>28</v>
      </c>
      <c r="T108" s="90">
        <v>45636</v>
      </c>
      <c r="W108" s="73" t="s">
        <v>27</v>
      </c>
      <c r="X108" s="36" t="s">
        <v>1016</v>
      </c>
      <c r="Y108" s="36"/>
      <c r="Z108" s="36" t="s">
        <v>28</v>
      </c>
      <c r="AA108" s="90">
        <v>45636</v>
      </c>
      <c r="AB108" s="168"/>
      <c r="AC108" s="168"/>
      <c r="AD108" s="73" t="s">
        <v>27</v>
      </c>
      <c r="AE108" s="36" t="s">
        <v>1016</v>
      </c>
      <c r="AF108" s="36"/>
      <c r="AG108" s="36" t="s">
        <v>28</v>
      </c>
      <c r="AH108" s="90">
        <v>45636</v>
      </c>
      <c r="AI108" s="168"/>
      <c r="AJ108" s="168"/>
      <c r="AK108" s="73" t="s">
        <v>27</v>
      </c>
      <c r="AL108" s="36" t="s">
        <v>1016</v>
      </c>
      <c r="AM108" s="36"/>
      <c r="AN108" s="36" t="s">
        <v>28</v>
      </c>
      <c r="AO108" s="90">
        <v>45636</v>
      </c>
      <c r="AP108" s="168"/>
      <c r="AQ108" s="168"/>
      <c r="AR108" s="73" t="s">
        <v>27</v>
      </c>
      <c r="AS108" s="36" t="s">
        <v>1016</v>
      </c>
      <c r="AT108" s="36"/>
      <c r="AU108" s="36" t="s">
        <v>28</v>
      </c>
      <c r="AV108" s="90">
        <v>45636</v>
      </c>
    </row>
    <row r="109" spans="2:48" ht="16.5" customHeight="1">
      <c r="B109" s="73"/>
      <c r="C109" s="36"/>
      <c r="D109" s="36"/>
      <c r="E109" s="36"/>
      <c r="F109" s="37"/>
      <c r="G109" s="38"/>
      <c r="I109" s="73"/>
      <c r="J109" s="36"/>
      <c r="K109" s="36"/>
      <c r="L109" s="36"/>
      <c r="M109" s="37"/>
      <c r="P109" s="73"/>
      <c r="Q109" s="36"/>
      <c r="R109" s="36"/>
      <c r="S109" s="36"/>
      <c r="T109" s="37"/>
      <c r="W109" s="73"/>
      <c r="X109" s="36"/>
      <c r="Y109" s="36"/>
      <c r="Z109" s="36"/>
      <c r="AA109" s="37"/>
      <c r="AB109" s="81"/>
      <c r="AC109" s="81"/>
      <c r="AD109" s="73"/>
      <c r="AE109" s="36"/>
      <c r="AF109" s="36"/>
      <c r="AG109" s="36"/>
      <c r="AH109" s="37"/>
      <c r="AI109" s="81"/>
      <c r="AJ109" s="81"/>
      <c r="AK109" s="73"/>
      <c r="AL109" s="36"/>
      <c r="AM109" s="36"/>
      <c r="AN109" s="36"/>
      <c r="AO109" s="37"/>
      <c r="AP109" s="81"/>
      <c r="AQ109" s="81"/>
      <c r="AR109" s="73"/>
      <c r="AS109" s="36"/>
      <c r="AT109" s="36"/>
      <c r="AU109" s="36"/>
      <c r="AV109" s="37"/>
    </row>
    <row r="110" spans="2:48" s="79" customFormat="1" ht="16.5" customHeight="1">
      <c r="B110" s="266" t="s">
        <v>113</v>
      </c>
      <c r="C110" s="267"/>
      <c r="D110" s="264"/>
      <c r="E110" s="268" t="s">
        <v>115</v>
      </c>
      <c r="F110" s="269"/>
      <c r="G110" s="78"/>
      <c r="I110" s="266" t="s">
        <v>113</v>
      </c>
      <c r="J110" s="267"/>
      <c r="K110" s="264"/>
      <c r="L110" s="268" t="s">
        <v>115</v>
      </c>
      <c r="M110" s="269"/>
      <c r="P110" s="266" t="s">
        <v>113</v>
      </c>
      <c r="Q110" s="267"/>
      <c r="R110" s="264"/>
      <c r="S110" s="268" t="s">
        <v>115</v>
      </c>
      <c r="T110" s="269"/>
      <c r="W110" s="266" t="s">
        <v>113</v>
      </c>
      <c r="X110" s="267"/>
      <c r="Y110" s="264"/>
      <c r="Z110" s="268" t="s">
        <v>115</v>
      </c>
      <c r="AA110" s="269"/>
      <c r="AB110" s="169"/>
      <c r="AC110" s="169"/>
      <c r="AD110" s="266" t="s">
        <v>113</v>
      </c>
      <c r="AE110" s="267"/>
      <c r="AF110" s="264"/>
      <c r="AG110" s="268" t="s">
        <v>115</v>
      </c>
      <c r="AH110" s="269"/>
      <c r="AI110" s="169"/>
      <c r="AJ110" s="169"/>
      <c r="AK110" s="266" t="s">
        <v>113</v>
      </c>
      <c r="AL110" s="267"/>
      <c r="AM110" s="264"/>
      <c r="AN110" s="268" t="s">
        <v>115</v>
      </c>
      <c r="AO110" s="269"/>
      <c r="AP110" s="169"/>
      <c r="AQ110" s="169"/>
      <c r="AR110" s="266" t="s">
        <v>113</v>
      </c>
      <c r="AS110" s="267"/>
      <c r="AT110" s="264"/>
      <c r="AU110" s="268" t="s">
        <v>115</v>
      </c>
      <c r="AV110" s="269"/>
    </row>
    <row r="111" spans="2:48" ht="16.5" customHeight="1">
      <c r="B111" s="73" t="s">
        <v>1</v>
      </c>
      <c r="C111" s="72">
        <v>910</v>
      </c>
      <c r="D111" s="36"/>
      <c r="E111" s="36" t="s">
        <v>29</v>
      </c>
      <c r="F111" s="80" t="s">
        <v>1051</v>
      </c>
      <c r="G111" s="38"/>
      <c r="I111" s="73" t="s">
        <v>1</v>
      </c>
      <c r="J111" s="72">
        <v>910</v>
      </c>
      <c r="K111" s="36"/>
      <c r="L111" s="36" t="s">
        <v>29</v>
      </c>
      <c r="M111" s="80" t="s">
        <v>1052</v>
      </c>
      <c r="P111" s="73" t="s">
        <v>1</v>
      </c>
      <c r="Q111" s="72">
        <v>910</v>
      </c>
      <c r="R111" s="36"/>
      <c r="S111" s="36" t="s">
        <v>29</v>
      </c>
      <c r="T111" s="80" t="s">
        <v>1053</v>
      </c>
      <c r="W111" s="73" t="s">
        <v>1</v>
      </c>
      <c r="X111" s="72">
        <v>910</v>
      </c>
      <c r="Y111" s="36"/>
      <c r="Z111" s="36" t="s">
        <v>29</v>
      </c>
      <c r="AA111" s="80" t="s">
        <v>1054</v>
      </c>
      <c r="AB111" s="170"/>
      <c r="AC111" s="170"/>
      <c r="AD111" s="73" t="s">
        <v>1</v>
      </c>
      <c r="AE111" s="72">
        <v>910</v>
      </c>
      <c r="AF111" s="36"/>
      <c r="AG111" s="36" t="s">
        <v>29</v>
      </c>
      <c r="AH111" s="80" t="s">
        <v>977</v>
      </c>
      <c r="AI111" s="170"/>
      <c r="AJ111" s="170"/>
      <c r="AK111" s="73" t="s">
        <v>1</v>
      </c>
      <c r="AL111" s="72">
        <v>910</v>
      </c>
      <c r="AM111" s="36"/>
      <c r="AN111" s="36" t="s">
        <v>29</v>
      </c>
      <c r="AO111" s="80" t="s">
        <v>1055</v>
      </c>
      <c r="AP111" s="170"/>
      <c r="AQ111" s="170"/>
      <c r="AR111" s="73" t="s">
        <v>1</v>
      </c>
      <c r="AS111" s="72">
        <v>910</v>
      </c>
      <c r="AT111" s="36"/>
      <c r="AU111" s="36" t="s">
        <v>29</v>
      </c>
      <c r="AV111" s="80" t="s">
        <v>1056</v>
      </c>
    </row>
    <row r="112" spans="2:48" ht="16.5" customHeight="1">
      <c r="B112" s="73" t="s">
        <v>3</v>
      </c>
      <c r="C112" s="72">
        <v>18240</v>
      </c>
      <c r="D112" s="36"/>
      <c r="E112" s="36" t="s">
        <v>30</v>
      </c>
      <c r="F112" s="80" t="s">
        <v>984</v>
      </c>
      <c r="G112" s="38"/>
      <c r="I112" s="73" t="s">
        <v>3</v>
      </c>
      <c r="J112" s="72">
        <v>21720</v>
      </c>
      <c r="K112" s="36"/>
      <c r="L112" s="36" t="s">
        <v>30</v>
      </c>
      <c r="M112" s="80" t="s">
        <v>985</v>
      </c>
      <c r="P112" s="73" t="s">
        <v>3</v>
      </c>
      <c r="Q112" s="72">
        <v>12000</v>
      </c>
      <c r="R112" s="36"/>
      <c r="S112" s="36" t="s">
        <v>30</v>
      </c>
      <c r="T112" s="80" t="s">
        <v>986</v>
      </c>
      <c r="W112" s="73" t="s">
        <v>3</v>
      </c>
      <c r="X112" s="72">
        <v>15720</v>
      </c>
      <c r="Y112" s="36"/>
      <c r="Z112" s="36" t="s">
        <v>30</v>
      </c>
      <c r="AA112" s="80" t="s">
        <v>987</v>
      </c>
      <c r="AB112" s="170"/>
      <c r="AC112" s="170"/>
      <c r="AD112" s="73" t="s">
        <v>3</v>
      </c>
      <c r="AE112" s="72">
        <v>15600</v>
      </c>
      <c r="AF112" s="36"/>
      <c r="AG112" s="36" t="s">
        <v>30</v>
      </c>
      <c r="AH112" s="80" t="s">
        <v>625</v>
      </c>
      <c r="AI112" s="170"/>
      <c r="AJ112" s="170"/>
      <c r="AK112" s="73" t="s">
        <v>3</v>
      </c>
      <c r="AL112" s="72">
        <v>12480</v>
      </c>
      <c r="AM112" s="36"/>
      <c r="AN112" s="36" t="s">
        <v>30</v>
      </c>
      <c r="AO112" s="80" t="s">
        <v>988</v>
      </c>
      <c r="AP112" s="170"/>
      <c r="AQ112" s="170"/>
      <c r="AR112" s="73" t="s">
        <v>3</v>
      </c>
      <c r="AS112" s="72">
        <v>21600</v>
      </c>
      <c r="AT112" s="36"/>
      <c r="AU112" s="36" t="s">
        <v>30</v>
      </c>
      <c r="AV112" s="80" t="s">
        <v>989</v>
      </c>
    </row>
    <row r="113" spans="2:48" ht="16.5" customHeight="1">
      <c r="B113" s="73" t="s">
        <v>159</v>
      </c>
      <c r="C113" s="72">
        <v>0</v>
      </c>
      <c r="D113" s="36"/>
      <c r="E113" s="36"/>
      <c r="F113" s="80"/>
      <c r="G113" s="38"/>
      <c r="I113" s="73" t="s">
        <v>159</v>
      </c>
      <c r="J113" s="72">
        <v>0</v>
      </c>
      <c r="K113" s="36"/>
      <c r="L113" s="36"/>
      <c r="M113" s="80"/>
      <c r="P113" s="73" t="s">
        <v>159</v>
      </c>
      <c r="Q113" s="72">
        <v>0</v>
      </c>
      <c r="R113" s="36"/>
      <c r="S113" s="36"/>
      <c r="T113" s="80"/>
      <c r="W113" s="73" t="s">
        <v>159</v>
      </c>
      <c r="X113" s="72">
        <v>0</v>
      </c>
      <c r="Y113" s="36"/>
      <c r="Z113" s="36"/>
      <c r="AA113" s="80"/>
      <c r="AB113" s="170"/>
      <c r="AC113" s="170"/>
      <c r="AD113" s="73" t="s">
        <v>159</v>
      </c>
      <c r="AE113" s="72">
        <v>0</v>
      </c>
      <c r="AF113" s="36"/>
      <c r="AG113" s="36"/>
      <c r="AH113" s="80"/>
      <c r="AI113" s="170"/>
      <c r="AJ113" s="170"/>
      <c r="AK113" s="73" t="s">
        <v>159</v>
      </c>
      <c r="AL113" s="72">
        <v>0</v>
      </c>
      <c r="AM113" s="36"/>
      <c r="AN113" s="36"/>
      <c r="AO113" s="80"/>
      <c r="AP113" s="170"/>
      <c r="AQ113" s="170"/>
      <c r="AR113" s="73" t="s">
        <v>159</v>
      </c>
      <c r="AS113" s="72">
        <v>0</v>
      </c>
      <c r="AT113" s="36"/>
      <c r="AU113" s="36"/>
      <c r="AV113" s="80"/>
    </row>
    <row r="114" spans="2:48" ht="16.5" customHeight="1">
      <c r="B114" s="164" t="s">
        <v>167</v>
      </c>
      <c r="C114" s="72">
        <v>1368</v>
      </c>
      <c r="D114" s="36"/>
      <c r="E114" s="36"/>
      <c r="F114" s="80"/>
      <c r="G114" s="38"/>
      <c r="I114" s="164" t="s">
        <v>167</v>
      </c>
      <c r="J114" s="72">
        <v>1629</v>
      </c>
      <c r="K114" s="36"/>
      <c r="L114" s="36"/>
      <c r="M114" s="80"/>
      <c r="P114" s="164" t="s">
        <v>167</v>
      </c>
      <c r="Q114" s="72">
        <v>900</v>
      </c>
      <c r="R114" s="36"/>
      <c r="S114" s="36"/>
      <c r="T114" s="80"/>
      <c r="W114" s="164" t="s">
        <v>167</v>
      </c>
      <c r="X114" s="72">
        <v>1179</v>
      </c>
      <c r="Y114" s="36"/>
      <c r="Z114" s="36"/>
      <c r="AA114" s="80"/>
      <c r="AB114" s="170"/>
      <c r="AC114" s="170"/>
      <c r="AD114" s="164" t="s">
        <v>167</v>
      </c>
      <c r="AE114" s="72">
        <v>1170</v>
      </c>
      <c r="AF114" s="36"/>
      <c r="AG114" s="36"/>
      <c r="AH114" s="80"/>
      <c r="AI114" s="170"/>
      <c r="AJ114" s="170"/>
      <c r="AK114" s="164" t="s">
        <v>167</v>
      </c>
      <c r="AL114" s="72">
        <v>936</v>
      </c>
      <c r="AM114" s="36"/>
      <c r="AN114" s="36"/>
      <c r="AO114" s="80"/>
      <c r="AP114" s="170"/>
      <c r="AQ114" s="170"/>
      <c r="AR114" s="164" t="s">
        <v>167</v>
      </c>
      <c r="AS114" s="72">
        <v>1620</v>
      </c>
      <c r="AT114" s="36"/>
      <c r="AU114" s="36"/>
      <c r="AV114" s="80"/>
    </row>
    <row r="115" spans="2:48" ht="16.5" customHeight="1">
      <c r="B115" s="73" t="s">
        <v>169</v>
      </c>
      <c r="C115" s="72">
        <v>760</v>
      </c>
      <c r="D115" s="36"/>
      <c r="E115" s="36"/>
      <c r="F115" s="80"/>
      <c r="G115" s="38"/>
      <c r="I115" s="73" t="s">
        <v>169</v>
      </c>
      <c r="J115" s="72">
        <v>905</v>
      </c>
      <c r="K115" s="36"/>
      <c r="L115" s="36"/>
      <c r="M115" s="80"/>
      <c r="P115" s="73" t="s">
        <v>169</v>
      </c>
      <c r="Q115" s="72">
        <v>500</v>
      </c>
      <c r="R115" s="36"/>
      <c r="S115" s="36"/>
      <c r="T115" s="80"/>
      <c r="W115" s="73" t="s">
        <v>169</v>
      </c>
      <c r="X115" s="72">
        <v>655</v>
      </c>
      <c r="Y115" s="36"/>
      <c r="Z115" s="36"/>
      <c r="AA115" s="80"/>
      <c r="AB115" s="170"/>
      <c r="AC115" s="170"/>
      <c r="AD115" s="73" t="s">
        <v>169</v>
      </c>
      <c r="AE115" s="72">
        <v>650</v>
      </c>
      <c r="AF115" s="36"/>
      <c r="AG115" s="36"/>
      <c r="AH115" s="80"/>
      <c r="AI115" s="170"/>
      <c r="AJ115" s="170"/>
      <c r="AK115" s="73" t="s">
        <v>169</v>
      </c>
      <c r="AL115" s="72">
        <v>520</v>
      </c>
      <c r="AM115" s="36"/>
      <c r="AN115" s="36"/>
      <c r="AO115" s="80"/>
      <c r="AP115" s="170"/>
      <c r="AQ115" s="170"/>
      <c r="AR115" s="73" t="s">
        <v>169</v>
      </c>
      <c r="AS115" s="72">
        <v>900</v>
      </c>
      <c r="AT115" s="36"/>
      <c r="AU115" s="36"/>
      <c r="AV115" s="80"/>
    </row>
    <row r="116" spans="2:48" ht="16.5" customHeight="1">
      <c r="B116" s="73" t="s">
        <v>31</v>
      </c>
      <c r="C116" s="72">
        <v>2128</v>
      </c>
      <c r="D116" s="36"/>
      <c r="E116" s="172" t="s">
        <v>117</v>
      </c>
      <c r="F116" s="173"/>
      <c r="G116" s="38"/>
      <c r="I116" s="73" t="s">
        <v>31</v>
      </c>
      <c r="J116" s="72">
        <v>2516</v>
      </c>
      <c r="K116" s="36"/>
      <c r="L116" s="172" t="s">
        <v>117</v>
      </c>
      <c r="M116" s="173"/>
      <c r="P116" s="73" t="s">
        <v>31</v>
      </c>
      <c r="Q116" s="72">
        <v>1431</v>
      </c>
      <c r="R116" s="36"/>
      <c r="S116" s="172" t="s">
        <v>117</v>
      </c>
      <c r="T116" s="173"/>
      <c r="W116" s="73" t="s">
        <v>31</v>
      </c>
      <c r="X116" s="72">
        <v>1846</v>
      </c>
      <c r="Y116" s="36"/>
      <c r="Z116" s="172" t="s">
        <v>117</v>
      </c>
      <c r="AA116" s="173"/>
      <c r="AB116" s="169"/>
      <c r="AC116" s="169"/>
      <c r="AD116" s="73" t="s">
        <v>31</v>
      </c>
      <c r="AE116" s="72">
        <v>1833</v>
      </c>
      <c r="AF116" s="36"/>
      <c r="AG116" s="172" t="s">
        <v>117</v>
      </c>
      <c r="AH116" s="173"/>
      <c r="AI116" s="169"/>
      <c r="AJ116" s="169"/>
      <c r="AK116" s="73" t="s">
        <v>31</v>
      </c>
      <c r="AL116" s="72">
        <v>1485</v>
      </c>
      <c r="AM116" s="36"/>
      <c r="AN116" s="172" t="s">
        <v>117</v>
      </c>
      <c r="AO116" s="173"/>
      <c r="AP116" s="169"/>
      <c r="AQ116" s="169"/>
      <c r="AR116" s="73" t="s">
        <v>31</v>
      </c>
      <c r="AS116" s="72">
        <v>2503</v>
      </c>
      <c r="AT116" s="36"/>
      <c r="AU116" s="172" t="s">
        <v>117</v>
      </c>
      <c r="AV116" s="173"/>
    </row>
    <row r="117" spans="2:48" ht="16.5" customHeight="1">
      <c r="B117" s="73" t="s">
        <v>171</v>
      </c>
      <c r="C117" s="72">
        <v>-6</v>
      </c>
      <c r="D117" s="36"/>
      <c r="E117" s="36" t="s">
        <v>33</v>
      </c>
      <c r="F117" s="80" t="s">
        <v>608</v>
      </c>
      <c r="G117" s="38"/>
      <c r="I117" s="73" t="s">
        <v>171</v>
      </c>
      <c r="J117" s="72">
        <v>0</v>
      </c>
      <c r="K117" s="36"/>
      <c r="L117" s="36" t="s">
        <v>33</v>
      </c>
      <c r="M117" s="80" t="s">
        <v>1057</v>
      </c>
      <c r="P117" s="73" t="s">
        <v>171</v>
      </c>
      <c r="Q117" s="72">
        <v>-1</v>
      </c>
      <c r="R117" s="36"/>
      <c r="S117" s="36" t="s">
        <v>33</v>
      </c>
      <c r="T117" s="80" t="s">
        <v>406</v>
      </c>
      <c r="W117" s="73" t="s">
        <v>171</v>
      </c>
      <c r="X117" s="72">
        <v>0</v>
      </c>
      <c r="Y117" s="36"/>
      <c r="Z117" s="36" t="s">
        <v>33</v>
      </c>
      <c r="AA117" s="80" t="s">
        <v>522</v>
      </c>
      <c r="AB117" s="170"/>
      <c r="AC117" s="170"/>
      <c r="AD117" s="73" t="s">
        <v>171</v>
      </c>
      <c r="AE117" s="72">
        <v>-3</v>
      </c>
      <c r="AF117" s="36"/>
      <c r="AG117" s="36" t="s">
        <v>33</v>
      </c>
      <c r="AH117" s="80" t="s">
        <v>435</v>
      </c>
      <c r="AI117" s="170"/>
      <c r="AJ117" s="170"/>
      <c r="AK117" s="73" t="s">
        <v>171</v>
      </c>
      <c r="AL117" s="72">
        <v>-1</v>
      </c>
      <c r="AM117" s="36"/>
      <c r="AN117" s="36" t="s">
        <v>33</v>
      </c>
      <c r="AO117" s="80" t="s">
        <v>568</v>
      </c>
      <c r="AP117" s="170"/>
      <c r="AQ117" s="170"/>
      <c r="AR117" s="73" t="s">
        <v>171</v>
      </c>
      <c r="AS117" s="72">
        <v>-3</v>
      </c>
      <c r="AT117" s="36"/>
      <c r="AU117" s="36" t="s">
        <v>33</v>
      </c>
      <c r="AV117" s="80" t="s">
        <v>551</v>
      </c>
    </row>
    <row r="118" spans="2:48" ht="16.5" customHeight="1">
      <c r="B118" s="73" t="s">
        <v>32</v>
      </c>
      <c r="C118" s="72">
        <v>680</v>
      </c>
      <c r="D118" s="36"/>
      <c r="E118" s="96"/>
      <c r="F118" s="95"/>
      <c r="G118" s="38"/>
      <c r="I118" s="73" t="s">
        <v>32</v>
      </c>
      <c r="J118" s="72">
        <v>800</v>
      </c>
      <c r="K118" s="36"/>
      <c r="L118" s="96"/>
      <c r="M118" s="95"/>
      <c r="P118" s="73" t="s">
        <v>32</v>
      </c>
      <c r="Q118" s="72">
        <v>450</v>
      </c>
      <c r="R118" s="36"/>
      <c r="S118" s="96"/>
      <c r="T118" s="95"/>
      <c r="W118" s="73" t="s">
        <v>32</v>
      </c>
      <c r="X118" s="72">
        <v>590</v>
      </c>
      <c r="Y118" s="36"/>
      <c r="Z118" s="96"/>
      <c r="AA118" s="95"/>
      <c r="AB118" s="171"/>
      <c r="AC118" s="171"/>
      <c r="AD118" s="73" t="s">
        <v>32</v>
      </c>
      <c r="AE118" s="72">
        <v>580</v>
      </c>
      <c r="AF118" s="36"/>
      <c r="AG118" s="96"/>
      <c r="AH118" s="95"/>
      <c r="AI118" s="171"/>
      <c r="AJ118" s="171"/>
      <c r="AK118" s="73" t="s">
        <v>32</v>
      </c>
      <c r="AL118" s="72">
        <v>470</v>
      </c>
      <c r="AM118" s="36"/>
      <c r="AN118" s="96"/>
      <c r="AO118" s="95"/>
      <c r="AP118" s="171"/>
      <c r="AQ118" s="171"/>
      <c r="AR118" s="73" t="s">
        <v>32</v>
      </c>
      <c r="AS118" s="72">
        <v>800</v>
      </c>
      <c r="AT118" s="36"/>
      <c r="AU118" s="96"/>
      <c r="AV118" s="95"/>
    </row>
    <row r="119" spans="2:48" ht="16.5" customHeight="1">
      <c r="B119" s="73" t="s">
        <v>101</v>
      </c>
      <c r="C119" s="72">
        <v>2500</v>
      </c>
      <c r="D119" s="36"/>
      <c r="E119" s="36"/>
      <c r="F119" s="80"/>
      <c r="G119" s="38"/>
      <c r="I119" s="73" t="s">
        <v>101</v>
      </c>
      <c r="J119" s="72">
        <v>2500</v>
      </c>
      <c r="K119" s="36"/>
      <c r="L119" s="36"/>
      <c r="M119" s="80"/>
      <c r="P119" s="73" t="s">
        <v>101</v>
      </c>
      <c r="Q119" s="72">
        <v>2500</v>
      </c>
      <c r="R119" s="36"/>
      <c r="S119" s="36"/>
      <c r="T119" s="80"/>
      <c r="W119" s="73" t="s">
        <v>101</v>
      </c>
      <c r="X119" s="72">
        <v>0</v>
      </c>
      <c r="Y119" s="36"/>
      <c r="Z119" s="36"/>
      <c r="AA119" s="80"/>
      <c r="AB119" s="170"/>
      <c r="AC119" s="170"/>
      <c r="AD119" s="73" t="s">
        <v>101</v>
      </c>
      <c r="AE119" s="72">
        <v>2500</v>
      </c>
      <c r="AF119" s="36"/>
      <c r="AG119" s="36"/>
      <c r="AH119" s="80"/>
      <c r="AI119" s="170"/>
      <c r="AJ119" s="170"/>
      <c r="AK119" s="73" t="s">
        <v>101</v>
      </c>
      <c r="AL119" s="72">
        <v>2500</v>
      </c>
      <c r="AM119" s="36"/>
      <c r="AN119" s="36"/>
      <c r="AO119" s="80"/>
      <c r="AP119" s="170"/>
      <c r="AQ119" s="170"/>
      <c r="AR119" s="73" t="s">
        <v>101</v>
      </c>
      <c r="AS119" s="72">
        <v>0</v>
      </c>
      <c r="AT119" s="36"/>
      <c r="AU119" s="36"/>
      <c r="AV119" s="80"/>
    </row>
    <row r="120" spans="2:48" ht="16.5" customHeight="1">
      <c r="B120" s="73" t="s">
        <v>104</v>
      </c>
      <c r="C120" s="72">
        <v>0</v>
      </c>
      <c r="D120" s="36"/>
      <c r="E120" s="36"/>
      <c r="F120" s="80"/>
      <c r="G120" s="38"/>
      <c r="I120" s="73" t="s">
        <v>104</v>
      </c>
      <c r="J120" s="72">
        <v>0</v>
      </c>
      <c r="K120" s="36"/>
      <c r="L120" s="36"/>
      <c r="M120" s="80"/>
      <c r="P120" s="73" t="s">
        <v>104</v>
      </c>
      <c r="Q120" s="72">
        <v>0</v>
      </c>
      <c r="R120" s="36"/>
      <c r="S120" s="36"/>
      <c r="T120" s="80"/>
      <c r="W120" s="73" t="s">
        <v>104</v>
      </c>
      <c r="X120" s="72">
        <v>0</v>
      </c>
      <c r="Y120" s="36"/>
      <c r="Z120" s="36"/>
      <c r="AA120" s="80"/>
      <c r="AB120" s="170"/>
      <c r="AC120" s="170"/>
      <c r="AD120" s="73" t="s">
        <v>104</v>
      </c>
      <c r="AE120" s="72">
        <v>0</v>
      </c>
      <c r="AF120" s="36"/>
      <c r="AG120" s="36"/>
      <c r="AH120" s="80"/>
      <c r="AI120" s="170"/>
      <c r="AJ120" s="170"/>
      <c r="AK120" s="73" t="s">
        <v>104</v>
      </c>
      <c r="AL120" s="72">
        <v>0</v>
      </c>
      <c r="AM120" s="36"/>
      <c r="AN120" s="36"/>
      <c r="AO120" s="80"/>
      <c r="AP120" s="170"/>
      <c r="AQ120" s="170"/>
      <c r="AR120" s="73" t="s">
        <v>104</v>
      </c>
      <c r="AS120" s="72">
        <v>0</v>
      </c>
      <c r="AT120" s="36"/>
      <c r="AU120" s="36"/>
      <c r="AV120" s="80"/>
    </row>
    <row r="121" spans="2:48" ht="16.5" customHeight="1">
      <c r="B121" s="93" t="s">
        <v>109</v>
      </c>
      <c r="C121" s="94">
        <v>26580</v>
      </c>
      <c r="D121" s="81"/>
      <c r="E121" s="36"/>
      <c r="F121" s="37"/>
      <c r="G121" s="38"/>
      <c r="H121" s="39"/>
      <c r="I121" s="93" t="s">
        <v>109</v>
      </c>
      <c r="J121" s="94">
        <v>30980</v>
      </c>
      <c r="K121" s="81"/>
      <c r="L121" s="36"/>
      <c r="M121" s="37"/>
      <c r="N121" s="39"/>
      <c r="O121" s="39"/>
      <c r="P121" s="93" t="s">
        <v>109</v>
      </c>
      <c r="Q121" s="94">
        <v>18690</v>
      </c>
      <c r="R121" s="81"/>
      <c r="S121" s="36"/>
      <c r="T121" s="37"/>
      <c r="U121" s="39"/>
      <c r="V121" s="39"/>
      <c r="W121" s="93" t="s">
        <v>109</v>
      </c>
      <c r="X121" s="94">
        <v>20900</v>
      </c>
      <c r="Y121" s="81"/>
      <c r="Z121" s="36"/>
      <c r="AA121" s="37"/>
      <c r="AB121" s="81"/>
      <c r="AC121" s="81"/>
      <c r="AD121" s="93" t="s">
        <v>109</v>
      </c>
      <c r="AE121" s="94">
        <v>23240</v>
      </c>
      <c r="AF121" s="81"/>
      <c r="AG121" s="36"/>
      <c r="AH121" s="37"/>
      <c r="AI121" s="81"/>
      <c r="AJ121" s="81"/>
      <c r="AK121" s="93" t="s">
        <v>109</v>
      </c>
      <c r="AL121" s="94">
        <v>19300</v>
      </c>
      <c r="AM121" s="81"/>
      <c r="AN121" s="36"/>
      <c r="AO121" s="37"/>
      <c r="AP121" s="81"/>
      <c r="AQ121" s="81"/>
      <c r="AR121" s="93" t="s">
        <v>109</v>
      </c>
      <c r="AS121" s="94">
        <v>28330</v>
      </c>
      <c r="AT121" s="81"/>
      <c r="AU121" s="36"/>
      <c r="AV121" s="37"/>
    </row>
    <row r="122" spans="2:48" ht="16.5" customHeight="1">
      <c r="B122" s="74" t="s">
        <v>111</v>
      </c>
      <c r="C122" s="75">
        <v>0</v>
      </c>
      <c r="D122" s="81"/>
      <c r="E122" s="36"/>
      <c r="F122" s="37"/>
      <c r="G122" s="38"/>
      <c r="H122" s="39"/>
      <c r="I122" s="74" t="s">
        <v>111</v>
      </c>
      <c r="J122" s="75">
        <v>0</v>
      </c>
      <c r="K122" s="81"/>
      <c r="L122" s="36"/>
      <c r="M122" s="37"/>
      <c r="N122" s="39"/>
      <c r="O122" s="39"/>
      <c r="P122" s="74" t="s">
        <v>111</v>
      </c>
      <c r="Q122" s="75">
        <v>22480</v>
      </c>
      <c r="R122" s="81"/>
      <c r="S122" s="36"/>
      <c r="T122" s="37"/>
      <c r="U122" s="39"/>
      <c r="V122" s="39"/>
      <c r="W122" s="74" t="s">
        <v>111</v>
      </c>
      <c r="X122" s="75">
        <v>94460</v>
      </c>
      <c r="Y122" s="81"/>
      <c r="Z122" s="36"/>
      <c r="AA122" s="37"/>
      <c r="AB122" s="81"/>
      <c r="AC122" s="81"/>
      <c r="AD122" s="74" t="s">
        <v>111</v>
      </c>
      <c r="AE122" s="75">
        <v>0</v>
      </c>
      <c r="AF122" s="81"/>
      <c r="AG122" s="36"/>
      <c r="AH122" s="37"/>
      <c r="AI122" s="81"/>
      <c r="AJ122" s="81"/>
      <c r="AK122" s="74" t="s">
        <v>111</v>
      </c>
      <c r="AL122" s="75">
        <v>0</v>
      </c>
      <c r="AM122" s="81"/>
      <c r="AN122" s="36"/>
      <c r="AO122" s="37"/>
      <c r="AP122" s="81"/>
      <c r="AQ122" s="81"/>
      <c r="AR122" s="74" t="s">
        <v>111</v>
      </c>
      <c r="AS122" s="75">
        <v>0</v>
      </c>
      <c r="AT122" s="81"/>
      <c r="AU122" s="36"/>
      <c r="AV122" s="37"/>
    </row>
    <row r="123" spans="2:48" ht="16.5" customHeight="1">
      <c r="B123" s="91" t="s">
        <v>112</v>
      </c>
      <c r="C123" s="92">
        <v>26580</v>
      </c>
      <c r="D123" s="81"/>
      <c r="E123" s="36"/>
      <c r="F123" s="37"/>
      <c r="G123" s="38"/>
      <c r="I123" s="91" t="s">
        <v>112</v>
      </c>
      <c r="J123" s="92">
        <v>30980</v>
      </c>
      <c r="K123" s="81"/>
      <c r="L123" s="36"/>
      <c r="M123" s="37"/>
      <c r="P123" s="91" t="s">
        <v>112</v>
      </c>
      <c r="Q123" s="92">
        <v>41170</v>
      </c>
      <c r="R123" s="81"/>
      <c r="S123" s="36"/>
      <c r="T123" s="37"/>
      <c r="W123" s="91" t="s">
        <v>112</v>
      </c>
      <c r="X123" s="92">
        <v>115360</v>
      </c>
      <c r="Y123" s="81"/>
      <c r="Z123" s="36"/>
      <c r="AA123" s="37"/>
      <c r="AB123" s="81"/>
      <c r="AC123" s="81"/>
      <c r="AD123" s="91" t="s">
        <v>112</v>
      </c>
      <c r="AE123" s="92">
        <v>23240</v>
      </c>
      <c r="AF123" s="81"/>
      <c r="AG123" s="36"/>
      <c r="AH123" s="37"/>
      <c r="AI123" s="81"/>
      <c r="AJ123" s="81"/>
      <c r="AK123" s="91" t="s">
        <v>112</v>
      </c>
      <c r="AL123" s="92">
        <v>19300</v>
      </c>
      <c r="AM123" s="81"/>
      <c r="AN123" s="36"/>
      <c r="AO123" s="37"/>
      <c r="AP123" s="81"/>
      <c r="AQ123" s="81"/>
      <c r="AR123" s="91" t="s">
        <v>112</v>
      </c>
      <c r="AS123" s="92">
        <v>28330</v>
      </c>
      <c r="AT123" s="81"/>
      <c r="AU123" s="36"/>
      <c r="AV123" s="37"/>
    </row>
    <row r="124" spans="2:48" s="39" customFormat="1" ht="16.5" customHeight="1">
      <c r="B124" s="73"/>
      <c r="C124" s="42"/>
      <c r="D124" s="36"/>
      <c r="E124" s="36"/>
      <c r="F124" s="37"/>
      <c r="G124" s="38"/>
      <c r="I124" s="73"/>
      <c r="J124" s="42"/>
      <c r="K124" s="36"/>
      <c r="L124" s="36"/>
      <c r="M124" s="37"/>
      <c r="P124" s="73"/>
      <c r="Q124" s="42"/>
      <c r="R124" s="36"/>
      <c r="S124" s="36"/>
      <c r="T124" s="37"/>
      <c r="W124" s="73"/>
      <c r="X124" s="42"/>
      <c r="Y124" s="36"/>
      <c r="Z124" s="36"/>
      <c r="AA124" s="37"/>
      <c r="AB124" s="81"/>
      <c r="AC124" s="81"/>
      <c r="AD124" s="73"/>
      <c r="AE124" s="42"/>
      <c r="AF124" s="36"/>
      <c r="AG124" s="36"/>
      <c r="AH124" s="37"/>
      <c r="AI124" s="81"/>
      <c r="AJ124" s="81"/>
      <c r="AK124" s="73"/>
      <c r="AL124" s="42"/>
      <c r="AM124" s="36"/>
      <c r="AN124" s="36"/>
      <c r="AO124" s="37"/>
      <c r="AP124" s="81"/>
      <c r="AQ124" s="81"/>
      <c r="AR124" s="73"/>
      <c r="AS124" s="42"/>
      <c r="AT124" s="36"/>
      <c r="AU124" s="36"/>
      <c r="AV124" s="37"/>
    </row>
    <row r="125" spans="2:48" s="82" customFormat="1" ht="16.5" customHeight="1">
      <c r="B125" s="73">
        <v>0</v>
      </c>
      <c r="C125" s="42"/>
      <c r="D125" s="36"/>
      <c r="E125" s="36"/>
      <c r="F125" s="37"/>
      <c r="G125" s="83"/>
      <c r="I125" s="73">
        <v>0</v>
      </c>
      <c r="J125" s="42"/>
      <c r="K125" s="36"/>
      <c r="L125" s="36"/>
      <c r="M125" s="37"/>
      <c r="P125" s="73">
        <v>0</v>
      </c>
      <c r="Q125" s="42"/>
      <c r="R125" s="36"/>
      <c r="S125" s="36"/>
      <c r="T125" s="37"/>
      <c r="W125" s="73">
        <v>0</v>
      </c>
      <c r="X125" s="42"/>
      <c r="Y125" s="36"/>
      <c r="Z125" s="36"/>
      <c r="AA125" s="37"/>
      <c r="AB125" s="81"/>
      <c r="AC125" s="81"/>
      <c r="AD125" s="73">
        <v>0</v>
      </c>
      <c r="AE125" s="42"/>
      <c r="AF125" s="36"/>
      <c r="AG125" s="36"/>
      <c r="AH125" s="37"/>
      <c r="AI125" s="81"/>
      <c r="AJ125" s="81"/>
      <c r="AK125" s="73">
        <v>0</v>
      </c>
      <c r="AL125" s="42"/>
      <c r="AM125" s="36"/>
      <c r="AN125" s="36"/>
      <c r="AO125" s="37"/>
      <c r="AP125" s="81"/>
      <c r="AQ125" s="81"/>
      <c r="AR125" s="73">
        <v>0</v>
      </c>
      <c r="AS125" s="42"/>
      <c r="AT125" s="36"/>
      <c r="AU125" s="36"/>
      <c r="AV125" s="37"/>
    </row>
    <row r="126" spans="2:48" ht="16.5" customHeight="1">
      <c r="B126" s="73" t="s">
        <v>211</v>
      </c>
      <c r="C126" s="42"/>
      <c r="D126" s="36"/>
      <c r="E126" s="36"/>
      <c r="F126" s="37"/>
      <c r="G126" s="38"/>
      <c r="I126" s="73" t="s">
        <v>211</v>
      </c>
      <c r="J126" s="42"/>
      <c r="K126" s="36"/>
      <c r="L126" s="36"/>
      <c r="M126" s="37"/>
      <c r="P126" s="73" t="s">
        <v>211</v>
      </c>
      <c r="Q126" s="42"/>
      <c r="R126" s="36"/>
      <c r="S126" s="36"/>
      <c r="T126" s="37"/>
      <c r="W126" s="73" t="s">
        <v>211</v>
      </c>
      <c r="X126" s="42"/>
      <c r="Y126" s="36"/>
      <c r="Z126" s="36"/>
      <c r="AA126" s="37"/>
      <c r="AB126" s="81"/>
      <c r="AC126" s="81"/>
      <c r="AD126" s="73" t="s">
        <v>211</v>
      </c>
      <c r="AE126" s="42"/>
      <c r="AF126" s="36"/>
      <c r="AG126" s="36"/>
      <c r="AH126" s="37"/>
      <c r="AI126" s="81"/>
      <c r="AJ126" s="81"/>
      <c r="AK126" s="73" t="s">
        <v>211</v>
      </c>
      <c r="AL126" s="42"/>
      <c r="AM126" s="36"/>
      <c r="AN126" s="36"/>
      <c r="AO126" s="37"/>
      <c r="AP126" s="81"/>
      <c r="AQ126" s="81"/>
      <c r="AR126" s="73" t="s">
        <v>211</v>
      </c>
      <c r="AS126" s="42"/>
      <c r="AT126" s="36"/>
      <c r="AU126" s="36"/>
      <c r="AV126" s="37"/>
    </row>
    <row r="127" spans="2:48" s="184" customFormat="1" ht="16.5" customHeight="1">
      <c r="B127" s="180">
        <v>0</v>
      </c>
      <c r="C127" s="181"/>
      <c r="D127" s="26"/>
      <c r="E127" s="26"/>
      <c r="F127" s="182"/>
      <c r="G127" s="183"/>
      <c r="I127" s="180">
        <v>0</v>
      </c>
      <c r="J127" s="181"/>
      <c r="K127" s="26"/>
      <c r="L127" s="26"/>
      <c r="M127" s="182"/>
      <c r="P127" s="180">
        <v>0</v>
      </c>
      <c r="Q127" s="181"/>
      <c r="R127" s="26"/>
      <c r="S127" s="26"/>
      <c r="T127" s="182"/>
      <c r="W127" s="180">
        <v>0</v>
      </c>
      <c r="X127" s="181"/>
      <c r="Y127" s="26"/>
      <c r="Z127" s="26"/>
      <c r="AA127" s="182"/>
      <c r="AB127" s="185"/>
      <c r="AC127" s="185"/>
      <c r="AD127" s="180">
        <v>0</v>
      </c>
      <c r="AE127" s="181"/>
      <c r="AF127" s="26"/>
      <c r="AG127" s="26"/>
      <c r="AH127" s="182"/>
      <c r="AI127" s="185"/>
      <c r="AJ127" s="185"/>
      <c r="AK127" s="180">
        <v>0</v>
      </c>
      <c r="AL127" s="181"/>
      <c r="AM127" s="26"/>
      <c r="AN127" s="26"/>
      <c r="AO127" s="182"/>
      <c r="AP127" s="185"/>
      <c r="AQ127" s="185"/>
      <c r="AR127" s="180">
        <v>0</v>
      </c>
      <c r="AS127" s="181"/>
      <c r="AT127" s="26"/>
      <c r="AU127" s="26"/>
      <c r="AV127" s="182"/>
    </row>
    <row r="128" spans="2:48" ht="16.5" customHeight="1" thickBot="1">
      <c r="B128" s="84"/>
      <c r="C128" s="85"/>
      <c r="D128" s="85"/>
      <c r="E128" s="85"/>
      <c r="F128" s="86"/>
      <c r="I128" s="84"/>
      <c r="J128" s="85"/>
      <c r="K128" s="85"/>
      <c r="L128" s="85"/>
      <c r="M128" s="86"/>
      <c r="P128" s="84"/>
      <c r="Q128" s="85"/>
      <c r="R128" s="85"/>
      <c r="S128" s="85"/>
      <c r="T128" s="86"/>
      <c r="W128" s="84"/>
      <c r="X128" s="85"/>
      <c r="Y128" s="85"/>
      <c r="Z128" s="85"/>
      <c r="AA128" s="86"/>
      <c r="AB128" s="81"/>
      <c r="AC128" s="81"/>
      <c r="AD128" s="84"/>
      <c r="AE128" s="85"/>
      <c r="AF128" s="85"/>
      <c r="AG128" s="85"/>
      <c r="AH128" s="86"/>
      <c r="AI128" s="81"/>
      <c r="AJ128" s="81"/>
      <c r="AK128" s="84"/>
      <c r="AL128" s="85"/>
      <c r="AM128" s="85"/>
      <c r="AN128" s="85"/>
      <c r="AO128" s="86"/>
      <c r="AP128" s="81"/>
      <c r="AQ128" s="81"/>
      <c r="AR128" s="84"/>
      <c r="AS128" s="85"/>
      <c r="AT128" s="85"/>
      <c r="AU128" s="85"/>
      <c r="AV128" s="86"/>
    </row>
    <row r="129" spans="2:48" ht="16.5" customHeight="1">
      <c r="B129" s="36"/>
      <c r="I129" s="36"/>
      <c r="P129" s="36"/>
      <c r="W129" s="36"/>
      <c r="AD129" s="36"/>
      <c r="AK129" s="36"/>
      <c r="AR129" s="36"/>
    </row>
    <row r="130" spans="2:48" ht="16.5" customHeight="1">
      <c r="B130" s="36"/>
      <c r="I130" s="36"/>
      <c r="P130" s="36"/>
      <c r="W130" s="36"/>
      <c r="AD130" s="36"/>
      <c r="AK130" s="36"/>
      <c r="AR130" s="36"/>
    </row>
    <row r="131" spans="2:48" ht="16.5" customHeight="1">
      <c r="B131" s="36"/>
      <c r="I131" s="36"/>
      <c r="P131" s="36"/>
      <c r="W131" s="36"/>
      <c r="AD131" s="36"/>
      <c r="AK131" s="36"/>
      <c r="AR131" s="36"/>
    </row>
    <row r="132" spans="2:48" ht="16.5" customHeight="1" thickBot="1">
      <c r="G132" s="38"/>
    </row>
    <row r="133" spans="2:48" s="76" customFormat="1" ht="16.5" customHeight="1">
      <c r="B133" s="98"/>
      <c r="C133" s="101"/>
      <c r="D133" s="102" t="s">
        <v>114</v>
      </c>
      <c r="E133" s="99"/>
      <c r="F133" s="100"/>
      <c r="G133" s="77"/>
      <c r="I133" s="98"/>
      <c r="J133" s="101"/>
      <c r="K133" s="102" t="s">
        <v>114</v>
      </c>
      <c r="L133" s="99"/>
      <c r="M133" s="100"/>
      <c r="P133" s="98"/>
      <c r="Q133" s="101"/>
      <c r="R133" s="102" t="s">
        <v>114</v>
      </c>
      <c r="S133" s="99"/>
      <c r="T133" s="100"/>
      <c r="W133" s="98"/>
      <c r="X133" s="101"/>
      <c r="Y133" s="102" t="s">
        <v>114</v>
      </c>
      <c r="Z133" s="99"/>
      <c r="AA133" s="100"/>
      <c r="AB133" s="167"/>
      <c r="AC133" s="167"/>
      <c r="AD133" s="98"/>
      <c r="AE133" s="101"/>
      <c r="AF133" s="102" t="s">
        <v>114</v>
      </c>
      <c r="AG133" s="99"/>
      <c r="AH133" s="100"/>
      <c r="AI133" s="167"/>
      <c r="AJ133" s="167"/>
      <c r="AK133" s="98"/>
      <c r="AL133" s="101"/>
      <c r="AM133" s="102" t="s">
        <v>114</v>
      </c>
      <c r="AN133" s="99"/>
      <c r="AO133" s="100"/>
      <c r="AP133" s="167"/>
      <c r="AQ133" s="167"/>
      <c r="AR133" s="98"/>
      <c r="AS133" s="101"/>
      <c r="AT133" s="102" t="s">
        <v>114</v>
      </c>
      <c r="AU133" s="99"/>
      <c r="AV133" s="100"/>
    </row>
    <row r="134" spans="2:48" ht="16.5" customHeight="1">
      <c r="B134" s="40" t="s">
        <v>26</v>
      </c>
      <c r="C134" s="26" t="s">
        <v>38</v>
      </c>
      <c r="D134" s="96"/>
      <c r="E134" s="26"/>
      <c r="F134" s="95"/>
      <c r="G134" s="41"/>
      <c r="H134" s="41"/>
      <c r="I134" s="40" t="s">
        <v>26</v>
      </c>
      <c r="J134" s="26" t="s">
        <v>43</v>
      </c>
      <c r="K134" s="41"/>
      <c r="L134" s="26"/>
      <c r="M134" s="70"/>
      <c r="N134" s="41"/>
      <c r="O134" s="41"/>
      <c r="P134" s="40" t="s">
        <v>26</v>
      </c>
      <c r="Q134" s="26" t="s">
        <v>61</v>
      </c>
      <c r="R134" s="42"/>
      <c r="S134" s="26"/>
      <c r="T134" s="70"/>
      <c r="U134" s="41"/>
      <c r="V134" s="41"/>
      <c r="W134" s="40" t="s">
        <v>26</v>
      </c>
      <c r="X134" s="26" t="s">
        <v>62</v>
      </c>
      <c r="Y134" s="41"/>
      <c r="Z134" s="26"/>
      <c r="AA134" s="70"/>
      <c r="AB134" s="41"/>
      <c r="AC134" s="41"/>
      <c r="AD134" s="40" t="s">
        <v>26</v>
      </c>
      <c r="AE134" s="26" t="s">
        <v>63</v>
      </c>
      <c r="AF134" s="41"/>
      <c r="AG134" s="26"/>
      <c r="AH134" s="70"/>
      <c r="AI134" s="41"/>
      <c r="AJ134" s="41"/>
      <c r="AK134" s="40" t="s">
        <v>26</v>
      </c>
      <c r="AL134" s="26" t="s">
        <v>64</v>
      </c>
      <c r="AN134" s="26"/>
      <c r="AO134" s="70"/>
      <c r="AP134" s="41"/>
      <c r="AQ134" s="41"/>
      <c r="AR134" s="40" t="s">
        <v>26</v>
      </c>
      <c r="AS134" s="26" t="s">
        <v>65</v>
      </c>
      <c r="AU134" s="26"/>
      <c r="AV134" s="70"/>
    </row>
    <row r="135" spans="2:48" ht="16.5" customHeight="1">
      <c r="B135" s="73" t="s">
        <v>27</v>
      </c>
      <c r="C135" s="36" t="s">
        <v>1016</v>
      </c>
      <c r="D135" s="36"/>
      <c r="E135" s="36" t="s">
        <v>28</v>
      </c>
      <c r="F135" s="90">
        <v>45636</v>
      </c>
      <c r="G135" s="38"/>
      <c r="I135" s="73" t="s">
        <v>27</v>
      </c>
      <c r="J135" s="36" t="s">
        <v>1016</v>
      </c>
      <c r="K135" s="36"/>
      <c r="L135" s="36" t="s">
        <v>28</v>
      </c>
      <c r="M135" s="90">
        <v>45636</v>
      </c>
      <c r="P135" s="73" t="s">
        <v>27</v>
      </c>
      <c r="Q135" s="36" t="s">
        <v>1016</v>
      </c>
      <c r="R135" s="36"/>
      <c r="S135" s="36" t="s">
        <v>28</v>
      </c>
      <c r="T135" s="90">
        <v>45636</v>
      </c>
      <c r="W135" s="73" t="s">
        <v>27</v>
      </c>
      <c r="X135" s="36" t="s">
        <v>1016</v>
      </c>
      <c r="Y135" s="36"/>
      <c r="Z135" s="36" t="s">
        <v>28</v>
      </c>
      <c r="AA135" s="90">
        <v>45636</v>
      </c>
      <c r="AB135" s="168"/>
      <c r="AC135" s="168"/>
      <c r="AD135" s="73" t="s">
        <v>27</v>
      </c>
      <c r="AE135" s="36" t="s">
        <v>1016</v>
      </c>
      <c r="AF135" s="36"/>
      <c r="AG135" s="36" t="s">
        <v>28</v>
      </c>
      <c r="AH135" s="90">
        <v>45636</v>
      </c>
      <c r="AI135" s="168"/>
      <c r="AJ135" s="168"/>
      <c r="AK135" s="73" t="s">
        <v>27</v>
      </c>
      <c r="AL135" s="36" t="s">
        <v>1016</v>
      </c>
      <c r="AM135" s="36"/>
      <c r="AN135" s="36" t="s">
        <v>28</v>
      </c>
      <c r="AO135" s="90">
        <v>45636</v>
      </c>
      <c r="AP135" s="168"/>
      <c r="AQ135" s="168"/>
      <c r="AR135" s="73" t="s">
        <v>27</v>
      </c>
      <c r="AS135" s="36" t="s">
        <v>1016</v>
      </c>
      <c r="AT135" s="36"/>
      <c r="AU135" s="36" t="s">
        <v>28</v>
      </c>
      <c r="AV135" s="90">
        <v>45636</v>
      </c>
    </row>
    <row r="136" spans="2:48" ht="16.5" customHeight="1">
      <c r="B136" s="73"/>
      <c r="C136" s="36"/>
      <c r="D136" s="36"/>
      <c r="E136" s="36"/>
      <c r="F136" s="37"/>
      <c r="G136" s="38"/>
      <c r="I136" s="73"/>
      <c r="J136" s="36"/>
      <c r="K136" s="36"/>
      <c r="L136" s="36"/>
      <c r="M136" s="37"/>
      <c r="P136" s="73"/>
      <c r="Q136" s="36"/>
      <c r="R136" s="36"/>
      <c r="S136" s="36"/>
      <c r="T136" s="37"/>
      <c r="W136" s="73"/>
      <c r="X136" s="36"/>
      <c r="Y136" s="36"/>
      <c r="Z136" s="36"/>
      <c r="AA136" s="37"/>
      <c r="AB136" s="81"/>
      <c r="AC136" s="81"/>
      <c r="AD136" s="73"/>
      <c r="AE136" s="36"/>
      <c r="AF136" s="36"/>
      <c r="AG136" s="36"/>
      <c r="AH136" s="37"/>
      <c r="AI136" s="81"/>
      <c r="AJ136" s="81"/>
      <c r="AK136" s="73"/>
      <c r="AL136" s="36"/>
      <c r="AM136" s="36"/>
      <c r="AN136" s="36"/>
      <c r="AO136" s="37"/>
      <c r="AP136" s="81"/>
      <c r="AQ136" s="81"/>
      <c r="AR136" s="73"/>
      <c r="AS136" s="36"/>
      <c r="AT136" s="36"/>
      <c r="AU136" s="36"/>
      <c r="AV136" s="37"/>
    </row>
    <row r="137" spans="2:48" s="79" customFormat="1" ht="16.5" customHeight="1">
      <c r="B137" s="266" t="s">
        <v>113</v>
      </c>
      <c r="C137" s="267"/>
      <c r="D137" s="264"/>
      <c r="E137" s="268" t="s">
        <v>115</v>
      </c>
      <c r="F137" s="269"/>
      <c r="G137" s="78"/>
      <c r="I137" s="266" t="s">
        <v>113</v>
      </c>
      <c r="J137" s="267"/>
      <c r="K137" s="264"/>
      <c r="L137" s="268" t="s">
        <v>115</v>
      </c>
      <c r="M137" s="269"/>
      <c r="P137" s="266" t="s">
        <v>113</v>
      </c>
      <c r="Q137" s="267"/>
      <c r="R137" s="264"/>
      <c r="S137" s="268" t="s">
        <v>115</v>
      </c>
      <c r="T137" s="269"/>
      <c r="W137" s="266" t="s">
        <v>113</v>
      </c>
      <c r="X137" s="267"/>
      <c r="Y137" s="264"/>
      <c r="Z137" s="268" t="s">
        <v>115</v>
      </c>
      <c r="AA137" s="269"/>
      <c r="AB137" s="169"/>
      <c r="AC137" s="169"/>
      <c r="AD137" s="266" t="s">
        <v>113</v>
      </c>
      <c r="AE137" s="267"/>
      <c r="AF137" s="264"/>
      <c r="AG137" s="268" t="s">
        <v>115</v>
      </c>
      <c r="AH137" s="269"/>
      <c r="AI137" s="169"/>
      <c r="AJ137" s="169"/>
      <c r="AK137" s="266" t="s">
        <v>113</v>
      </c>
      <c r="AL137" s="267"/>
      <c r="AM137" s="264"/>
      <c r="AN137" s="268" t="s">
        <v>115</v>
      </c>
      <c r="AO137" s="269"/>
      <c r="AP137" s="169"/>
      <c r="AQ137" s="169"/>
      <c r="AR137" s="266" t="s">
        <v>113</v>
      </c>
      <c r="AS137" s="267"/>
      <c r="AT137" s="264"/>
      <c r="AU137" s="268" t="s">
        <v>115</v>
      </c>
      <c r="AV137" s="269"/>
    </row>
    <row r="138" spans="2:48" ht="16.5" customHeight="1">
      <c r="B138" s="73" t="s">
        <v>1</v>
      </c>
      <c r="C138" s="72">
        <v>910</v>
      </c>
      <c r="D138" s="36"/>
      <c r="E138" s="36" t="s">
        <v>29</v>
      </c>
      <c r="F138" s="80" t="s">
        <v>1058</v>
      </c>
      <c r="G138" s="38"/>
      <c r="I138" s="73" t="s">
        <v>1</v>
      </c>
      <c r="J138" s="72">
        <v>910</v>
      </c>
      <c r="K138" s="36"/>
      <c r="L138" s="36" t="s">
        <v>29</v>
      </c>
      <c r="M138" s="80" t="s">
        <v>1059</v>
      </c>
      <c r="P138" s="73" t="s">
        <v>1</v>
      </c>
      <c r="Q138" s="72">
        <v>910</v>
      </c>
      <c r="R138" s="36"/>
      <c r="S138" s="36" t="s">
        <v>29</v>
      </c>
      <c r="T138" s="80" t="s">
        <v>1060</v>
      </c>
      <c r="W138" s="73" t="s">
        <v>1</v>
      </c>
      <c r="X138" s="72">
        <v>910</v>
      </c>
      <c r="Y138" s="36"/>
      <c r="Z138" s="36" t="s">
        <v>29</v>
      </c>
      <c r="AA138" s="80" t="s">
        <v>1061</v>
      </c>
      <c r="AB138" s="170"/>
      <c r="AC138" s="170"/>
      <c r="AD138" s="73" t="s">
        <v>1</v>
      </c>
      <c r="AE138" s="72">
        <v>910</v>
      </c>
      <c r="AF138" s="36"/>
      <c r="AG138" s="36" t="s">
        <v>29</v>
      </c>
      <c r="AH138" s="80" t="s">
        <v>1062</v>
      </c>
      <c r="AI138" s="170"/>
      <c r="AJ138" s="170"/>
      <c r="AK138" s="73" t="s">
        <v>1</v>
      </c>
      <c r="AL138" s="72">
        <v>910</v>
      </c>
      <c r="AM138" s="36"/>
      <c r="AN138" s="36" t="s">
        <v>29</v>
      </c>
      <c r="AO138" s="80" t="s">
        <v>1063</v>
      </c>
      <c r="AP138" s="170"/>
      <c r="AQ138" s="170"/>
      <c r="AR138" s="73" t="s">
        <v>1</v>
      </c>
      <c r="AS138" s="72">
        <v>910</v>
      </c>
      <c r="AT138" s="36"/>
      <c r="AU138" s="36" t="s">
        <v>29</v>
      </c>
      <c r="AV138" s="80" t="s">
        <v>1064</v>
      </c>
    </row>
    <row r="139" spans="2:48" ht="16.5" customHeight="1">
      <c r="B139" s="73" t="s">
        <v>3</v>
      </c>
      <c r="C139" s="72">
        <v>12600</v>
      </c>
      <c r="D139" s="36"/>
      <c r="E139" s="36" t="s">
        <v>30</v>
      </c>
      <c r="F139" s="80" t="s">
        <v>991</v>
      </c>
      <c r="G139" s="38"/>
      <c r="I139" s="73" t="s">
        <v>3</v>
      </c>
      <c r="J139" s="72">
        <v>14880</v>
      </c>
      <c r="K139" s="36"/>
      <c r="L139" s="36" t="s">
        <v>30</v>
      </c>
      <c r="M139" s="80" t="s">
        <v>992</v>
      </c>
      <c r="P139" s="73" t="s">
        <v>3</v>
      </c>
      <c r="Q139" s="72">
        <v>15960</v>
      </c>
      <c r="R139" s="36"/>
      <c r="S139" s="36" t="s">
        <v>30</v>
      </c>
      <c r="T139" s="80" t="s">
        <v>993</v>
      </c>
      <c r="W139" s="73" t="s">
        <v>3</v>
      </c>
      <c r="X139" s="72">
        <v>13200</v>
      </c>
      <c r="Y139" s="36"/>
      <c r="Z139" s="36" t="s">
        <v>30</v>
      </c>
      <c r="AA139" s="80" t="s">
        <v>994</v>
      </c>
      <c r="AB139" s="170"/>
      <c r="AC139" s="170"/>
      <c r="AD139" s="73" t="s">
        <v>3</v>
      </c>
      <c r="AE139" s="72">
        <v>19560</v>
      </c>
      <c r="AF139" s="36"/>
      <c r="AG139" s="36" t="s">
        <v>30</v>
      </c>
      <c r="AH139" s="80" t="s">
        <v>995</v>
      </c>
      <c r="AI139" s="170"/>
      <c r="AJ139" s="170"/>
      <c r="AK139" s="73" t="s">
        <v>3</v>
      </c>
      <c r="AL139" s="72">
        <v>3240</v>
      </c>
      <c r="AM139" s="36"/>
      <c r="AN139" s="36" t="s">
        <v>30</v>
      </c>
      <c r="AO139" s="80" t="s">
        <v>996</v>
      </c>
      <c r="AP139" s="170"/>
      <c r="AQ139" s="170"/>
      <c r="AR139" s="73" t="s">
        <v>3</v>
      </c>
      <c r="AS139" s="72">
        <v>13800</v>
      </c>
      <c r="AT139" s="36"/>
      <c r="AU139" s="36" t="s">
        <v>30</v>
      </c>
      <c r="AV139" s="80" t="s">
        <v>997</v>
      </c>
    </row>
    <row r="140" spans="2:48" ht="16.5" customHeight="1">
      <c r="B140" s="73" t="s">
        <v>159</v>
      </c>
      <c r="C140" s="72">
        <v>0</v>
      </c>
      <c r="D140" s="36"/>
      <c r="E140" s="36"/>
      <c r="F140" s="80"/>
      <c r="G140" s="38"/>
      <c r="I140" s="73" t="s">
        <v>159</v>
      </c>
      <c r="J140" s="72">
        <v>0</v>
      </c>
      <c r="K140" s="36"/>
      <c r="L140" s="36"/>
      <c r="M140" s="80"/>
      <c r="P140" s="73" t="s">
        <v>159</v>
      </c>
      <c r="Q140" s="72">
        <v>0</v>
      </c>
      <c r="R140" s="36"/>
      <c r="S140" s="36"/>
      <c r="T140" s="80"/>
      <c r="W140" s="73" t="s">
        <v>159</v>
      </c>
      <c r="X140" s="72">
        <v>0</v>
      </c>
      <c r="Y140" s="36"/>
      <c r="Z140" s="36"/>
      <c r="AA140" s="80"/>
      <c r="AB140" s="170"/>
      <c r="AC140" s="170"/>
      <c r="AD140" s="73" t="s">
        <v>159</v>
      </c>
      <c r="AE140" s="72">
        <v>0</v>
      </c>
      <c r="AF140" s="36"/>
      <c r="AG140" s="36"/>
      <c r="AH140" s="80"/>
      <c r="AI140" s="170"/>
      <c r="AJ140" s="170"/>
      <c r="AK140" s="73" t="s">
        <v>159</v>
      </c>
      <c r="AL140" s="72">
        <v>0</v>
      </c>
      <c r="AM140" s="36"/>
      <c r="AN140" s="36"/>
      <c r="AO140" s="80"/>
      <c r="AP140" s="170"/>
      <c r="AQ140" s="170"/>
      <c r="AR140" s="73" t="s">
        <v>159</v>
      </c>
      <c r="AS140" s="72">
        <v>0</v>
      </c>
      <c r="AT140" s="36"/>
      <c r="AU140" s="36"/>
      <c r="AV140" s="80"/>
    </row>
    <row r="141" spans="2:48" ht="16.5" customHeight="1">
      <c r="B141" s="164" t="s">
        <v>167</v>
      </c>
      <c r="C141" s="72">
        <v>945</v>
      </c>
      <c r="D141" s="36"/>
      <c r="E141" s="36"/>
      <c r="F141" s="80"/>
      <c r="G141" s="38"/>
      <c r="I141" s="164" t="s">
        <v>167</v>
      </c>
      <c r="J141" s="72">
        <v>1116</v>
      </c>
      <c r="K141" s="36"/>
      <c r="L141" s="36"/>
      <c r="M141" s="80"/>
      <c r="P141" s="164" t="s">
        <v>167</v>
      </c>
      <c r="Q141" s="72">
        <v>1197</v>
      </c>
      <c r="R141" s="36"/>
      <c r="S141" s="36"/>
      <c r="T141" s="80"/>
      <c r="W141" s="164" t="s">
        <v>167</v>
      </c>
      <c r="X141" s="72">
        <v>990</v>
      </c>
      <c r="Y141" s="36"/>
      <c r="Z141" s="36"/>
      <c r="AA141" s="80"/>
      <c r="AB141" s="170"/>
      <c r="AC141" s="170"/>
      <c r="AD141" s="164" t="s">
        <v>167</v>
      </c>
      <c r="AE141" s="72">
        <v>1467</v>
      </c>
      <c r="AF141" s="36"/>
      <c r="AG141" s="36"/>
      <c r="AH141" s="80"/>
      <c r="AI141" s="170"/>
      <c r="AJ141" s="170"/>
      <c r="AK141" s="164" t="s">
        <v>167</v>
      </c>
      <c r="AL141" s="72">
        <v>243</v>
      </c>
      <c r="AM141" s="36"/>
      <c r="AN141" s="36"/>
      <c r="AO141" s="80"/>
      <c r="AP141" s="170"/>
      <c r="AQ141" s="170"/>
      <c r="AR141" s="164" t="s">
        <v>167</v>
      </c>
      <c r="AS141" s="72">
        <v>1035</v>
      </c>
      <c r="AT141" s="36"/>
      <c r="AU141" s="36"/>
      <c r="AV141" s="80"/>
    </row>
    <row r="142" spans="2:48" ht="16.5" customHeight="1">
      <c r="B142" s="73" t="s">
        <v>169</v>
      </c>
      <c r="C142" s="72">
        <v>525</v>
      </c>
      <c r="D142" s="36"/>
      <c r="E142" s="36"/>
      <c r="F142" s="80"/>
      <c r="G142" s="38"/>
      <c r="I142" s="73" t="s">
        <v>169</v>
      </c>
      <c r="J142" s="72">
        <v>620</v>
      </c>
      <c r="K142" s="36"/>
      <c r="L142" s="36"/>
      <c r="M142" s="80"/>
      <c r="P142" s="73" t="s">
        <v>169</v>
      </c>
      <c r="Q142" s="72">
        <v>665</v>
      </c>
      <c r="R142" s="36"/>
      <c r="S142" s="36"/>
      <c r="T142" s="80"/>
      <c r="W142" s="73" t="s">
        <v>169</v>
      </c>
      <c r="X142" s="72">
        <v>550</v>
      </c>
      <c r="Y142" s="36"/>
      <c r="Z142" s="36"/>
      <c r="AA142" s="80"/>
      <c r="AB142" s="170"/>
      <c r="AC142" s="170"/>
      <c r="AD142" s="73" t="s">
        <v>169</v>
      </c>
      <c r="AE142" s="72">
        <v>815</v>
      </c>
      <c r="AF142" s="36"/>
      <c r="AG142" s="36"/>
      <c r="AH142" s="80"/>
      <c r="AI142" s="170"/>
      <c r="AJ142" s="170"/>
      <c r="AK142" s="73" t="s">
        <v>169</v>
      </c>
      <c r="AL142" s="72">
        <v>135</v>
      </c>
      <c r="AM142" s="36"/>
      <c r="AN142" s="36"/>
      <c r="AO142" s="80"/>
      <c r="AP142" s="170"/>
      <c r="AQ142" s="170"/>
      <c r="AR142" s="73" t="s">
        <v>169</v>
      </c>
      <c r="AS142" s="72">
        <v>575</v>
      </c>
      <c r="AT142" s="36"/>
      <c r="AU142" s="36"/>
      <c r="AV142" s="80"/>
    </row>
    <row r="143" spans="2:48" ht="16.5" customHeight="1">
      <c r="B143" s="73" t="s">
        <v>31</v>
      </c>
      <c r="C143" s="72">
        <v>1498</v>
      </c>
      <c r="D143" s="36"/>
      <c r="E143" s="172" t="s">
        <v>117</v>
      </c>
      <c r="F143" s="173"/>
      <c r="G143" s="38"/>
      <c r="I143" s="73" t="s">
        <v>31</v>
      </c>
      <c r="J143" s="72">
        <v>1753</v>
      </c>
      <c r="K143" s="36"/>
      <c r="L143" s="172" t="s">
        <v>117</v>
      </c>
      <c r="M143" s="173"/>
      <c r="P143" s="73" t="s">
        <v>31</v>
      </c>
      <c r="Q143" s="72">
        <v>1873</v>
      </c>
      <c r="R143" s="36"/>
      <c r="S143" s="172" t="s">
        <v>117</v>
      </c>
      <c r="T143" s="173"/>
      <c r="W143" s="73" t="s">
        <v>31</v>
      </c>
      <c r="X143" s="72">
        <v>1565</v>
      </c>
      <c r="Y143" s="36"/>
      <c r="Z143" s="172" t="s">
        <v>117</v>
      </c>
      <c r="AA143" s="173"/>
      <c r="AB143" s="169"/>
      <c r="AC143" s="169"/>
      <c r="AD143" s="73" t="s">
        <v>31</v>
      </c>
      <c r="AE143" s="72">
        <v>2275</v>
      </c>
      <c r="AF143" s="36"/>
      <c r="AG143" s="172" t="s">
        <v>117</v>
      </c>
      <c r="AH143" s="173"/>
      <c r="AI143" s="169"/>
      <c r="AJ143" s="169"/>
      <c r="AK143" s="73" t="s">
        <v>31</v>
      </c>
      <c r="AL143" s="72">
        <v>453</v>
      </c>
      <c r="AM143" s="36"/>
      <c r="AN143" s="172" t="s">
        <v>117</v>
      </c>
      <c r="AO143" s="173"/>
      <c r="AP143" s="169"/>
      <c r="AQ143" s="169"/>
      <c r="AR143" s="73" t="s">
        <v>31</v>
      </c>
      <c r="AS143" s="72">
        <v>1632</v>
      </c>
      <c r="AT143" s="36"/>
      <c r="AU143" s="172" t="s">
        <v>117</v>
      </c>
      <c r="AV143" s="173"/>
    </row>
    <row r="144" spans="2:48" ht="16.5" customHeight="1">
      <c r="B144" s="73" t="s">
        <v>171</v>
      </c>
      <c r="C144" s="72">
        <v>-8</v>
      </c>
      <c r="D144" s="36"/>
      <c r="E144" s="36" t="s">
        <v>33</v>
      </c>
      <c r="F144" s="80" t="s">
        <v>550</v>
      </c>
      <c r="G144" s="38"/>
      <c r="I144" s="73" t="s">
        <v>171</v>
      </c>
      <c r="J144" s="72">
        <v>-9</v>
      </c>
      <c r="K144" s="36"/>
      <c r="L144" s="36" t="s">
        <v>33</v>
      </c>
      <c r="M144" s="80" t="s">
        <v>291</v>
      </c>
      <c r="P144" s="73" t="s">
        <v>171</v>
      </c>
      <c r="Q144" s="72">
        <v>-5</v>
      </c>
      <c r="R144" s="36"/>
      <c r="S144" s="36" t="s">
        <v>33</v>
      </c>
      <c r="T144" s="80" t="s">
        <v>327</v>
      </c>
      <c r="W144" s="73" t="s">
        <v>171</v>
      </c>
      <c r="X144" s="72">
        <v>-5</v>
      </c>
      <c r="Y144" s="36"/>
      <c r="Z144" s="36" t="s">
        <v>33</v>
      </c>
      <c r="AA144" s="80" t="s">
        <v>1042</v>
      </c>
      <c r="AB144" s="170"/>
      <c r="AC144" s="170"/>
      <c r="AD144" s="73" t="s">
        <v>171</v>
      </c>
      <c r="AE144" s="72">
        <v>-7</v>
      </c>
      <c r="AF144" s="36"/>
      <c r="AG144" s="36" t="s">
        <v>33</v>
      </c>
      <c r="AH144" s="80" t="s">
        <v>1065</v>
      </c>
      <c r="AI144" s="170"/>
      <c r="AJ144" s="170"/>
      <c r="AK144" s="73" t="s">
        <v>171</v>
      </c>
      <c r="AL144" s="72">
        <v>-1</v>
      </c>
      <c r="AM144" s="36"/>
      <c r="AN144" s="36" t="s">
        <v>33</v>
      </c>
      <c r="AO144" s="80" t="s">
        <v>1066</v>
      </c>
      <c r="AP144" s="170"/>
      <c r="AQ144" s="170"/>
      <c r="AR144" s="73" t="s">
        <v>171</v>
      </c>
      <c r="AS144" s="72">
        <v>-2</v>
      </c>
      <c r="AT144" s="36"/>
      <c r="AU144" s="36" t="s">
        <v>33</v>
      </c>
      <c r="AV144" s="80" t="s">
        <v>998</v>
      </c>
    </row>
    <row r="145" spans="2:92" ht="16.5" customHeight="1">
      <c r="B145" s="73" t="s">
        <v>32</v>
      </c>
      <c r="C145" s="72">
        <v>470</v>
      </c>
      <c r="D145" s="36"/>
      <c r="E145" s="96"/>
      <c r="F145" s="95"/>
      <c r="G145" s="38"/>
      <c r="I145" s="73" t="s">
        <v>32</v>
      </c>
      <c r="J145" s="72">
        <v>560</v>
      </c>
      <c r="K145" s="36"/>
      <c r="L145" s="96"/>
      <c r="M145" s="95"/>
      <c r="P145" s="73" t="s">
        <v>32</v>
      </c>
      <c r="Q145" s="72">
        <v>590</v>
      </c>
      <c r="R145" s="36"/>
      <c r="S145" s="96"/>
      <c r="T145" s="95"/>
      <c r="W145" s="73" t="s">
        <v>32</v>
      </c>
      <c r="X145" s="72">
        <v>500</v>
      </c>
      <c r="Y145" s="36"/>
      <c r="Z145" s="96"/>
      <c r="AA145" s="95"/>
      <c r="AB145" s="171"/>
      <c r="AC145" s="171"/>
      <c r="AD145" s="73" t="s">
        <v>32</v>
      </c>
      <c r="AE145" s="72">
        <v>720</v>
      </c>
      <c r="AF145" s="36"/>
      <c r="AG145" s="96"/>
      <c r="AH145" s="95"/>
      <c r="AI145" s="171"/>
      <c r="AJ145" s="171"/>
      <c r="AK145" s="73" t="s">
        <v>32</v>
      </c>
      <c r="AL145" s="72">
        <v>140</v>
      </c>
      <c r="AM145" s="36"/>
      <c r="AN145" s="96"/>
      <c r="AO145" s="95"/>
      <c r="AP145" s="171"/>
      <c r="AQ145" s="171"/>
      <c r="AR145" s="73" t="s">
        <v>32</v>
      </c>
      <c r="AS145" s="72">
        <v>520</v>
      </c>
      <c r="AT145" s="36"/>
      <c r="AU145" s="96"/>
      <c r="AV145" s="95"/>
    </row>
    <row r="146" spans="2:92" ht="16.5" customHeight="1">
      <c r="B146" s="73" t="s">
        <v>101</v>
      </c>
      <c r="C146" s="72">
        <v>2500</v>
      </c>
      <c r="D146" s="36"/>
      <c r="E146" s="36"/>
      <c r="F146" s="80"/>
      <c r="G146" s="38"/>
      <c r="I146" s="73" t="s">
        <v>101</v>
      </c>
      <c r="J146" s="72">
        <v>2500</v>
      </c>
      <c r="K146" s="36"/>
      <c r="L146" s="36"/>
      <c r="M146" s="80"/>
      <c r="P146" s="73" t="s">
        <v>101</v>
      </c>
      <c r="Q146" s="72">
        <v>2500</v>
      </c>
      <c r="R146" s="36"/>
      <c r="S146" s="36"/>
      <c r="T146" s="80"/>
      <c r="W146" s="73" t="s">
        <v>101</v>
      </c>
      <c r="X146" s="72">
        <v>2500</v>
      </c>
      <c r="Y146" s="36"/>
      <c r="Z146" s="36"/>
      <c r="AA146" s="80"/>
      <c r="AB146" s="170"/>
      <c r="AC146" s="170"/>
      <c r="AD146" s="73" t="s">
        <v>101</v>
      </c>
      <c r="AE146" s="72">
        <v>2500</v>
      </c>
      <c r="AF146" s="36"/>
      <c r="AG146" s="36"/>
      <c r="AH146" s="80"/>
      <c r="AI146" s="170"/>
      <c r="AJ146" s="170"/>
      <c r="AK146" s="73" t="s">
        <v>101</v>
      </c>
      <c r="AL146" s="72">
        <v>2500</v>
      </c>
      <c r="AM146" s="36"/>
      <c r="AN146" s="36"/>
      <c r="AO146" s="80"/>
      <c r="AP146" s="170"/>
      <c r="AQ146" s="170"/>
      <c r="AR146" s="73" t="s">
        <v>101</v>
      </c>
      <c r="AS146" s="72">
        <v>2500</v>
      </c>
      <c r="AT146" s="36"/>
      <c r="AU146" s="36"/>
      <c r="AV146" s="80"/>
    </row>
    <row r="147" spans="2:92" ht="16.5" customHeight="1">
      <c r="B147" s="73" t="s">
        <v>104</v>
      </c>
      <c r="C147" s="72">
        <v>0</v>
      </c>
      <c r="D147" s="36"/>
      <c r="E147" s="36"/>
      <c r="F147" s="80"/>
      <c r="G147" s="38"/>
      <c r="I147" s="73" t="s">
        <v>104</v>
      </c>
      <c r="J147" s="72">
        <v>0</v>
      </c>
      <c r="K147" s="36"/>
      <c r="L147" s="36"/>
      <c r="M147" s="80"/>
      <c r="P147" s="73" t="s">
        <v>104</v>
      </c>
      <c r="Q147" s="72">
        <v>0</v>
      </c>
      <c r="R147" s="36"/>
      <c r="S147" s="36"/>
      <c r="T147" s="80"/>
      <c r="W147" s="73" t="s">
        <v>104</v>
      </c>
      <c r="X147" s="72">
        <v>0</v>
      </c>
      <c r="Y147" s="36"/>
      <c r="Z147" s="36"/>
      <c r="AA147" s="80"/>
      <c r="AB147" s="170"/>
      <c r="AC147" s="170"/>
      <c r="AD147" s="73" t="s">
        <v>104</v>
      </c>
      <c r="AE147" s="72">
        <v>0</v>
      </c>
      <c r="AF147" s="36"/>
      <c r="AG147" s="36"/>
      <c r="AH147" s="80"/>
      <c r="AI147" s="170"/>
      <c r="AJ147" s="170"/>
      <c r="AK147" s="73" t="s">
        <v>104</v>
      </c>
      <c r="AL147" s="72">
        <v>0</v>
      </c>
      <c r="AM147" s="36"/>
      <c r="AN147" s="36"/>
      <c r="AO147" s="80"/>
      <c r="AP147" s="170"/>
      <c r="AQ147" s="170"/>
      <c r="AR147" s="73" t="s">
        <v>104</v>
      </c>
      <c r="AS147" s="72">
        <v>0</v>
      </c>
      <c r="AT147" s="36"/>
      <c r="AU147" s="36"/>
      <c r="AV147" s="80"/>
    </row>
    <row r="148" spans="2:92" ht="16.5" customHeight="1">
      <c r="B148" s="93" t="s">
        <v>109</v>
      </c>
      <c r="C148" s="94">
        <v>19440</v>
      </c>
      <c r="D148" s="81"/>
      <c r="E148" s="36"/>
      <c r="F148" s="37"/>
      <c r="G148" s="38"/>
      <c r="H148" s="39"/>
      <c r="I148" s="93" t="s">
        <v>109</v>
      </c>
      <c r="J148" s="94">
        <v>22330</v>
      </c>
      <c r="K148" s="81"/>
      <c r="L148" s="36"/>
      <c r="M148" s="37"/>
      <c r="N148" s="39"/>
      <c r="O148" s="39"/>
      <c r="P148" s="93" t="s">
        <v>109</v>
      </c>
      <c r="Q148" s="94">
        <v>23690</v>
      </c>
      <c r="R148" s="81"/>
      <c r="S148" s="36"/>
      <c r="T148" s="37"/>
      <c r="U148" s="39"/>
      <c r="V148" s="39"/>
      <c r="W148" s="93" t="s">
        <v>109</v>
      </c>
      <c r="X148" s="94">
        <v>20210</v>
      </c>
      <c r="Y148" s="81"/>
      <c r="Z148" s="36"/>
      <c r="AA148" s="37"/>
      <c r="AB148" s="81"/>
      <c r="AC148" s="81"/>
      <c r="AD148" s="93" t="s">
        <v>109</v>
      </c>
      <c r="AE148" s="94">
        <v>28240</v>
      </c>
      <c r="AF148" s="81"/>
      <c r="AG148" s="36"/>
      <c r="AH148" s="37"/>
      <c r="AI148" s="81"/>
      <c r="AJ148" s="81"/>
      <c r="AK148" s="93" t="s">
        <v>109</v>
      </c>
      <c r="AL148" s="94">
        <v>7620</v>
      </c>
      <c r="AM148" s="81"/>
      <c r="AN148" s="36"/>
      <c r="AO148" s="37"/>
      <c r="AP148" s="81"/>
      <c r="AQ148" s="81"/>
      <c r="AR148" s="93" t="s">
        <v>109</v>
      </c>
      <c r="AS148" s="94">
        <v>20970</v>
      </c>
      <c r="AT148" s="81"/>
      <c r="AU148" s="36"/>
      <c r="AV148" s="37"/>
    </row>
    <row r="149" spans="2:92" ht="16.5" customHeight="1">
      <c r="B149" s="74" t="s">
        <v>111</v>
      </c>
      <c r="C149" s="75">
        <v>0</v>
      </c>
      <c r="D149" s="81"/>
      <c r="E149" s="36"/>
      <c r="F149" s="37"/>
      <c r="G149" s="38"/>
      <c r="H149" s="39"/>
      <c r="I149" s="74" t="s">
        <v>111</v>
      </c>
      <c r="J149" s="75">
        <v>0</v>
      </c>
      <c r="K149" s="81"/>
      <c r="L149" s="36"/>
      <c r="M149" s="37"/>
      <c r="N149" s="39"/>
      <c r="O149" s="39"/>
      <c r="P149" s="74" t="s">
        <v>111</v>
      </c>
      <c r="Q149" s="75">
        <v>23540</v>
      </c>
      <c r="R149" s="81"/>
      <c r="S149" s="36"/>
      <c r="T149" s="37"/>
      <c r="U149" s="39"/>
      <c r="V149" s="39"/>
      <c r="W149" s="74" t="s">
        <v>111</v>
      </c>
      <c r="X149" s="75">
        <v>0</v>
      </c>
      <c r="Y149" s="81"/>
      <c r="Z149" s="36"/>
      <c r="AA149" s="37"/>
      <c r="AB149" s="81"/>
      <c r="AC149" s="81"/>
      <c r="AD149" s="74" t="s">
        <v>111</v>
      </c>
      <c r="AE149" s="75">
        <v>0</v>
      </c>
      <c r="AF149" s="81"/>
      <c r="AG149" s="36"/>
      <c r="AH149" s="37"/>
      <c r="AI149" s="81"/>
      <c r="AJ149" s="81"/>
      <c r="AK149" s="74" t="s">
        <v>111</v>
      </c>
      <c r="AL149" s="75">
        <v>0</v>
      </c>
      <c r="AM149" s="81"/>
      <c r="AN149" s="36"/>
      <c r="AO149" s="37"/>
      <c r="AP149" s="81"/>
      <c r="AQ149" s="81"/>
      <c r="AR149" s="74" t="s">
        <v>111</v>
      </c>
      <c r="AS149" s="75">
        <v>0</v>
      </c>
      <c r="AT149" s="81"/>
      <c r="AU149" s="36"/>
      <c r="AV149" s="37"/>
    </row>
    <row r="150" spans="2:92" ht="16.5" customHeight="1">
      <c r="B150" s="91" t="s">
        <v>112</v>
      </c>
      <c r="C150" s="92">
        <v>19440</v>
      </c>
      <c r="D150" s="81"/>
      <c r="E150" s="36"/>
      <c r="F150" s="37"/>
      <c r="G150" s="38"/>
      <c r="I150" s="91" t="s">
        <v>112</v>
      </c>
      <c r="J150" s="92">
        <v>22330</v>
      </c>
      <c r="K150" s="81"/>
      <c r="L150" s="36"/>
      <c r="M150" s="37"/>
      <c r="P150" s="91" t="s">
        <v>112</v>
      </c>
      <c r="Q150" s="92">
        <v>47230</v>
      </c>
      <c r="R150" s="81"/>
      <c r="S150" s="36"/>
      <c r="T150" s="37"/>
      <c r="W150" s="91" t="s">
        <v>112</v>
      </c>
      <c r="X150" s="92">
        <v>20210</v>
      </c>
      <c r="Y150" s="81"/>
      <c r="Z150" s="36"/>
      <c r="AA150" s="37"/>
      <c r="AB150" s="81"/>
      <c r="AC150" s="81"/>
      <c r="AD150" s="91" t="s">
        <v>112</v>
      </c>
      <c r="AE150" s="92">
        <v>28240</v>
      </c>
      <c r="AF150" s="81"/>
      <c r="AG150" s="36"/>
      <c r="AH150" s="37"/>
      <c r="AI150" s="81"/>
      <c r="AJ150" s="81"/>
      <c r="AK150" s="91" t="s">
        <v>112</v>
      </c>
      <c r="AL150" s="92">
        <v>7620</v>
      </c>
      <c r="AM150" s="81"/>
      <c r="AN150" s="36"/>
      <c r="AO150" s="37"/>
      <c r="AP150" s="81"/>
      <c r="AQ150" s="81"/>
      <c r="AR150" s="91" t="s">
        <v>112</v>
      </c>
      <c r="AS150" s="92">
        <v>20970</v>
      </c>
      <c r="AT150" s="81"/>
      <c r="AU150" s="36"/>
      <c r="AV150" s="37"/>
    </row>
    <row r="151" spans="2:92" s="39" customFormat="1" ht="16.5" customHeight="1">
      <c r="B151" s="73"/>
      <c r="C151" s="42"/>
      <c r="D151" s="36"/>
      <c r="E151" s="36"/>
      <c r="F151" s="37"/>
      <c r="G151" s="38"/>
      <c r="I151" s="73"/>
      <c r="J151" s="42"/>
      <c r="K151" s="36"/>
      <c r="L151" s="36"/>
      <c r="M151" s="37"/>
      <c r="P151" s="73"/>
      <c r="Q151" s="42"/>
      <c r="R151" s="36"/>
      <c r="S151" s="36"/>
      <c r="T151" s="37"/>
      <c r="W151" s="73"/>
      <c r="X151" s="42"/>
      <c r="Y151" s="36"/>
      <c r="Z151" s="36"/>
      <c r="AA151" s="37"/>
      <c r="AB151" s="81"/>
      <c r="AC151" s="81"/>
      <c r="AD151" s="73"/>
      <c r="AE151" s="42"/>
      <c r="AF151" s="36"/>
      <c r="AG151" s="36"/>
      <c r="AH151" s="37"/>
      <c r="AI151" s="81"/>
      <c r="AJ151" s="81"/>
      <c r="AK151" s="73"/>
      <c r="AL151" s="42"/>
      <c r="AM151" s="36"/>
      <c r="AN151" s="36"/>
      <c r="AO151" s="37"/>
      <c r="AP151" s="81"/>
      <c r="AQ151" s="81"/>
      <c r="AR151" s="73"/>
      <c r="AS151" s="42"/>
      <c r="AT151" s="36"/>
      <c r="AU151" s="36"/>
      <c r="AV151" s="37"/>
    </row>
    <row r="152" spans="2:92" s="82" customFormat="1" ht="16.5" customHeight="1">
      <c r="B152" s="73">
        <v>0</v>
      </c>
      <c r="C152" s="42"/>
      <c r="D152" s="36"/>
      <c r="E152" s="36"/>
      <c r="F152" s="37"/>
      <c r="G152" s="83"/>
      <c r="I152" s="73">
        <v>0</v>
      </c>
      <c r="J152" s="42"/>
      <c r="K152" s="36"/>
      <c r="L152" s="36"/>
      <c r="M152" s="37"/>
      <c r="P152" s="73">
        <v>0</v>
      </c>
      <c r="Q152" s="42"/>
      <c r="R152" s="36"/>
      <c r="S152" s="36"/>
      <c r="T152" s="37"/>
      <c r="W152" s="73">
        <v>0</v>
      </c>
      <c r="X152" s="42"/>
      <c r="Y152" s="36"/>
      <c r="Z152" s="36"/>
      <c r="AA152" s="37"/>
      <c r="AB152" s="81"/>
      <c r="AC152" s="81"/>
      <c r="AD152" s="73">
        <v>0</v>
      </c>
      <c r="AE152" s="42"/>
      <c r="AF152" s="36"/>
      <c r="AG152" s="36"/>
      <c r="AH152" s="37"/>
      <c r="AI152" s="81"/>
      <c r="AJ152" s="81"/>
      <c r="AK152" s="73">
        <v>0</v>
      </c>
      <c r="AL152" s="42"/>
      <c r="AM152" s="36"/>
      <c r="AN152" s="36"/>
      <c r="AO152" s="37"/>
      <c r="AP152" s="81"/>
      <c r="AQ152" s="81"/>
      <c r="AR152" s="73">
        <v>0</v>
      </c>
      <c r="AS152" s="42"/>
      <c r="AT152" s="36"/>
      <c r="AU152" s="36"/>
      <c r="AV152" s="37"/>
    </row>
    <row r="153" spans="2:92" ht="16.5" customHeight="1">
      <c r="B153" s="73" t="s">
        <v>211</v>
      </c>
      <c r="C153" s="42"/>
      <c r="D153" s="36"/>
      <c r="E153" s="36"/>
      <c r="F153" s="37"/>
      <c r="G153" s="38"/>
      <c r="I153" s="73" t="s">
        <v>211</v>
      </c>
      <c r="J153" s="42"/>
      <c r="K153" s="36"/>
      <c r="L153" s="36"/>
      <c r="M153" s="37"/>
      <c r="P153" s="73" t="s">
        <v>211</v>
      </c>
      <c r="Q153" s="42"/>
      <c r="R153" s="36"/>
      <c r="S153" s="36"/>
      <c r="T153" s="37"/>
      <c r="W153" s="73" t="s">
        <v>211</v>
      </c>
      <c r="X153" s="42"/>
      <c r="Y153" s="36"/>
      <c r="Z153" s="36"/>
      <c r="AA153" s="37"/>
      <c r="AB153" s="81"/>
      <c r="AC153" s="81"/>
      <c r="AD153" s="73" t="s">
        <v>211</v>
      </c>
      <c r="AE153" s="42"/>
      <c r="AF153" s="36"/>
      <c r="AG153" s="36"/>
      <c r="AH153" s="37"/>
      <c r="AI153" s="81"/>
      <c r="AJ153" s="81"/>
      <c r="AK153" s="73" t="s">
        <v>211</v>
      </c>
      <c r="AL153" s="42"/>
      <c r="AM153" s="36"/>
      <c r="AN153" s="36"/>
      <c r="AO153" s="37"/>
      <c r="AP153" s="81"/>
      <c r="AQ153" s="81"/>
      <c r="AR153" s="73" t="s">
        <v>211</v>
      </c>
      <c r="AS153" s="42"/>
      <c r="AT153" s="36"/>
      <c r="AU153" s="36"/>
      <c r="AV153" s="37"/>
    </row>
    <row r="154" spans="2:92" s="184" customFormat="1" ht="16.5" customHeight="1">
      <c r="B154" s="180">
        <v>0</v>
      </c>
      <c r="C154" s="181"/>
      <c r="D154" s="26"/>
      <c r="E154" s="26"/>
      <c r="F154" s="182"/>
      <c r="G154" s="183"/>
      <c r="I154" s="180">
        <v>0</v>
      </c>
      <c r="J154" s="181"/>
      <c r="K154" s="26"/>
      <c r="L154" s="26"/>
      <c r="M154" s="182"/>
      <c r="P154" s="180">
        <v>0</v>
      </c>
      <c r="Q154" s="181"/>
      <c r="R154" s="26"/>
      <c r="S154" s="26"/>
      <c r="T154" s="182"/>
      <c r="W154" s="180">
        <v>0</v>
      </c>
      <c r="X154" s="181"/>
      <c r="Y154" s="26"/>
      <c r="Z154" s="26"/>
      <c r="AA154" s="182"/>
      <c r="AB154" s="185"/>
      <c r="AC154" s="185"/>
      <c r="AD154" s="180">
        <v>0</v>
      </c>
      <c r="AE154" s="181"/>
      <c r="AF154" s="26"/>
      <c r="AG154" s="26"/>
      <c r="AH154" s="182"/>
      <c r="AI154" s="185"/>
      <c r="AJ154" s="185"/>
      <c r="AK154" s="180">
        <v>0</v>
      </c>
      <c r="AL154" s="181"/>
      <c r="AM154" s="26"/>
      <c r="AN154" s="26"/>
      <c r="AO154" s="182"/>
      <c r="AP154" s="185"/>
      <c r="AQ154" s="185"/>
      <c r="AR154" s="180">
        <v>0</v>
      </c>
      <c r="AS154" s="181"/>
      <c r="AT154" s="26"/>
      <c r="AU154" s="26"/>
      <c r="AV154" s="182"/>
    </row>
    <row r="155" spans="2:92" ht="16.5" customHeight="1" thickBot="1">
      <c r="B155" s="84"/>
      <c r="C155" s="85"/>
      <c r="D155" s="85"/>
      <c r="E155" s="85"/>
      <c r="F155" s="86"/>
      <c r="I155" s="84"/>
      <c r="J155" s="85"/>
      <c r="K155" s="85"/>
      <c r="L155" s="85"/>
      <c r="M155" s="86"/>
      <c r="P155" s="84"/>
      <c r="Q155" s="85"/>
      <c r="R155" s="85"/>
      <c r="S155" s="85"/>
      <c r="T155" s="86"/>
      <c r="W155" s="84"/>
      <c r="X155" s="85"/>
      <c r="Y155" s="85"/>
      <c r="Z155" s="85"/>
      <c r="AA155" s="86"/>
      <c r="AB155" s="81"/>
      <c r="AC155" s="81"/>
      <c r="AD155" s="84"/>
      <c r="AE155" s="85"/>
      <c r="AF155" s="85"/>
      <c r="AG155" s="85"/>
      <c r="AH155" s="86"/>
      <c r="AI155" s="81"/>
      <c r="AJ155" s="81"/>
      <c r="AK155" s="84"/>
      <c r="AL155" s="85"/>
      <c r="AM155" s="85"/>
      <c r="AN155" s="85"/>
      <c r="AO155" s="86"/>
      <c r="AP155" s="81"/>
      <c r="AQ155" s="81"/>
      <c r="AR155" s="84"/>
      <c r="AS155" s="85"/>
      <c r="AT155" s="85"/>
      <c r="AU155" s="85"/>
      <c r="AV155" s="86"/>
    </row>
    <row r="156" spans="2:92" ht="16.5" customHeight="1">
      <c r="B156" s="36"/>
      <c r="I156" s="36"/>
      <c r="P156" s="36"/>
      <c r="W156" s="36"/>
      <c r="AD156" s="36"/>
      <c r="AK156" s="36"/>
      <c r="AR156" s="36"/>
    </row>
    <row r="157" spans="2:92" ht="16.5" customHeight="1" thickBot="1">
      <c r="G157" s="38"/>
    </row>
    <row r="158" spans="2:92" s="76" customFormat="1" ht="16.5" customHeight="1">
      <c r="B158" s="98"/>
      <c r="C158" s="101"/>
      <c r="D158" s="102" t="s">
        <v>114</v>
      </c>
      <c r="E158" s="99"/>
      <c r="F158" s="100"/>
      <c r="G158" s="77"/>
      <c r="I158" s="98"/>
      <c r="J158" s="101"/>
      <c r="K158" s="102" t="s">
        <v>114</v>
      </c>
      <c r="L158" s="99"/>
      <c r="M158" s="100"/>
      <c r="P158" s="98"/>
      <c r="Q158" s="101"/>
      <c r="R158" s="102" t="s">
        <v>114</v>
      </c>
      <c r="S158" s="99"/>
      <c r="T158" s="100"/>
      <c r="W158" s="98"/>
      <c r="X158" s="101"/>
      <c r="Y158" s="102" t="s">
        <v>114</v>
      </c>
      <c r="Z158" s="99"/>
      <c r="AA158" s="100"/>
      <c r="AB158" s="167"/>
      <c r="AC158" s="167"/>
      <c r="AD158" s="98"/>
      <c r="AE158" s="101"/>
      <c r="AF158" s="102" t="s">
        <v>114</v>
      </c>
      <c r="AG158" s="99"/>
      <c r="AH158" s="100"/>
      <c r="AI158" s="167"/>
      <c r="AJ158" s="167"/>
      <c r="AK158" s="98"/>
      <c r="AL158" s="101"/>
      <c r="AM158" s="102" t="s">
        <v>114</v>
      </c>
      <c r="AN158" s="99"/>
      <c r="AO158" s="100"/>
      <c r="AP158" s="167"/>
      <c r="AQ158" s="167"/>
      <c r="AR158" s="98"/>
      <c r="AS158" s="101"/>
      <c r="AT158" s="102" t="s">
        <v>114</v>
      </c>
      <c r="AU158" s="99"/>
      <c r="AV158" s="100"/>
    </row>
    <row r="159" spans="2:92" ht="16.5" customHeight="1">
      <c r="B159" s="40" t="s">
        <v>26</v>
      </c>
      <c r="C159" s="26" t="s">
        <v>96</v>
      </c>
      <c r="D159" s="96"/>
      <c r="E159" s="26"/>
      <c r="F159" s="95"/>
      <c r="G159" s="41"/>
      <c r="H159" s="41"/>
      <c r="I159" s="40" t="s">
        <v>26</v>
      </c>
      <c r="J159" s="26" t="s">
        <v>44</v>
      </c>
      <c r="K159" s="41"/>
      <c r="L159" s="26"/>
      <c r="M159" s="70"/>
      <c r="N159" s="41"/>
      <c r="O159" s="41"/>
      <c r="P159" s="40" t="s">
        <v>26</v>
      </c>
      <c r="Q159" s="26" t="s">
        <v>66</v>
      </c>
      <c r="R159" s="42"/>
      <c r="S159" s="26"/>
      <c r="T159" s="70"/>
      <c r="U159" s="41"/>
      <c r="V159" s="41"/>
      <c r="W159" s="40" t="s">
        <v>26</v>
      </c>
      <c r="X159" s="26" t="s">
        <v>67</v>
      </c>
      <c r="Y159" s="41"/>
      <c r="Z159" s="26"/>
      <c r="AA159" s="70"/>
      <c r="AB159" s="41"/>
      <c r="AC159" s="41"/>
      <c r="AD159" s="40" t="s">
        <v>26</v>
      </c>
      <c r="AE159" s="26" t="s">
        <v>68</v>
      </c>
      <c r="AF159" s="41"/>
      <c r="AG159" s="26"/>
      <c r="AH159" s="70"/>
      <c r="AI159" s="41"/>
      <c r="AJ159" s="41"/>
      <c r="AK159" s="40" t="s">
        <v>26</v>
      </c>
      <c r="AL159" s="26" t="s">
        <v>69</v>
      </c>
      <c r="AN159" s="26"/>
      <c r="AO159" s="70"/>
      <c r="AP159" s="41"/>
      <c r="AQ159" s="41"/>
      <c r="AR159" s="40" t="s">
        <v>26</v>
      </c>
      <c r="AS159" s="26" t="s">
        <v>70</v>
      </c>
      <c r="AU159" s="26"/>
      <c r="AV159" s="70"/>
      <c r="CH159" s="41"/>
      <c r="CI159" s="41"/>
      <c r="CJ159" s="41"/>
      <c r="CK159" s="41"/>
      <c r="CL159" s="41"/>
      <c r="CM159" s="41"/>
      <c r="CN159" s="41"/>
    </row>
    <row r="160" spans="2:92" ht="16.5" customHeight="1">
      <c r="B160" s="73" t="s">
        <v>27</v>
      </c>
      <c r="C160" s="36" t="s">
        <v>1016</v>
      </c>
      <c r="D160" s="36"/>
      <c r="E160" s="36" t="s">
        <v>28</v>
      </c>
      <c r="F160" s="90">
        <v>45636</v>
      </c>
      <c r="G160" s="38"/>
      <c r="I160" s="73" t="s">
        <v>27</v>
      </c>
      <c r="J160" s="36" t="s">
        <v>1016</v>
      </c>
      <c r="K160" s="36"/>
      <c r="L160" s="36" t="s">
        <v>28</v>
      </c>
      <c r="M160" s="90">
        <v>45636</v>
      </c>
      <c r="P160" s="73" t="s">
        <v>27</v>
      </c>
      <c r="Q160" s="36" t="s">
        <v>1016</v>
      </c>
      <c r="R160" s="36"/>
      <c r="S160" s="36" t="s">
        <v>28</v>
      </c>
      <c r="T160" s="90">
        <v>45636</v>
      </c>
      <c r="W160" s="73" t="s">
        <v>27</v>
      </c>
      <c r="X160" s="36" t="s">
        <v>1016</v>
      </c>
      <c r="Y160" s="36"/>
      <c r="Z160" s="36" t="s">
        <v>28</v>
      </c>
      <c r="AA160" s="90">
        <v>45636</v>
      </c>
      <c r="AB160" s="168"/>
      <c r="AC160" s="168"/>
      <c r="AD160" s="73" t="s">
        <v>27</v>
      </c>
      <c r="AE160" s="36" t="s">
        <v>1016</v>
      </c>
      <c r="AF160" s="36"/>
      <c r="AG160" s="36" t="s">
        <v>28</v>
      </c>
      <c r="AH160" s="90">
        <v>45636</v>
      </c>
      <c r="AI160" s="168"/>
      <c r="AJ160" s="168"/>
      <c r="AK160" s="73" t="s">
        <v>27</v>
      </c>
      <c r="AL160" s="36" t="s">
        <v>1016</v>
      </c>
      <c r="AM160" s="36"/>
      <c r="AN160" s="36" t="s">
        <v>28</v>
      </c>
      <c r="AO160" s="90">
        <v>45636</v>
      </c>
      <c r="AP160" s="168"/>
      <c r="AQ160" s="168"/>
      <c r="AR160" s="73" t="s">
        <v>27</v>
      </c>
      <c r="AS160" s="36" t="s">
        <v>1016</v>
      </c>
      <c r="AT160" s="36"/>
      <c r="AU160" s="36" t="s">
        <v>28</v>
      </c>
      <c r="AV160" s="90">
        <v>45636</v>
      </c>
    </row>
    <row r="161" spans="2:48" ht="16.5" customHeight="1">
      <c r="B161" s="73"/>
      <c r="C161" s="36"/>
      <c r="D161" s="36"/>
      <c r="E161" s="36"/>
      <c r="F161" s="37"/>
      <c r="G161" s="38"/>
      <c r="I161" s="73"/>
      <c r="J161" s="36"/>
      <c r="K161" s="36"/>
      <c r="L161" s="36"/>
      <c r="M161" s="37"/>
      <c r="P161" s="73"/>
      <c r="Q161" s="36"/>
      <c r="R161" s="36"/>
      <c r="S161" s="36"/>
      <c r="T161" s="37"/>
      <c r="W161" s="73"/>
      <c r="X161" s="36"/>
      <c r="Y161" s="36"/>
      <c r="Z161" s="36"/>
      <c r="AA161" s="37"/>
      <c r="AB161" s="81"/>
      <c r="AC161" s="81"/>
      <c r="AD161" s="73"/>
      <c r="AE161" s="36"/>
      <c r="AF161" s="36"/>
      <c r="AG161" s="36"/>
      <c r="AH161" s="37"/>
      <c r="AI161" s="81"/>
      <c r="AJ161" s="81"/>
      <c r="AK161" s="73"/>
      <c r="AL161" s="36"/>
      <c r="AM161" s="36"/>
      <c r="AN161" s="36"/>
      <c r="AO161" s="37"/>
      <c r="AP161" s="81"/>
      <c r="AQ161" s="81"/>
      <c r="AR161" s="73"/>
      <c r="AS161" s="36"/>
      <c r="AT161" s="36"/>
      <c r="AU161" s="36"/>
      <c r="AV161" s="37"/>
    </row>
    <row r="162" spans="2:48" s="79" customFormat="1" ht="16.5" customHeight="1">
      <c r="B162" s="266" t="s">
        <v>113</v>
      </c>
      <c r="C162" s="267"/>
      <c r="D162" s="264"/>
      <c r="E162" s="268" t="s">
        <v>115</v>
      </c>
      <c r="F162" s="269"/>
      <c r="G162" s="78"/>
      <c r="I162" s="266" t="s">
        <v>113</v>
      </c>
      <c r="J162" s="267"/>
      <c r="K162" s="264"/>
      <c r="L162" s="268" t="s">
        <v>115</v>
      </c>
      <c r="M162" s="269"/>
      <c r="P162" s="266" t="s">
        <v>113</v>
      </c>
      <c r="Q162" s="267"/>
      <c r="R162" s="264"/>
      <c r="S162" s="268" t="s">
        <v>115</v>
      </c>
      <c r="T162" s="269"/>
      <c r="W162" s="266" t="s">
        <v>113</v>
      </c>
      <c r="X162" s="267"/>
      <c r="Y162" s="264"/>
      <c r="Z162" s="268" t="s">
        <v>115</v>
      </c>
      <c r="AA162" s="269"/>
      <c r="AB162" s="169"/>
      <c r="AC162" s="169"/>
      <c r="AD162" s="266" t="s">
        <v>113</v>
      </c>
      <c r="AE162" s="267"/>
      <c r="AF162" s="264"/>
      <c r="AG162" s="268" t="s">
        <v>115</v>
      </c>
      <c r="AH162" s="269"/>
      <c r="AI162" s="169"/>
      <c r="AJ162" s="169"/>
      <c r="AK162" s="266" t="s">
        <v>113</v>
      </c>
      <c r="AL162" s="267"/>
      <c r="AM162" s="264"/>
      <c r="AN162" s="268" t="s">
        <v>115</v>
      </c>
      <c r="AO162" s="269"/>
      <c r="AP162" s="169"/>
      <c r="AQ162" s="169"/>
      <c r="AR162" s="266" t="s">
        <v>113</v>
      </c>
      <c r="AS162" s="267"/>
      <c r="AT162" s="264"/>
      <c r="AU162" s="268" t="s">
        <v>115</v>
      </c>
      <c r="AV162" s="269"/>
    </row>
    <row r="163" spans="2:48" ht="16.5" customHeight="1">
      <c r="B163" s="73" t="s">
        <v>1</v>
      </c>
      <c r="C163" s="72">
        <v>910</v>
      </c>
      <c r="D163" s="36"/>
      <c r="E163" s="36" t="s">
        <v>29</v>
      </c>
      <c r="F163" s="80" t="s">
        <v>1067</v>
      </c>
      <c r="G163" s="38"/>
      <c r="I163" s="73" t="s">
        <v>1</v>
      </c>
      <c r="J163" s="72">
        <v>910</v>
      </c>
      <c r="K163" s="36"/>
      <c r="L163" s="36" t="s">
        <v>29</v>
      </c>
      <c r="M163" s="80" t="s">
        <v>1068</v>
      </c>
      <c r="P163" s="73" t="s">
        <v>1</v>
      </c>
      <c r="Q163" s="72">
        <v>910</v>
      </c>
      <c r="R163" s="36"/>
      <c r="S163" s="36" t="s">
        <v>29</v>
      </c>
      <c r="T163" s="80" t="s">
        <v>1069</v>
      </c>
      <c r="W163" s="73" t="s">
        <v>1</v>
      </c>
      <c r="X163" s="72">
        <v>910</v>
      </c>
      <c r="Y163" s="36"/>
      <c r="Z163" s="36" t="s">
        <v>29</v>
      </c>
      <c r="AA163" s="80" t="s">
        <v>1070</v>
      </c>
      <c r="AB163" s="170"/>
      <c r="AC163" s="170"/>
      <c r="AD163" s="73" t="s">
        <v>1</v>
      </c>
      <c r="AE163" s="72">
        <v>910</v>
      </c>
      <c r="AF163" s="36"/>
      <c r="AG163" s="36" t="s">
        <v>29</v>
      </c>
      <c r="AH163" s="80" t="s">
        <v>1071</v>
      </c>
      <c r="AI163" s="170"/>
      <c r="AJ163" s="170"/>
      <c r="AK163" s="73" t="s">
        <v>1</v>
      </c>
      <c r="AL163" s="72">
        <v>910</v>
      </c>
      <c r="AM163" s="36"/>
      <c r="AN163" s="36" t="s">
        <v>29</v>
      </c>
      <c r="AO163" s="80" t="s">
        <v>1072</v>
      </c>
      <c r="AP163" s="170"/>
      <c r="AQ163" s="170"/>
      <c r="AR163" s="73" t="s">
        <v>1</v>
      </c>
      <c r="AS163" s="72">
        <v>910</v>
      </c>
      <c r="AT163" s="36"/>
      <c r="AU163" s="36" t="s">
        <v>29</v>
      </c>
      <c r="AV163" s="80" t="s">
        <v>1073</v>
      </c>
    </row>
    <row r="164" spans="2:48" ht="16.5" customHeight="1">
      <c r="B164" s="73" t="s">
        <v>3</v>
      </c>
      <c r="C164" s="72">
        <v>19560</v>
      </c>
      <c r="D164" s="36"/>
      <c r="E164" s="36" t="s">
        <v>30</v>
      </c>
      <c r="F164" s="80" t="s">
        <v>999</v>
      </c>
      <c r="G164" s="38"/>
      <c r="I164" s="73" t="s">
        <v>3</v>
      </c>
      <c r="J164" s="72">
        <v>11400</v>
      </c>
      <c r="K164" s="36"/>
      <c r="L164" s="36" t="s">
        <v>30</v>
      </c>
      <c r="M164" s="80" t="s">
        <v>1000</v>
      </c>
      <c r="P164" s="73" t="s">
        <v>3</v>
      </c>
      <c r="Q164" s="72">
        <v>18960</v>
      </c>
      <c r="R164" s="36"/>
      <c r="S164" s="36" t="s">
        <v>30</v>
      </c>
      <c r="T164" s="80" t="s">
        <v>1001</v>
      </c>
      <c r="W164" s="73" t="s">
        <v>3</v>
      </c>
      <c r="X164" s="72">
        <v>13320</v>
      </c>
      <c r="Y164" s="36"/>
      <c r="Z164" s="36" t="s">
        <v>30</v>
      </c>
      <c r="AA164" s="80" t="s">
        <v>1002</v>
      </c>
      <c r="AB164" s="170"/>
      <c r="AC164" s="170"/>
      <c r="AD164" s="73" t="s">
        <v>3</v>
      </c>
      <c r="AE164" s="72">
        <v>14400</v>
      </c>
      <c r="AF164" s="36"/>
      <c r="AG164" s="36" t="s">
        <v>30</v>
      </c>
      <c r="AH164" s="80" t="s">
        <v>1003</v>
      </c>
      <c r="AI164" s="170"/>
      <c r="AJ164" s="170"/>
      <c r="AK164" s="73" t="s">
        <v>3</v>
      </c>
      <c r="AL164" s="72">
        <v>12360</v>
      </c>
      <c r="AM164" s="36"/>
      <c r="AN164" s="36" t="s">
        <v>30</v>
      </c>
      <c r="AO164" s="80" t="s">
        <v>1004</v>
      </c>
      <c r="AP164" s="170"/>
      <c r="AQ164" s="170"/>
      <c r="AR164" s="73" t="s">
        <v>3</v>
      </c>
      <c r="AS164" s="72">
        <v>21720</v>
      </c>
      <c r="AT164" s="36"/>
      <c r="AU164" s="36" t="s">
        <v>30</v>
      </c>
      <c r="AV164" s="80" t="s">
        <v>1005</v>
      </c>
    </row>
    <row r="165" spans="2:48" ht="16.5" customHeight="1">
      <c r="B165" s="73" t="s">
        <v>159</v>
      </c>
      <c r="C165" s="72">
        <v>0</v>
      </c>
      <c r="D165" s="36"/>
      <c r="E165" s="36"/>
      <c r="F165" s="80"/>
      <c r="G165" s="38"/>
      <c r="I165" s="73" t="s">
        <v>159</v>
      </c>
      <c r="J165" s="72">
        <v>0</v>
      </c>
      <c r="K165" s="36"/>
      <c r="L165" s="36"/>
      <c r="M165" s="80"/>
      <c r="P165" s="73" t="s">
        <v>159</v>
      </c>
      <c r="Q165" s="72">
        <v>0</v>
      </c>
      <c r="R165" s="36"/>
      <c r="S165" s="36"/>
      <c r="T165" s="80"/>
      <c r="W165" s="73" t="s">
        <v>159</v>
      </c>
      <c r="X165" s="72">
        <v>0</v>
      </c>
      <c r="Y165" s="36"/>
      <c r="Z165" s="36"/>
      <c r="AA165" s="80"/>
      <c r="AB165" s="170"/>
      <c r="AC165" s="170"/>
      <c r="AD165" s="73" t="s">
        <v>159</v>
      </c>
      <c r="AE165" s="72">
        <v>0</v>
      </c>
      <c r="AF165" s="36"/>
      <c r="AG165" s="36"/>
      <c r="AH165" s="80"/>
      <c r="AI165" s="170"/>
      <c r="AJ165" s="170"/>
      <c r="AK165" s="73" t="s">
        <v>159</v>
      </c>
      <c r="AL165" s="72">
        <v>0</v>
      </c>
      <c r="AM165" s="36"/>
      <c r="AN165" s="36"/>
      <c r="AO165" s="80"/>
      <c r="AP165" s="170"/>
      <c r="AQ165" s="170"/>
      <c r="AR165" s="73" t="s">
        <v>159</v>
      </c>
      <c r="AS165" s="72">
        <v>0</v>
      </c>
      <c r="AT165" s="36"/>
      <c r="AU165" s="36"/>
      <c r="AV165" s="80"/>
    </row>
    <row r="166" spans="2:48" ht="16.5" customHeight="1">
      <c r="B166" s="164" t="s">
        <v>167</v>
      </c>
      <c r="C166" s="72">
        <v>1467</v>
      </c>
      <c r="D166" s="36"/>
      <c r="E166" s="36"/>
      <c r="F166" s="80"/>
      <c r="G166" s="38"/>
      <c r="I166" s="164" t="s">
        <v>167</v>
      </c>
      <c r="J166" s="72">
        <v>855</v>
      </c>
      <c r="K166" s="36"/>
      <c r="L166" s="36"/>
      <c r="M166" s="80"/>
      <c r="P166" s="164" t="s">
        <v>167</v>
      </c>
      <c r="Q166" s="72">
        <v>1422</v>
      </c>
      <c r="R166" s="36"/>
      <c r="S166" s="36"/>
      <c r="T166" s="80"/>
      <c r="W166" s="164" t="s">
        <v>167</v>
      </c>
      <c r="X166" s="72">
        <v>999</v>
      </c>
      <c r="Y166" s="36"/>
      <c r="Z166" s="36"/>
      <c r="AA166" s="80"/>
      <c r="AB166" s="170"/>
      <c r="AC166" s="170"/>
      <c r="AD166" s="164" t="s">
        <v>167</v>
      </c>
      <c r="AE166" s="72">
        <v>1080</v>
      </c>
      <c r="AF166" s="36"/>
      <c r="AG166" s="36"/>
      <c r="AH166" s="80"/>
      <c r="AI166" s="170"/>
      <c r="AJ166" s="170"/>
      <c r="AK166" s="164" t="s">
        <v>167</v>
      </c>
      <c r="AL166" s="72">
        <v>927</v>
      </c>
      <c r="AM166" s="36"/>
      <c r="AN166" s="36"/>
      <c r="AO166" s="80"/>
      <c r="AP166" s="170"/>
      <c r="AQ166" s="170"/>
      <c r="AR166" s="164" t="s">
        <v>167</v>
      </c>
      <c r="AS166" s="72">
        <v>1629</v>
      </c>
      <c r="AT166" s="36"/>
      <c r="AU166" s="36"/>
      <c r="AV166" s="80"/>
    </row>
    <row r="167" spans="2:48" ht="16.5" customHeight="1">
      <c r="B167" s="73" t="s">
        <v>169</v>
      </c>
      <c r="C167" s="72">
        <v>815</v>
      </c>
      <c r="D167" s="36"/>
      <c r="E167" s="36"/>
      <c r="F167" s="80"/>
      <c r="G167" s="38"/>
      <c r="I167" s="73" t="s">
        <v>169</v>
      </c>
      <c r="J167" s="72">
        <v>475</v>
      </c>
      <c r="K167" s="36"/>
      <c r="L167" s="36"/>
      <c r="M167" s="80"/>
      <c r="P167" s="73" t="s">
        <v>169</v>
      </c>
      <c r="Q167" s="72">
        <v>790</v>
      </c>
      <c r="R167" s="36"/>
      <c r="S167" s="36"/>
      <c r="T167" s="80"/>
      <c r="W167" s="73" t="s">
        <v>169</v>
      </c>
      <c r="X167" s="72">
        <v>555</v>
      </c>
      <c r="Y167" s="36"/>
      <c r="Z167" s="36"/>
      <c r="AA167" s="80"/>
      <c r="AB167" s="170"/>
      <c r="AC167" s="170"/>
      <c r="AD167" s="73" t="s">
        <v>169</v>
      </c>
      <c r="AE167" s="72">
        <v>600</v>
      </c>
      <c r="AF167" s="36"/>
      <c r="AG167" s="36"/>
      <c r="AH167" s="80"/>
      <c r="AI167" s="170"/>
      <c r="AJ167" s="170"/>
      <c r="AK167" s="73" t="s">
        <v>169</v>
      </c>
      <c r="AL167" s="72">
        <v>515</v>
      </c>
      <c r="AM167" s="36"/>
      <c r="AN167" s="36"/>
      <c r="AO167" s="80"/>
      <c r="AP167" s="170"/>
      <c r="AQ167" s="170"/>
      <c r="AR167" s="73" t="s">
        <v>169</v>
      </c>
      <c r="AS167" s="72">
        <v>905</v>
      </c>
      <c r="AT167" s="36"/>
      <c r="AU167" s="36"/>
      <c r="AV167" s="80"/>
    </row>
    <row r="168" spans="2:48" ht="16.5" customHeight="1">
      <c r="B168" s="73" t="s">
        <v>31</v>
      </c>
      <c r="C168" s="72">
        <v>2275</v>
      </c>
      <c r="D168" s="36"/>
      <c r="E168" s="172" t="s">
        <v>117</v>
      </c>
      <c r="F168" s="173"/>
      <c r="G168" s="38"/>
      <c r="I168" s="73" t="s">
        <v>31</v>
      </c>
      <c r="J168" s="72">
        <v>1364</v>
      </c>
      <c r="K168" s="36"/>
      <c r="L168" s="172" t="s">
        <v>117</v>
      </c>
      <c r="M168" s="173"/>
      <c r="P168" s="73" t="s">
        <v>31</v>
      </c>
      <c r="Q168" s="72">
        <v>2208</v>
      </c>
      <c r="R168" s="36"/>
      <c r="S168" s="172" t="s">
        <v>117</v>
      </c>
      <c r="T168" s="173"/>
      <c r="W168" s="73" t="s">
        <v>31</v>
      </c>
      <c r="X168" s="72">
        <v>1578</v>
      </c>
      <c r="Y168" s="36"/>
      <c r="Z168" s="172" t="s">
        <v>117</v>
      </c>
      <c r="AA168" s="173"/>
      <c r="AB168" s="169"/>
      <c r="AC168" s="169"/>
      <c r="AD168" s="73" t="s">
        <v>31</v>
      </c>
      <c r="AE168" s="72">
        <v>1699</v>
      </c>
      <c r="AF168" s="36"/>
      <c r="AG168" s="172" t="s">
        <v>117</v>
      </c>
      <c r="AH168" s="173"/>
      <c r="AI168" s="169"/>
      <c r="AJ168" s="169"/>
      <c r="AK168" s="73" t="s">
        <v>31</v>
      </c>
      <c r="AL168" s="72">
        <v>1471</v>
      </c>
      <c r="AM168" s="36"/>
      <c r="AN168" s="172" t="s">
        <v>117</v>
      </c>
      <c r="AO168" s="173"/>
      <c r="AP168" s="169"/>
      <c r="AQ168" s="169"/>
      <c r="AR168" s="73" t="s">
        <v>31</v>
      </c>
      <c r="AS168" s="72">
        <v>2516</v>
      </c>
      <c r="AT168" s="36"/>
      <c r="AU168" s="172" t="s">
        <v>117</v>
      </c>
      <c r="AV168" s="173"/>
    </row>
    <row r="169" spans="2:48" ht="16.5" customHeight="1">
      <c r="B169" s="73" t="s">
        <v>171</v>
      </c>
      <c r="C169" s="72">
        <v>-7</v>
      </c>
      <c r="D169" s="36"/>
      <c r="E169" s="36" t="s">
        <v>33</v>
      </c>
      <c r="F169" s="80" t="s">
        <v>1065</v>
      </c>
      <c r="G169" s="38"/>
      <c r="I169" s="73" t="s">
        <v>171</v>
      </c>
      <c r="J169" s="72">
        <v>-4</v>
      </c>
      <c r="K169" s="36"/>
      <c r="L169" s="36" t="s">
        <v>33</v>
      </c>
      <c r="M169" s="80" t="s">
        <v>349</v>
      </c>
      <c r="P169" s="73" t="s">
        <v>171</v>
      </c>
      <c r="Q169" s="72">
        <v>0</v>
      </c>
      <c r="R169" s="36"/>
      <c r="S169" s="36" t="s">
        <v>33</v>
      </c>
      <c r="T169" s="80" t="s">
        <v>496</v>
      </c>
      <c r="W169" s="73" t="s">
        <v>171</v>
      </c>
      <c r="X169" s="72">
        <v>-2</v>
      </c>
      <c r="Y169" s="36"/>
      <c r="Z169" s="36" t="s">
        <v>33</v>
      </c>
      <c r="AA169" s="80" t="s">
        <v>1074</v>
      </c>
      <c r="AB169" s="170"/>
      <c r="AC169" s="170"/>
      <c r="AD169" s="73" t="s">
        <v>171</v>
      </c>
      <c r="AE169" s="72">
        <v>-9</v>
      </c>
      <c r="AF169" s="36"/>
      <c r="AG169" s="36" t="s">
        <v>33</v>
      </c>
      <c r="AH169" s="80" t="s">
        <v>288</v>
      </c>
      <c r="AI169" s="170"/>
      <c r="AJ169" s="170"/>
      <c r="AK169" s="73" t="s">
        <v>171</v>
      </c>
      <c r="AL169" s="72">
        <v>-3</v>
      </c>
      <c r="AM169" s="36"/>
      <c r="AN169" s="36" t="s">
        <v>33</v>
      </c>
      <c r="AO169" s="80" t="s">
        <v>965</v>
      </c>
      <c r="AP169" s="170"/>
      <c r="AQ169" s="170"/>
      <c r="AR169" s="73" t="s">
        <v>171</v>
      </c>
      <c r="AS169" s="72">
        <v>0</v>
      </c>
      <c r="AT169" s="36"/>
      <c r="AU169" s="36" t="s">
        <v>33</v>
      </c>
      <c r="AV169" s="80" t="s">
        <v>1057</v>
      </c>
    </row>
    <row r="170" spans="2:48" ht="16.5" customHeight="1">
      <c r="B170" s="73" t="s">
        <v>32</v>
      </c>
      <c r="C170" s="72">
        <v>720</v>
      </c>
      <c r="D170" s="36"/>
      <c r="E170" s="96"/>
      <c r="F170" s="95"/>
      <c r="G170" s="38"/>
      <c r="I170" s="73" t="s">
        <v>32</v>
      </c>
      <c r="J170" s="72">
        <v>430</v>
      </c>
      <c r="K170" s="36"/>
      <c r="L170" s="96"/>
      <c r="M170" s="95"/>
      <c r="P170" s="73" t="s">
        <v>32</v>
      </c>
      <c r="Q170" s="72">
        <v>700</v>
      </c>
      <c r="R170" s="36"/>
      <c r="S170" s="96"/>
      <c r="T170" s="95"/>
      <c r="W170" s="73" t="s">
        <v>32</v>
      </c>
      <c r="X170" s="72">
        <v>500</v>
      </c>
      <c r="Y170" s="36"/>
      <c r="Z170" s="96"/>
      <c r="AA170" s="95"/>
      <c r="AB170" s="171"/>
      <c r="AC170" s="171"/>
      <c r="AD170" s="73" t="s">
        <v>32</v>
      </c>
      <c r="AE170" s="72">
        <v>540</v>
      </c>
      <c r="AF170" s="36"/>
      <c r="AG170" s="96"/>
      <c r="AH170" s="95"/>
      <c r="AI170" s="171"/>
      <c r="AJ170" s="171"/>
      <c r="AK170" s="73" t="s">
        <v>32</v>
      </c>
      <c r="AL170" s="72">
        <v>470</v>
      </c>
      <c r="AM170" s="36"/>
      <c r="AN170" s="96"/>
      <c r="AO170" s="95"/>
      <c r="AP170" s="171"/>
      <c r="AQ170" s="171"/>
      <c r="AR170" s="73" t="s">
        <v>32</v>
      </c>
      <c r="AS170" s="72">
        <v>800</v>
      </c>
      <c r="AT170" s="36"/>
      <c r="AU170" s="96"/>
      <c r="AV170" s="95"/>
    </row>
    <row r="171" spans="2:48" ht="16.5" customHeight="1">
      <c r="B171" s="73" t="s">
        <v>101</v>
      </c>
      <c r="C171" s="72">
        <v>2500</v>
      </c>
      <c r="D171" s="36"/>
      <c r="E171" s="36"/>
      <c r="F171" s="80"/>
      <c r="G171" s="38"/>
      <c r="I171" s="73" t="s">
        <v>101</v>
      </c>
      <c r="J171" s="72">
        <v>2500</v>
      </c>
      <c r="K171" s="36"/>
      <c r="L171" s="36"/>
      <c r="M171" s="80"/>
      <c r="P171" s="73" t="s">
        <v>101</v>
      </c>
      <c r="Q171" s="72">
        <v>2500</v>
      </c>
      <c r="R171" s="36"/>
      <c r="S171" s="36"/>
      <c r="T171" s="80"/>
      <c r="W171" s="73" t="s">
        <v>101</v>
      </c>
      <c r="X171" s="72">
        <v>2500</v>
      </c>
      <c r="Y171" s="36"/>
      <c r="Z171" s="36"/>
      <c r="AA171" s="80"/>
      <c r="AB171" s="170"/>
      <c r="AC171" s="170"/>
      <c r="AD171" s="73" t="s">
        <v>101</v>
      </c>
      <c r="AE171" s="72">
        <v>2500</v>
      </c>
      <c r="AF171" s="36"/>
      <c r="AG171" s="36"/>
      <c r="AH171" s="80"/>
      <c r="AI171" s="170"/>
      <c r="AJ171" s="170"/>
      <c r="AK171" s="73" t="s">
        <v>101</v>
      </c>
      <c r="AL171" s="72">
        <v>2500</v>
      </c>
      <c r="AM171" s="36"/>
      <c r="AN171" s="36"/>
      <c r="AO171" s="80"/>
      <c r="AP171" s="170"/>
      <c r="AQ171" s="170"/>
      <c r="AR171" s="73" t="s">
        <v>101</v>
      </c>
      <c r="AS171" s="72">
        <v>2500</v>
      </c>
      <c r="AT171" s="36"/>
      <c r="AU171" s="36"/>
      <c r="AV171" s="80"/>
    </row>
    <row r="172" spans="2:48" ht="16.5" customHeight="1">
      <c r="B172" s="73" t="s">
        <v>104</v>
      </c>
      <c r="C172" s="72">
        <v>0</v>
      </c>
      <c r="D172" s="36"/>
      <c r="E172" s="36"/>
      <c r="F172" s="80"/>
      <c r="G172" s="38"/>
      <c r="I172" s="73" t="s">
        <v>104</v>
      </c>
      <c r="J172" s="72">
        <v>0</v>
      </c>
      <c r="K172" s="36"/>
      <c r="L172" s="36"/>
      <c r="M172" s="80"/>
      <c r="P172" s="73" t="s">
        <v>104</v>
      </c>
      <c r="Q172" s="72">
        <v>0</v>
      </c>
      <c r="R172" s="36"/>
      <c r="S172" s="36"/>
      <c r="T172" s="80"/>
      <c r="W172" s="73" t="s">
        <v>104</v>
      </c>
      <c r="X172" s="72">
        <v>0</v>
      </c>
      <c r="Y172" s="36"/>
      <c r="Z172" s="36"/>
      <c r="AA172" s="80"/>
      <c r="AB172" s="170"/>
      <c r="AC172" s="170"/>
      <c r="AD172" s="73" t="s">
        <v>104</v>
      </c>
      <c r="AE172" s="72">
        <v>0</v>
      </c>
      <c r="AF172" s="36"/>
      <c r="AG172" s="36"/>
      <c r="AH172" s="80"/>
      <c r="AI172" s="170"/>
      <c r="AJ172" s="170"/>
      <c r="AK172" s="73" t="s">
        <v>104</v>
      </c>
      <c r="AL172" s="72">
        <v>0</v>
      </c>
      <c r="AM172" s="36"/>
      <c r="AN172" s="36"/>
      <c r="AO172" s="80"/>
      <c r="AP172" s="170"/>
      <c r="AQ172" s="170"/>
      <c r="AR172" s="73" t="s">
        <v>104</v>
      </c>
      <c r="AS172" s="72">
        <v>0</v>
      </c>
      <c r="AT172" s="36"/>
      <c r="AU172" s="36"/>
      <c r="AV172" s="80"/>
    </row>
    <row r="173" spans="2:48" ht="16.5" customHeight="1">
      <c r="B173" s="93" t="s">
        <v>109</v>
      </c>
      <c r="C173" s="94">
        <v>28240</v>
      </c>
      <c r="D173" s="81"/>
      <c r="E173" s="36"/>
      <c r="F173" s="37"/>
      <c r="G173" s="38"/>
      <c r="H173" s="39"/>
      <c r="I173" s="93" t="s">
        <v>109</v>
      </c>
      <c r="J173" s="94">
        <v>17930</v>
      </c>
      <c r="K173" s="81"/>
      <c r="L173" s="36"/>
      <c r="M173" s="37"/>
      <c r="N173" s="39"/>
      <c r="O173" s="39"/>
      <c r="P173" s="93" t="s">
        <v>109</v>
      </c>
      <c r="Q173" s="94">
        <v>27490</v>
      </c>
      <c r="R173" s="81"/>
      <c r="S173" s="36"/>
      <c r="T173" s="37"/>
      <c r="U173" s="39"/>
      <c r="V173" s="39"/>
      <c r="W173" s="93" t="s">
        <v>109</v>
      </c>
      <c r="X173" s="94">
        <v>20360</v>
      </c>
      <c r="Y173" s="81"/>
      <c r="Z173" s="36"/>
      <c r="AA173" s="37"/>
      <c r="AB173" s="81"/>
      <c r="AC173" s="81"/>
      <c r="AD173" s="93" t="s">
        <v>109</v>
      </c>
      <c r="AE173" s="94">
        <v>21720</v>
      </c>
      <c r="AF173" s="81"/>
      <c r="AG173" s="36"/>
      <c r="AH173" s="37"/>
      <c r="AI173" s="81"/>
      <c r="AJ173" s="81"/>
      <c r="AK173" s="93" t="s">
        <v>109</v>
      </c>
      <c r="AL173" s="94">
        <v>19150</v>
      </c>
      <c r="AM173" s="81"/>
      <c r="AN173" s="36"/>
      <c r="AO173" s="37"/>
      <c r="AP173" s="81"/>
      <c r="AQ173" s="81"/>
      <c r="AR173" s="93" t="s">
        <v>109</v>
      </c>
      <c r="AS173" s="94">
        <v>30980</v>
      </c>
      <c r="AT173" s="81"/>
      <c r="AU173" s="36"/>
      <c r="AV173" s="37"/>
    </row>
    <row r="174" spans="2:48" ht="16.5" customHeight="1">
      <c r="B174" s="74" t="s">
        <v>111</v>
      </c>
      <c r="C174" s="75">
        <v>0</v>
      </c>
      <c r="D174" s="81"/>
      <c r="E174" s="36"/>
      <c r="F174" s="37"/>
      <c r="G174" s="38"/>
      <c r="H174" s="39"/>
      <c r="I174" s="74" t="s">
        <v>111</v>
      </c>
      <c r="J174" s="75">
        <v>0</v>
      </c>
      <c r="K174" s="81"/>
      <c r="L174" s="36"/>
      <c r="M174" s="37"/>
      <c r="N174" s="39"/>
      <c r="O174" s="39"/>
      <c r="P174" s="74" t="s">
        <v>111</v>
      </c>
      <c r="Q174" s="75">
        <v>0</v>
      </c>
      <c r="R174" s="81"/>
      <c r="S174" s="36"/>
      <c r="T174" s="37"/>
      <c r="U174" s="39"/>
      <c r="V174" s="39"/>
      <c r="W174" s="74" t="s">
        <v>111</v>
      </c>
      <c r="X174" s="75">
        <v>0</v>
      </c>
      <c r="Y174" s="81"/>
      <c r="Z174" s="36"/>
      <c r="AA174" s="37"/>
      <c r="AB174" s="81"/>
      <c r="AC174" s="81"/>
      <c r="AD174" s="74" t="s">
        <v>111</v>
      </c>
      <c r="AE174" s="75">
        <v>18690</v>
      </c>
      <c r="AF174" s="81"/>
      <c r="AG174" s="36"/>
      <c r="AH174" s="37"/>
      <c r="AI174" s="81"/>
      <c r="AJ174" s="81"/>
      <c r="AK174" s="74" t="s">
        <v>111</v>
      </c>
      <c r="AL174" s="75">
        <v>0</v>
      </c>
      <c r="AM174" s="81"/>
      <c r="AN174" s="36"/>
      <c r="AO174" s="37"/>
      <c r="AP174" s="81"/>
      <c r="AQ174" s="81"/>
      <c r="AR174" s="74" t="s">
        <v>111</v>
      </c>
      <c r="AS174" s="75">
        <v>50160</v>
      </c>
      <c r="AT174" s="81"/>
      <c r="AU174" s="36"/>
      <c r="AV174" s="37"/>
    </row>
    <row r="175" spans="2:48" ht="16.5" customHeight="1">
      <c r="B175" s="91" t="s">
        <v>112</v>
      </c>
      <c r="C175" s="92">
        <v>28240</v>
      </c>
      <c r="D175" s="81"/>
      <c r="E175" s="36"/>
      <c r="F175" s="37"/>
      <c r="G175" s="38"/>
      <c r="I175" s="91" t="s">
        <v>112</v>
      </c>
      <c r="J175" s="92">
        <v>17930</v>
      </c>
      <c r="K175" s="81"/>
      <c r="L175" s="36"/>
      <c r="M175" s="37"/>
      <c r="P175" s="91" t="s">
        <v>112</v>
      </c>
      <c r="Q175" s="92">
        <v>27490</v>
      </c>
      <c r="R175" s="81"/>
      <c r="S175" s="36"/>
      <c r="T175" s="37"/>
      <c r="W175" s="91" t="s">
        <v>112</v>
      </c>
      <c r="X175" s="92">
        <v>20360</v>
      </c>
      <c r="Y175" s="81"/>
      <c r="Z175" s="36"/>
      <c r="AA175" s="37"/>
      <c r="AB175" s="81"/>
      <c r="AC175" s="81"/>
      <c r="AD175" s="91" t="s">
        <v>112</v>
      </c>
      <c r="AE175" s="92">
        <v>40410</v>
      </c>
      <c r="AF175" s="81"/>
      <c r="AG175" s="36"/>
      <c r="AH175" s="37"/>
      <c r="AI175" s="81"/>
      <c r="AJ175" s="81"/>
      <c r="AK175" s="91" t="s">
        <v>112</v>
      </c>
      <c r="AL175" s="92">
        <v>19150</v>
      </c>
      <c r="AM175" s="81"/>
      <c r="AN175" s="36"/>
      <c r="AO175" s="37"/>
      <c r="AP175" s="81"/>
      <c r="AQ175" s="81"/>
      <c r="AR175" s="91" t="s">
        <v>112</v>
      </c>
      <c r="AS175" s="92">
        <v>81140</v>
      </c>
      <c r="AT175" s="81"/>
      <c r="AU175" s="36"/>
      <c r="AV175" s="37"/>
    </row>
    <row r="176" spans="2:48" s="39" customFormat="1" ht="16.5" customHeight="1">
      <c r="B176" s="73"/>
      <c r="C176" s="42"/>
      <c r="D176" s="36"/>
      <c r="E176" s="36"/>
      <c r="F176" s="37"/>
      <c r="G176" s="38"/>
      <c r="I176" s="73"/>
      <c r="J176" s="42"/>
      <c r="K176" s="36"/>
      <c r="L176" s="36"/>
      <c r="M176" s="37"/>
      <c r="P176" s="73"/>
      <c r="Q176" s="42"/>
      <c r="R176" s="36"/>
      <c r="S176" s="36"/>
      <c r="T176" s="37"/>
      <c r="W176" s="73"/>
      <c r="X176" s="42"/>
      <c r="Y176" s="36"/>
      <c r="Z176" s="36"/>
      <c r="AA176" s="37"/>
      <c r="AB176" s="81"/>
      <c r="AC176" s="81"/>
      <c r="AD176" s="73"/>
      <c r="AE176" s="42"/>
      <c r="AF176" s="36"/>
      <c r="AG176" s="36"/>
      <c r="AH176" s="37"/>
      <c r="AI176" s="81"/>
      <c r="AJ176" s="81"/>
      <c r="AK176" s="73"/>
      <c r="AL176" s="42"/>
      <c r="AM176" s="36"/>
      <c r="AN176" s="36"/>
      <c r="AO176" s="37"/>
      <c r="AP176" s="81"/>
      <c r="AQ176" s="81"/>
      <c r="AR176" s="73"/>
      <c r="AS176" s="42"/>
      <c r="AT176" s="36"/>
      <c r="AU176" s="36"/>
      <c r="AV176" s="37"/>
    </row>
    <row r="177" spans="2:48" s="82" customFormat="1" ht="16.5" customHeight="1">
      <c r="B177" s="73">
        <v>0</v>
      </c>
      <c r="C177" s="42"/>
      <c r="D177" s="36"/>
      <c r="E177" s="36"/>
      <c r="F177" s="37"/>
      <c r="G177" s="83"/>
      <c r="I177" s="73">
        <v>0</v>
      </c>
      <c r="J177" s="42"/>
      <c r="K177" s="36"/>
      <c r="L177" s="36"/>
      <c r="M177" s="37"/>
      <c r="P177" s="73">
        <v>0</v>
      </c>
      <c r="Q177" s="42"/>
      <c r="R177" s="36"/>
      <c r="S177" s="36"/>
      <c r="T177" s="37"/>
      <c r="W177" s="73">
        <v>0</v>
      </c>
      <c r="X177" s="42"/>
      <c r="Y177" s="36"/>
      <c r="Z177" s="36"/>
      <c r="AA177" s="37"/>
      <c r="AB177" s="81"/>
      <c r="AC177" s="81"/>
      <c r="AD177" s="73">
        <v>0</v>
      </c>
      <c r="AE177" s="42"/>
      <c r="AF177" s="36"/>
      <c r="AG177" s="36"/>
      <c r="AH177" s="37"/>
      <c r="AI177" s="81"/>
      <c r="AJ177" s="81"/>
      <c r="AK177" s="73">
        <v>0</v>
      </c>
      <c r="AL177" s="42"/>
      <c r="AM177" s="36"/>
      <c r="AN177" s="36"/>
      <c r="AO177" s="37"/>
      <c r="AP177" s="81"/>
      <c r="AQ177" s="81"/>
      <c r="AR177" s="73">
        <v>0</v>
      </c>
      <c r="AS177" s="42"/>
      <c r="AT177" s="36"/>
      <c r="AU177" s="36"/>
      <c r="AV177" s="37"/>
    </row>
    <row r="178" spans="2:48" ht="16.5" customHeight="1">
      <c r="B178" s="73" t="s">
        <v>211</v>
      </c>
      <c r="C178" s="42"/>
      <c r="D178" s="36"/>
      <c r="E178" s="36"/>
      <c r="F178" s="37"/>
      <c r="G178" s="38"/>
      <c r="I178" s="73" t="s">
        <v>211</v>
      </c>
      <c r="J178" s="42"/>
      <c r="K178" s="36"/>
      <c r="L178" s="36"/>
      <c r="M178" s="37"/>
      <c r="P178" s="73" t="s">
        <v>211</v>
      </c>
      <c r="Q178" s="42"/>
      <c r="R178" s="36"/>
      <c r="S178" s="36"/>
      <c r="T178" s="37"/>
      <c r="W178" s="73" t="s">
        <v>211</v>
      </c>
      <c r="X178" s="42"/>
      <c r="Y178" s="36"/>
      <c r="Z178" s="36"/>
      <c r="AA178" s="37"/>
      <c r="AB178" s="81"/>
      <c r="AC178" s="81"/>
      <c r="AD178" s="73" t="s">
        <v>211</v>
      </c>
      <c r="AE178" s="42"/>
      <c r="AF178" s="36"/>
      <c r="AG178" s="36"/>
      <c r="AH178" s="37"/>
      <c r="AI178" s="81"/>
      <c r="AJ178" s="81"/>
      <c r="AK178" s="73" t="s">
        <v>211</v>
      </c>
      <c r="AL178" s="42"/>
      <c r="AM178" s="36"/>
      <c r="AN178" s="36"/>
      <c r="AO178" s="37"/>
      <c r="AP178" s="81"/>
      <c r="AQ178" s="81"/>
      <c r="AR178" s="73" t="s">
        <v>211</v>
      </c>
      <c r="AS178" s="42"/>
      <c r="AT178" s="36"/>
      <c r="AU178" s="36"/>
      <c r="AV178" s="37"/>
    </row>
    <row r="179" spans="2:48" s="184" customFormat="1" ht="16.5" customHeight="1">
      <c r="B179" s="180">
        <v>0</v>
      </c>
      <c r="C179" s="181"/>
      <c r="D179" s="26"/>
      <c r="E179" s="26"/>
      <c r="F179" s="182"/>
      <c r="G179" s="183"/>
      <c r="I179" s="180">
        <v>0</v>
      </c>
      <c r="J179" s="181"/>
      <c r="K179" s="26"/>
      <c r="L179" s="26"/>
      <c r="M179" s="182"/>
      <c r="P179" s="180">
        <v>0</v>
      </c>
      <c r="Q179" s="181"/>
      <c r="R179" s="26"/>
      <c r="S179" s="26"/>
      <c r="T179" s="182"/>
      <c r="W179" s="180">
        <v>0</v>
      </c>
      <c r="X179" s="181"/>
      <c r="Y179" s="26"/>
      <c r="Z179" s="26"/>
      <c r="AA179" s="182"/>
      <c r="AB179" s="185"/>
      <c r="AC179" s="185"/>
      <c r="AD179" s="180">
        <v>0</v>
      </c>
      <c r="AE179" s="181"/>
      <c r="AF179" s="26"/>
      <c r="AG179" s="26"/>
      <c r="AH179" s="182"/>
      <c r="AI179" s="185"/>
      <c r="AJ179" s="185"/>
      <c r="AK179" s="180">
        <v>0</v>
      </c>
      <c r="AL179" s="181"/>
      <c r="AM179" s="26"/>
      <c r="AN179" s="26"/>
      <c r="AO179" s="182"/>
      <c r="AP179" s="185"/>
      <c r="AQ179" s="185"/>
      <c r="AR179" s="180">
        <v>0</v>
      </c>
      <c r="AS179" s="181"/>
      <c r="AT179" s="26"/>
      <c r="AU179" s="26"/>
      <c r="AV179" s="182"/>
    </row>
    <row r="180" spans="2:48" ht="16.5" customHeight="1" thickBot="1">
      <c r="B180" s="84"/>
      <c r="C180" s="85"/>
      <c r="D180" s="85"/>
      <c r="E180" s="85"/>
      <c r="F180" s="86"/>
      <c r="I180" s="84"/>
      <c r="J180" s="85"/>
      <c r="K180" s="85"/>
      <c r="L180" s="85"/>
      <c r="M180" s="86"/>
      <c r="P180" s="84"/>
      <c r="Q180" s="85"/>
      <c r="R180" s="85"/>
      <c r="S180" s="85"/>
      <c r="T180" s="86"/>
      <c r="W180" s="84"/>
      <c r="X180" s="85"/>
      <c r="Y180" s="85"/>
      <c r="Z180" s="85"/>
      <c r="AA180" s="86"/>
      <c r="AB180" s="81"/>
      <c r="AC180" s="81"/>
      <c r="AD180" s="84"/>
      <c r="AE180" s="85"/>
      <c r="AF180" s="85"/>
      <c r="AG180" s="85"/>
      <c r="AH180" s="86"/>
      <c r="AI180" s="81"/>
      <c r="AJ180" s="81"/>
      <c r="AK180" s="84"/>
      <c r="AL180" s="85"/>
      <c r="AM180" s="85"/>
      <c r="AN180" s="85"/>
      <c r="AO180" s="86"/>
      <c r="AP180" s="81"/>
      <c r="AQ180" s="81"/>
      <c r="AR180" s="84"/>
      <c r="AS180" s="85"/>
      <c r="AT180" s="85"/>
      <c r="AU180" s="85"/>
      <c r="AV180" s="86"/>
    </row>
    <row r="181" spans="2:48" ht="16.5" customHeight="1">
      <c r="B181" s="36"/>
      <c r="I181" s="36"/>
      <c r="P181" s="36"/>
      <c r="W181" s="36"/>
      <c r="AD181" s="36"/>
      <c r="AK181" s="36"/>
      <c r="AR181" s="36"/>
    </row>
    <row r="182" spans="2:48" ht="16.5" customHeight="1">
      <c r="B182" s="36"/>
      <c r="I182" s="36"/>
      <c r="P182" s="36"/>
      <c r="W182" s="36"/>
      <c r="AD182" s="36"/>
      <c r="AK182" s="36"/>
      <c r="AR182" s="36"/>
    </row>
    <row r="183" spans="2:48" ht="16.5" customHeight="1">
      <c r="B183" s="36"/>
      <c r="I183" s="36"/>
      <c r="P183" s="36"/>
      <c r="W183" s="36"/>
      <c r="AD183" s="36"/>
      <c r="AK183" s="36"/>
      <c r="AR183" s="36"/>
    </row>
    <row r="184" spans="2:48" ht="16.5" customHeight="1" thickBot="1">
      <c r="G184" s="38"/>
    </row>
    <row r="185" spans="2:48" s="76" customFormat="1" ht="16.5" customHeight="1">
      <c r="B185" s="98"/>
      <c r="C185" s="101"/>
      <c r="D185" s="102" t="s">
        <v>114</v>
      </c>
      <c r="E185" s="99"/>
      <c r="F185" s="100"/>
      <c r="G185" s="77"/>
      <c r="I185" s="98"/>
      <c r="J185" s="101"/>
      <c r="K185" s="102" t="s">
        <v>114</v>
      </c>
      <c r="L185" s="99"/>
      <c r="M185" s="100"/>
      <c r="P185" s="98"/>
      <c r="Q185" s="101"/>
      <c r="R185" s="102" t="s">
        <v>114</v>
      </c>
      <c r="S185" s="99"/>
      <c r="T185" s="100"/>
      <c r="W185" s="98"/>
      <c r="X185" s="101"/>
      <c r="Y185" s="102" t="s">
        <v>114</v>
      </c>
      <c r="Z185" s="99"/>
      <c r="AA185" s="100"/>
      <c r="AB185" s="167"/>
      <c r="AC185" s="167"/>
      <c r="AD185" s="98"/>
      <c r="AE185" s="101"/>
      <c r="AF185" s="102" t="s">
        <v>114</v>
      </c>
      <c r="AG185" s="99"/>
      <c r="AH185" s="100"/>
      <c r="AI185" s="167"/>
      <c r="AJ185" s="167"/>
      <c r="AK185" s="98"/>
      <c r="AL185" s="101"/>
      <c r="AM185" s="102" t="s">
        <v>114</v>
      </c>
      <c r="AN185" s="99"/>
      <c r="AO185" s="100"/>
      <c r="AP185" s="167"/>
      <c r="AQ185" s="167"/>
      <c r="AR185" s="98"/>
      <c r="AS185" s="101"/>
      <c r="AT185" s="102" t="s">
        <v>114</v>
      </c>
      <c r="AU185" s="99"/>
      <c r="AV185" s="100"/>
    </row>
    <row r="186" spans="2:48" ht="16.5" customHeight="1">
      <c r="B186" s="40" t="s">
        <v>26</v>
      </c>
      <c r="C186" s="26" t="s">
        <v>39</v>
      </c>
      <c r="E186" s="26"/>
      <c r="F186" s="89"/>
      <c r="G186" s="41"/>
      <c r="H186" s="41"/>
      <c r="I186" s="40" t="s">
        <v>26</v>
      </c>
      <c r="J186" s="26" t="s">
        <v>45</v>
      </c>
      <c r="K186" s="41"/>
      <c r="L186" s="26"/>
      <c r="M186" s="89"/>
      <c r="N186" s="41"/>
      <c r="O186" s="41"/>
      <c r="P186" s="40" t="s">
        <v>26</v>
      </c>
      <c r="Q186" s="26" t="s">
        <v>71</v>
      </c>
      <c r="R186" s="42"/>
      <c r="S186" s="26"/>
      <c r="T186" s="89"/>
      <c r="U186" s="41"/>
      <c r="V186" s="41"/>
      <c r="W186" s="40" t="s">
        <v>26</v>
      </c>
      <c r="X186" s="26" t="s">
        <v>72</v>
      </c>
      <c r="Y186" s="41"/>
      <c r="Z186" s="26"/>
      <c r="AA186" s="89"/>
      <c r="AB186" s="41"/>
      <c r="AC186" s="41"/>
      <c r="AD186" s="40" t="s">
        <v>26</v>
      </c>
      <c r="AE186" s="26" t="s">
        <v>73</v>
      </c>
      <c r="AF186" s="41"/>
      <c r="AG186" s="26"/>
      <c r="AH186" s="89"/>
      <c r="AI186" s="41"/>
      <c r="AJ186" s="41"/>
      <c r="AK186" s="40" t="s">
        <v>26</v>
      </c>
      <c r="AL186" s="26" t="s">
        <v>74</v>
      </c>
      <c r="AN186" s="26"/>
      <c r="AO186" s="89"/>
      <c r="AP186" s="41"/>
      <c r="AQ186" s="41"/>
      <c r="AR186" s="40" t="s">
        <v>26</v>
      </c>
      <c r="AS186" s="26" t="s">
        <v>75</v>
      </c>
      <c r="AU186" s="26"/>
      <c r="AV186" s="89"/>
    </row>
    <row r="187" spans="2:48" ht="16.5" customHeight="1">
      <c r="B187" s="73" t="s">
        <v>27</v>
      </c>
      <c r="C187" s="36" t="s">
        <v>1016</v>
      </c>
      <c r="D187" s="36"/>
      <c r="E187" s="36" t="s">
        <v>28</v>
      </c>
      <c r="F187" s="90">
        <v>45636</v>
      </c>
      <c r="G187" s="38"/>
      <c r="I187" s="73" t="s">
        <v>27</v>
      </c>
      <c r="J187" s="36" t="s">
        <v>1016</v>
      </c>
      <c r="K187" s="36"/>
      <c r="L187" s="36" t="s">
        <v>28</v>
      </c>
      <c r="M187" s="90">
        <v>45636</v>
      </c>
      <c r="P187" s="73" t="s">
        <v>27</v>
      </c>
      <c r="Q187" s="36" t="s">
        <v>1016</v>
      </c>
      <c r="R187" s="36"/>
      <c r="S187" s="36" t="s">
        <v>28</v>
      </c>
      <c r="T187" s="90">
        <v>45636</v>
      </c>
      <c r="W187" s="73" t="s">
        <v>27</v>
      </c>
      <c r="X187" s="36" t="s">
        <v>1016</v>
      </c>
      <c r="Y187" s="36"/>
      <c r="Z187" s="36" t="s">
        <v>28</v>
      </c>
      <c r="AA187" s="90">
        <v>45636</v>
      </c>
      <c r="AB187" s="168"/>
      <c r="AC187" s="168"/>
      <c r="AD187" s="73" t="s">
        <v>27</v>
      </c>
      <c r="AE187" s="36" t="s">
        <v>1016</v>
      </c>
      <c r="AF187" s="36"/>
      <c r="AG187" s="36" t="s">
        <v>28</v>
      </c>
      <c r="AH187" s="90">
        <v>45636</v>
      </c>
      <c r="AI187" s="168"/>
      <c r="AJ187" s="168"/>
      <c r="AK187" s="73" t="s">
        <v>27</v>
      </c>
      <c r="AL187" s="36" t="s">
        <v>1016</v>
      </c>
      <c r="AM187" s="36"/>
      <c r="AN187" s="36" t="s">
        <v>28</v>
      </c>
      <c r="AO187" s="90">
        <v>45636</v>
      </c>
      <c r="AP187" s="168"/>
      <c r="AQ187" s="168"/>
      <c r="AR187" s="73" t="s">
        <v>27</v>
      </c>
      <c r="AS187" s="36" t="s">
        <v>1016</v>
      </c>
      <c r="AT187" s="36"/>
      <c r="AU187" s="36" t="s">
        <v>28</v>
      </c>
      <c r="AV187" s="90">
        <v>45636</v>
      </c>
    </row>
    <row r="188" spans="2:48" ht="16.5" customHeight="1">
      <c r="B188" s="73"/>
      <c r="C188" s="36"/>
      <c r="D188" s="36"/>
      <c r="E188" s="36"/>
      <c r="F188" s="37"/>
      <c r="G188" s="38"/>
      <c r="I188" s="73"/>
      <c r="J188" s="36"/>
      <c r="K188" s="36"/>
      <c r="L188" s="36"/>
      <c r="M188" s="37"/>
      <c r="P188" s="73"/>
      <c r="Q188" s="36"/>
      <c r="R188" s="36"/>
      <c r="S188" s="36"/>
      <c r="T188" s="37"/>
      <c r="W188" s="73"/>
      <c r="X188" s="36"/>
      <c r="Y188" s="36"/>
      <c r="Z188" s="36"/>
      <c r="AA188" s="37"/>
      <c r="AB188" s="81"/>
      <c r="AC188" s="81"/>
      <c r="AD188" s="73"/>
      <c r="AE188" s="36"/>
      <c r="AF188" s="36"/>
      <c r="AG188" s="36"/>
      <c r="AH188" s="37"/>
      <c r="AI188" s="81"/>
      <c r="AJ188" s="81"/>
      <c r="AK188" s="73"/>
      <c r="AL188" s="36"/>
      <c r="AM188" s="36"/>
      <c r="AN188" s="36"/>
      <c r="AO188" s="37"/>
      <c r="AP188" s="81"/>
      <c r="AQ188" s="81"/>
      <c r="AR188" s="73"/>
      <c r="AS188" s="36"/>
      <c r="AT188" s="36"/>
      <c r="AU188" s="36"/>
      <c r="AV188" s="37"/>
    </row>
    <row r="189" spans="2:48" s="79" customFormat="1" ht="16.5" customHeight="1">
      <c r="B189" s="266" t="s">
        <v>113</v>
      </c>
      <c r="C189" s="267"/>
      <c r="D189" s="264"/>
      <c r="E189" s="268" t="s">
        <v>115</v>
      </c>
      <c r="F189" s="269"/>
      <c r="G189" s="78"/>
      <c r="I189" s="266" t="s">
        <v>113</v>
      </c>
      <c r="J189" s="267"/>
      <c r="K189" s="264"/>
      <c r="L189" s="268" t="s">
        <v>115</v>
      </c>
      <c r="M189" s="269"/>
      <c r="P189" s="266" t="s">
        <v>113</v>
      </c>
      <c r="Q189" s="267"/>
      <c r="R189" s="264"/>
      <c r="S189" s="268" t="s">
        <v>115</v>
      </c>
      <c r="T189" s="269"/>
      <c r="W189" s="266" t="s">
        <v>113</v>
      </c>
      <c r="X189" s="267"/>
      <c r="Y189" s="264"/>
      <c r="Z189" s="268" t="s">
        <v>115</v>
      </c>
      <c r="AA189" s="269"/>
      <c r="AB189" s="169"/>
      <c r="AC189" s="169"/>
      <c r="AD189" s="266" t="s">
        <v>113</v>
      </c>
      <c r="AE189" s="267"/>
      <c r="AF189" s="264"/>
      <c r="AG189" s="268" t="s">
        <v>115</v>
      </c>
      <c r="AH189" s="269"/>
      <c r="AI189" s="169"/>
      <c r="AJ189" s="169"/>
      <c r="AK189" s="266" t="s">
        <v>113</v>
      </c>
      <c r="AL189" s="267"/>
      <c r="AM189" s="264"/>
      <c r="AN189" s="268" t="s">
        <v>115</v>
      </c>
      <c r="AO189" s="269"/>
      <c r="AP189" s="169"/>
      <c r="AQ189" s="169"/>
      <c r="AR189" s="266" t="s">
        <v>113</v>
      </c>
      <c r="AS189" s="267"/>
      <c r="AT189" s="264"/>
      <c r="AU189" s="268" t="s">
        <v>115</v>
      </c>
      <c r="AV189" s="269"/>
    </row>
    <row r="190" spans="2:48" ht="16.5" customHeight="1">
      <c r="B190" s="73" t="s">
        <v>1</v>
      </c>
      <c r="C190" s="72">
        <v>910</v>
      </c>
      <c r="D190" s="36"/>
      <c r="E190" s="36" t="s">
        <v>29</v>
      </c>
      <c r="F190" s="80" t="s">
        <v>1075</v>
      </c>
      <c r="G190" s="38"/>
      <c r="I190" s="73" t="s">
        <v>1</v>
      </c>
      <c r="J190" s="72">
        <v>1600</v>
      </c>
      <c r="K190" s="36"/>
      <c r="L190" s="36" t="s">
        <v>29</v>
      </c>
      <c r="M190" s="80" t="s">
        <v>1076</v>
      </c>
      <c r="P190" s="73" t="s">
        <v>1</v>
      </c>
      <c r="Q190" s="72">
        <v>910</v>
      </c>
      <c r="R190" s="36"/>
      <c r="S190" s="36" t="s">
        <v>29</v>
      </c>
      <c r="T190" s="80" t="s">
        <v>1077</v>
      </c>
      <c r="W190" s="73" t="s">
        <v>1</v>
      </c>
      <c r="X190" s="72">
        <v>910</v>
      </c>
      <c r="Y190" s="36"/>
      <c r="Z190" s="36" t="s">
        <v>29</v>
      </c>
      <c r="AA190" s="80" t="s">
        <v>1078</v>
      </c>
      <c r="AB190" s="170"/>
      <c r="AC190" s="170"/>
      <c r="AD190" s="73" t="s">
        <v>1</v>
      </c>
      <c r="AE190" s="72">
        <v>1600</v>
      </c>
      <c r="AF190" s="36"/>
      <c r="AG190" s="36" t="s">
        <v>29</v>
      </c>
      <c r="AH190" s="80" t="s">
        <v>1079</v>
      </c>
      <c r="AI190" s="170"/>
      <c r="AJ190" s="170"/>
      <c r="AK190" s="73" t="s">
        <v>1</v>
      </c>
      <c r="AL190" s="72">
        <v>910</v>
      </c>
      <c r="AM190" s="36"/>
      <c r="AN190" s="36" t="s">
        <v>29</v>
      </c>
      <c r="AO190" s="80" t="s">
        <v>1080</v>
      </c>
      <c r="AP190" s="170"/>
      <c r="AQ190" s="170"/>
      <c r="AR190" s="73" t="s">
        <v>1</v>
      </c>
      <c r="AS190" s="72">
        <v>910</v>
      </c>
      <c r="AT190" s="36"/>
      <c r="AU190" s="36" t="s">
        <v>29</v>
      </c>
      <c r="AV190" s="80" t="s">
        <v>1069</v>
      </c>
    </row>
    <row r="191" spans="2:48" ht="16.5" customHeight="1">
      <c r="B191" s="73" t="s">
        <v>3</v>
      </c>
      <c r="C191" s="72">
        <v>20520</v>
      </c>
      <c r="D191" s="36"/>
      <c r="E191" s="36" t="s">
        <v>30</v>
      </c>
      <c r="F191" s="80" t="s">
        <v>1008</v>
      </c>
      <c r="G191" s="38"/>
      <c r="I191" s="73" t="s">
        <v>3</v>
      </c>
      <c r="J191" s="72">
        <v>30867</v>
      </c>
      <c r="K191" s="36"/>
      <c r="L191" s="36" t="s">
        <v>30</v>
      </c>
      <c r="M191" s="80" t="s">
        <v>1009</v>
      </c>
      <c r="P191" s="73" t="s">
        <v>3</v>
      </c>
      <c r="Q191" s="72">
        <v>15960</v>
      </c>
      <c r="R191" s="36"/>
      <c r="S191" s="36" t="s">
        <v>30</v>
      </c>
      <c r="T191" s="80" t="s">
        <v>1010</v>
      </c>
      <c r="W191" s="73" t="s">
        <v>3</v>
      </c>
      <c r="X191" s="72">
        <v>13320</v>
      </c>
      <c r="Y191" s="36"/>
      <c r="Z191" s="36" t="s">
        <v>30</v>
      </c>
      <c r="AA191" s="80" t="s">
        <v>1011</v>
      </c>
      <c r="AB191" s="170"/>
      <c r="AC191" s="170"/>
      <c r="AD191" s="73" t="s">
        <v>3</v>
      </c>
      <c r="AE191" s="72">
        <v>45030</v>
      </c>
      <c r="AF191" s="36"/>
      <c r="AG191" s="36" t="s">
        <v>30</v>
      </c>
      <c r="AH191" s="80" t="s">
        <v>1012</v>
      </c>
      <c r="AI191" s="170"/>
      <c r="AJ191" s="170"/>
      <c r="AK191" s="73" t="s">
        <v>3</v>
      </c>
      <c r="AL191" s="72">
        <v>20760</v>
      </c>
      <c r="AM191" s="36"/>
      <c r="AN191" s="36" t="s">
        <v>30</v>
      </c>
      <c r="AO191" s="80" t="s">
        <v>1013</v>
      </c>
      <c r="AP191" s="170"/>
      <c r="AQ191" s="170"/>
      <c r="AR191" s="73" t="s">
        <v>3</v>
      </c>
      <c r="AS191" s="72">
        <v>16920</v>
      </c>
      <c r="AT191" s="36"/>
      <c r="AU191" s="36" t="s">
        <v>30</v>
      </c>
      <c r="AV191" s="80" t="s">
        <v>1014</v>
      </c>
    </row>
    <row r="192" spans="2:48" ht="16.5" customHeight="1">
      <c r="B192" s="73" t="s">
        <v>159</v>
      </c>
      <c r="C192" s="72">
        <v>0</v>
      </c>
      <c r="D192" s="36"/>
      <c r="E192" s="36"/>
      <c r="F192" s="80"/>
      <c r="G192" s="38"/>
      <c r="I192" s="73" t="s">
        <v>159</v>
      </c>
      <c r="J192" s="72">
        <v>0</v>
      </c>
      <c r="K192" s="36"/>
      <c r="L192" s="36"/>
      <c r="M192" s="80"/>
      <c r="P192" s="73" t="s">
        <v>159</v>
      </c>
      <c r="Q192" s="72">
        <v>0</v>
      </c>
      <c r="R192" s="36"/>
      <c r="S192" s="36"/>
      <c r="T192" s="80"/>
      <c r="W192" s="73" t="s">
        <v>159</v>
      </c>
      <c r="X192" s="72">
        <v>0</v>
      </c>
      <c r="Y192" s="36"/>
      <c r="Z192" s="36"/>
      <c r="AA192" s="80"/>
      <c r="AB192" s="170"/>
      <c r="AC192" s="170"/>
      <c r="AD192" s="73" t="s">
        <v>159</v>
      </c>
      <c r="AE192" s="72">
        <v>0</v>
      </c>
      <c r="AF192" s="36"/>
      <c r="AG192" s="36"/>
      <c r="AH192" s="80"/>
      <c r="AI192" s="170"/>
      <c r="AJ192" s="170"/>
      <c r="AK192" s="73" t="s">
        <v>159</v>
      </c>
      <c r="AL192" s="72">
        <v>0</v>
      </c>
      <c r="AM192" s="36"/>
      <c r="AN192" s="36"/>
      <c r="AO192" s="80"/>
      <c r="AP192" s="170"/>
      <c r="AQ192" s="170"/>
      <c r="AR192" s="73" t="s">
        <v>159</v>
      </c>
      <c r="AS192" s="72">
        <v>0</v>
      </c>
      <c r="AT192" s="36"/>
      <c r="AU192" s="36"/>
      <c r="AV192" s="80"/>
    </row>
    <row r="193" spans="2:48" ht="16.5" customHeight="1">
      <c r="B193" s="196" t="s">
        <v>167</v>
      </c>
      <c r="C193" s="72">
        <v>1539</v>
      </c>
      <c r="D193" s="36"/>
      <c r="E193" s="36"/>
      <c r="F193" s="80"/>
      <c r="G193" s="38"/>
      <c r="I193" s="164" t="s">
        <v>167</v>
      </c>
      <c r="J193" s="72">
        <v>2088</v>
      </c>
      <c r="K193" s="36"/>
      <c r="L193" s="36"/>
      <c r="M193" s="80"/>
      <c r="P193" s="164" t="s">
        <v>167</v>
      </c>
      <c r="Q193" s="72">
        <v>1197</v>
      </c>
      <c r="R193" s="36"/>
      <c r="S193" s="36"/>
      <c r="T193" s="80"/>
      <c r="W193" s="164" t="s">
        <v>167</v>
      </c>
      <c r="X193" s="72">
        <v>999</v>
      </c>
      <c r="Y193" s="36"/>
      <c r="Z193" s="36"/>
      <c r="AA193" s="80"/>
      <c r="AB193" s="170"/>
      <c r="AC193" s="170"/>
      <c r="AD193" s="164" t="s">
        <v>167</v>
      </c>
      <c r="AE193" s="72">
        <v>2682</v>
      </c>
      <c r="AF193" s="36"/>
      <c r="AG193" s="36"/>
      <c r="AH193" s="80"/>
      <c r="AI193" s="170"/>
      <c r="AJ193" s="170"/>
      <c r="AK193" s="164" t="s">
        <v>167</v>
      </c>
      <c r="AL193" s="72">
        <v>1557</v>
      </c>
      <c r="AM193" s="36"/>
      <c r="AN193" s="36"/>
      <c r="AO193" s="80"/>
      <c r="AP193" s="170"/>
      <c r="AQ193" s="170"/>
      <c r="AR193" s="164" t="s">
        <v>167</v>
      </c>
      <c r="AS193" s="72">
        <v>1269</v>
      </c>
      <c r="AT193" s="36"/>
      <c r="AU193" s="36"/>
      <c r="AV193" s="80"/>
    </row>
    <row r="194" spans="2:48" ht="16.5" customHeight="1">
      <c r="B194" s="73" t="s">
        <v>169</v>
      </c>
      <c r="C194" s="72">
        <v>855</v>
      </c>
      <c r="D194" s="36"/>
      <c r="E194" s="36"/>
      <c r="F194" s="80"/>
      <c r="G194" s="38"/>
      <c r="I194" s="73" t="s">
        <v>169</v>
      </c>
      <c r="J194" s="72">
        <v>1160</v>
      </c>
      <c r="K194" s="36"/>
      <c r="L194" s="36"/>
      <c r="M194" s="80"/>
      <c r="P194" s="73" t="s">
        <v>169</v>
      </c>
      <c r="Q194" s="72">
        <v>665</v>
      </c>
      <c r="R194" s="36"/>
      <c r="S194" s="36"/>
      <c r="T194" s="80"/>
      <c r="W194" s="73" t="s">
        <v>169</v>
      </c>
      <c r="X194" s="72">
        <v>555</v>
      </c>
      <c r="Y194" s="36"/>
      <c r="Z194" s="36"/>
      <c r="AA194" s="80"/>
      <c r="AB194" s="170"/>
      <c r="AC194" s="170"/>
      <c r="AD194" s="73" t="s">
        <v>169</v>
      </c>
      <c r="AE194" s="72">
        <v>1490</v>
      </c>
      <c r="AF194" s="36"/>
      <c r="AG194" s="36"/>
      <c r="AH194" s="80"/>
      <c r="AI194" s="170"/>
      <c r="AJ194" s="170"/>
      <c r="AK194" s="73" t="s">
        <v>169</v>
      </c>
      <c r="AL194" s="72">
        <v>865</v>
      </c>
      <c r="AM194" s="36"/>
      <c r="AN194" s="36"/>
      <c r="AO194" s="80"/>
      <c r="AP194" s="170"/>
      <c r="AQ194" s="170"/>
      <c r="AR194" s="73" t="s">
        <v>169</v>
      </c>
      <c r="AS194" s="72">
        <v>705</v>
      </c>
      <c r="AT194" s="36"/>
      <c r="AU194" s="36"/>
      <c r="AV194" s="80"/>
    </row>
    <row r="195" spans="2:48" ht="16.5" customHeight="1">
      <c r="B195" s="73" t="s">
        <v>31</v>
      </c>
      <c r="C195" s="72">
        <v>2382</v>
      </c>
      <c r="D195" s="36"/>
      <c r="E195" s="172" t="s">
        <v>117</v>
      </c>
      <c r="F195" s="173"/>
      <c r="G195" s="38"/>
      <c r="I195" s="73" t="s">
        <v>31</v>
      </c>
      <c r="J195" s="72">
        <v>3572</v>
      </c>
      <c r="K195" s="36"/>
      <c r="L195" s="172" t="s">
        <v>117</v>
      </c>
      <c r="M195" s="173"/>
      <c r="P195" s="73" t="s">
        <v>31</v>
      </c>
      <c r="Q195" s="72">
        <v>1873</v>
      </c>
      <c r="R195" s="36"/>
      <c r="S195" s="172" t="s">
        <v>117</v>
      </c>
      <c r="T195" s="173"/>
      <c r="W195" s="73" t="s">
        <v>31</v>
      </c>
      <c r="X195" s="72">
        <v>1578</v>
      </c>
      <c r="Y195" s="36"/>
      <c r="Z195" s="172" t="s">
        <v>117</v>
      </c>
      <c r="AA195" s="173"/>
      <c r="AB195" s="169"/>
      <c r="AC195" s="169"/>
      <c r="AD195" s="73" t="s">
        <v>31</v>
      </c>
      <c r="AE195" s="72">
        <v>5080</v>
      </c>
      <c r="AF195" s="36"/>
      <c r="AG195" s="172" t="s">
        <v>117</v>
      </c>
      <c r="AH195" s="173"/>
      <c r="AI195" s="169"/>
      <c r="AJ195" s="169"/>
      <c r="AK195" s="73" t="s">
        <v>31</v>
      </c>
      <c r="AL195" s="72">
        <v>2409</v>
      </c>
      <c r="AM195" s="36"/>
      <c r="AN195" s="172" t="s">
        <v>117</v>
      </c>
      <c r="AO195" s="173"/>
      <c r="AP195" s="169"/>
      <c r="AQ195" s="169"/>
      <c r="AR195" s="73" t="s">
        <v>31</v>
      </c>
      <c r="AS195" s="72">
        <v>1980</v>
      </c>
      <c r="AT195" s="36"/>
      <c r="AU195" s="172" t="s">
        <v>117</v>
      </c>
      <c r="AV195" s="173"/>
    </row>
    <row r="196" spans="2:48" ht="16.5" customHeight="1">
      <c r="B196" s="73" t="s">
        <v>171</v>
      </c>
      <c r="C196" s="72">
        <v>-6</v>
      </c>
      <c r="D196" s="36"/>
      <c r="E196" s="36" t="s">
        <v>33</v>
      </c>
      <c r="F196" s="80" t="s">
        <v>607</v>
      </c>
      <c r="G196" s="38"/>
      <c r="I196" s="73" t="s">
        <v>171</v>
      </c>
      <c r="J196" s="72">
        <v>-7</v>
      </c>
      <c r="K196" s="36"/>
      <c r="L196" s="36" t="s">
        <v>33</v>
      </c>
      <c r="M196" s="80" t="s">
        <v>1081</v>
      </c>
      <c r="P196" s="73" t="s">
        <v>171</v>
      </c>
      <c r="Q196" s="72">
        <v>-5</v>
      </c>
      <c r="R196" s="36"/>
      <c r="S196" s="36" t="s">
        <v>33</v>
      </c>
      <c r="T196" s="80" t="s">
        <v>327</v>
      </c>
      <c r="W196" s="73" t="s">
        <v>171</v>
      </c>
      <c r="X196" s="72">
        <v>-2</v>
      </c>
      <c r="Y196" s="36"/>
      <c r="Z196" s="36" t="s">
        <v>33</v>
      </c>
      <c r="AA196" s="80" t="s">
        <v>1074</v>
      </c>
      <c r="AB196" s="170"/>
      <c r="AC196" s="170"/>
      <c r="AD196" s="73" t="s">
        <v>171</v>
      </c>
      <c r="AE196" s="72">
        <v>-2</v>
      </c>
      <c r="AF196" s="36"/>
      <c r="AG196" s="36" t="s">
        <v>33</v>
      </c>
      <c r="AH196" s="80" t="s">
        <v>1082</v>
      </c>
      <c r="AI196" s="170"/>
      <c r="AJ196" s="170"/>
      <c r="AK196" s="73" t="s">
        <v>171</v>
      </c>
      <c r="AL196" s="72">
        <v>-1</v>
      </c>
      <c r="AM196" s="36"/>
      <c r="AN196" s="36" t="s">
        <v>33</v>
      </c>
      <c r="AO196" s="80" t="s">
        <v>267</v>
      </c>
      <c r="AP196" s="170"/>
      <c r="AQ196" s="170"/>
      <c r="AR196" s="73" t="s">
        <v>171</v>
      </c>
      <c r="AS196" s="72">
        <v>-4</v>
      </c>
      <c r="AT196" s="36"/>
      <c r="AU196" s="36" t="s">
        <v>33</v>
      </c>
      <c r="AV196" s="80" t="s">
        <v>387</v>
      </c>
    </row>
    <row r="197" spans="2:48" ht="16.5" customHeight="1">
      <c r="B197" s="73" t="s">
        <v>32</v>
      </c>
      <c r="C197" s="72">
        <v>760</v>
      </c>
      <c r="D197" s="36"/>
      <c r="E197" s="96"/>
      <c r="F197" s="95"/>
      <c r="G197" s="38"/>
      <c r="I197" s="73" t="s">
        <v>32</v>
      </c>
      <c r="J197" s="72">
        <v>1140</v>
      </c>
      <c r="K197" s="36"/>
      <c r="L197" s="96"/>
      <c r="M197" s="95"/>
      <c r="P197" s="73" t="s">
        <v>32</v>
      </c>
      <c r="Q197" s="72">
        <v>590</v>
      </c>
      <c r="R197" s="36"/>
      <c r="S197" s="96"/>
      <c r="T197" s="95"/>
      <c r="W197" s="73" t="s">
        <v>32</v>
      </c>
      <c r="X197" s="72">
        <v>500</v>
      </c>
      <c r="Y197" s="36"/>
      <c r="Z197" s="96"/>
      <c r="AA197" s="95"/>
      <c r="AB197" s="171"/>
      <c r="AC197" s="171"/>
      <c r="AD197" s="73" t="s">
        <v>32</v>
      </c>
      <c r="AE197" s="72">
        <v>1620</v>
      </c>
      <c r="AF197" s="36"/>
      <c r="AG197" s="96"/>
      <c r="AH197" s="95"/>
      <c r="AI197" s="171"/>
      <c r="AJ197" s="171"/>
      <c r="AK197" s="73" t="s">
        <v>32</v>
      </c>
      <c r="AL197" s="72">
        <v>770</v>
      </c>
      <c r="AM197" s="36"/>
      <c r="AN197" s="96"/>
      <c r="AO197" s="95"/>
      <c r="AP197" s="171"/>
      <c r="AQ197" s="171"/>
      <c r="AR197" s="73" t="s">
        <v>32</v>
      </c>
      <c r="AS197" s="72">
        <v>630</v>
      </c>
      <c r="AT197" s="36"/>
      <c r="AU197" s="96"/>
      <c r="AV197" s="95"/>
    </row>
    <row r="198" spans="2:48" ht="16.5" customHeight="1">
      <c r="B198" s="73" t="s">
        <v>101</v>
      </c>
      <c r="C198" s="72">
        <v>2500</v>
      </c>
      <c r="D198" s="36"/>
      <c r="E198" s="36"/>
      <c r="F198" s="80"/>
      <c r="G198" s="38"/>
      <c r="I198" s="73" t="s">
        <v>101</v>
      </c>
      <c r="J198" s="72">
        <v>2500</v>
      </c>
      <c r="K198" s="36"/>
      <c r="L198" s="36"/>
      <c r="M198" s="80"/>
      <c r="P198" s="73" t="s">
        <v>101</v>
      </c>
      <c r="Q198" s="72">
        <v>2500</v>
      </c>
      <c r="R198" s="36"/>
      <c r="S198" s="36"/>
      <c r="T198" s="80"/>
      <c r="W198" s="73" t="s">
        <v>101</v>
      </c>
      <c r="X198" s="72">
        <v>0</v>
      </c>
      <c r="Y198" s="36"/>
      <c r="Z198" s="36"/>
      <c r="AA198" s="80"/>
      <c r="AB198" s="170"/>
      <c r="AC198" s="170"/>
      <c r="AD198" s="73" t="s">
        <v>101</v>
      </c>
      <c r="AE198" s="72">
        <v>2500</v>
      </c>
      <c r="AF198" s="36"/>
      <c r="AG198" s="36"/>
      <c r="AH198" s="80"/>
      <c r="AI198" s="170"/>
      <c r="AJ198" s="170"/>
      <c r="AK198" s="73" t="s">
        <v>101</v>
      </c>
      <c r="AL198" s="72">
        <v>2500</v>
      </c>
      <c r="AM198" s="36"/>
      <c r="AN198" s="36"/>
      <c r="AO198" s="80"/>
      <c r="AP198" s="170"/>
      <c r="AQ198" s="170"/>
      <c r="AR198" s="73" t="s">
        <v>101</v>
      </c>
      <c r="AS198" s="72">
        <v>2500</v>
      </c>
      <c r="AT198" s="36"/>
      <c r="AU198" s="36"/>
      <c r="AV198" s="80"/>
    </row>
    <row r="199" spans="2:48" ht="16.5" customHeight="1">
      <c r="B199" s="73" t="s">
        <v>104</v>
      </c>
      <c r="C199" s="72">
        <v>0</v>
      </c>
      <c r="D199" s="36"/>
      <c r="E199" s="36"/>
      <c r="F199" s="80"/>
      <c r="G199" s="38"/>
      <c r="I199" s="73" t="s">
        <v>104</v>
      </c>
      <c r="J199" s="72">
        <v>0</v>
      </c>
      <c r="K199" s="36"/>
      <c r="L199" s="36"/>
      <c r="M199" s="80"/>
      <c r="P199" s="73" t="s">
        <v>104</v>
      </c>
      <c r="Q199" s="72">
        <v>0</v>
      </c>
      <c r="R199" s="36"/>
      <c r="S199" s="36"/>
      <c r="T199" s="80"/>
      <c r="W199" s="73" t="s">
        <v>104</v>
      </c>
      <c r="X199" s="72">
        <v>0</v>
      </c>
      <c r="Y199" s="36"/>
      <c r="Z199" s="36"/>
      <c r="AA199" s="80"/>
      <c r="AB199" s="170"/>
      <c r="AC199" s="170"/>
      <c r="AD199" s="73" t="s">
        <v>104</v>
      </c>
      <c r="AE199" s="72">
        <v>0</v>
      </c>
      <c r="AF199" s="36"/>
      <c r="AG199" s="36"/>
      <c r="AH199" s="80"/>
      <c r="AI199" s="170"/>
      <c r="AJ199" s="170"/>
      <c r="AK199" s="73" t="s">
        <v>104</v>
      </c>
      <c r="AL199" s="72">
        <v>0</v>
      </c>
      <c r="AM199" s="36"/>
      <c r="AN199" s="36"/>
      <c r="AO199" s="80"/>
      <c r="AP199" s="170"/>
      <c r="AQ199" s="170"/>
      <c r="AR199" s="73" t="s">
        <v>104</v>
      </c>
      <c r="AS199" s="72">
        <v>0</v>
      </c>
      <c r="AT199" s="36"/>
      <c r="AU199" s="36"/>
      <c r="AV199" s="80"/>
    </row>
    <row r="200" spans="2:48" ht="16.5" customHeight="1">
      <c r="B200" s="93" t="s">
        <v>109</v>
      </c>
      <c r="C200" s="94">
        <v>29460</v>
      </c>
      <c r="D200" s="81"/>
      <c r="E200" s="36"/>
      <c r="F200" s="37"/>
      <c r="G200" s="38"/>
      <c r="H200" s="39"/>
      <c r="I200" s="93" t="s">
        <v>109</v>
      </c>
      <c r="J200" s="94">
        <v>42920</v>
      </c>
      <c r="K200" s="81"/>
      <c r="L200" s="36"/>
      <c r="M200" s="37"/>
      <c r="N200" s="39"/>
      <c r="O200" s="39"/>
      <c r="P200" s="93" t="s">
        <v>109</v>
      </c>
      <c r="Q200" s="94">
        <v>23690</v>
      </c>
      <c r="R200" s="81"/>
      <c r="S200" s="36"/>
      <c r="T200" s="37"/>
      <c r="U200" s="39"/>
      <c r="V200" s="39"/>
      <c r="W200" s="93" t="s">
        <v>109</v>
      </c>
      <c r="X200" s="94">
        <v>17860</v>
      </c>
      <c r="Y200" s="81"/>
      <c r="Z200" s="36"/>
      <c r="AA200" s="37"/>
      <c r="AB200" s="81"/>
      <c r="AC200" s="81"/>
      <c r="AD200" s="93" t="s">
        <v>109</v>
      </c>
      <c r="AE200" s="94">
        <v>60000</v>
      </c>
      <c r="AF200" s="81"/>
      <c r="AG200" s="36"/>
      <c r="AH200" s="37"/>
      <c r="AI200" s="81"/>
      <c r="AJ200" s="81"/>
      <c r="AK200" s="93" t="s">
        <v>109</v>
      </c>
      <c r="AL200" s="94">
        <v>29770</v>
      </c>
      <c r="AM200" s="81"/>
      <c r="AN200" s="36"/>
      <c r="AO200" s="37"/>
      <c r="AP200" s="81"/>
      <c r="AQ200" s="81"/>
      <c r="AR200" s="93" t="s">
        <v>109</v>
      </c>
      <c r="AS200" s="94">
        <v>24910</v>
      </c>
      <c r="AT200" s="81"/>
      <c r="AU200" s="36"/>
      <c r="AV200" s="37"/>
    </row>
    <row r="201" spans="2:48" ht="16.5" customHeight="1">
      <c r="B201" s="74" t="s">
        <v>111</v>
      </c>
      <c r="C201" s="75">
        <v>0</v>
      </c>
      <c r="D201" s="81"/>
      <c r="E201" s="36"/>
      <c r="F201" s="37"/>
      <c r="G201" s="38"/>
      <c r="H201" s="39"/>
      <c r="I201" s="74" t="s">
        <v>111</v>
      </c>
      <c r="J201" s="75">
        <v>0</v>
      </c>
      <c r="K201" s="81"/>
      <c r="L201" s="36"/>
      <c r="M201" s="37"/>
      <c r="N201" s="39"/>
      <c r="O201" s="39"/>
      <c r="P201" s="74" t="s">
        <v>111</v>
      </c>
      <c r="Q201" s="75">
        <v>0</v>
      </c>
      <c r="R201" s="81"/>
      <c r="S201" s="36"/>
      <c r="T201" s="37"/>
      <c r="U201" s="39"/>
      <c r="V201" s="39"/>
      <c r="W201" s="74" t="s">
        <v>111</v>
      </c>
      <c r="X201" s="75">
        <v>0</v>
      </c>
      <c r="Y201" s="81"/>
      <c r="Z201" s="36"/>
      <c r="AA201" s="37"/>
      <c r="AB201" s="81"/>
      <c r="AC201" s="81"/>
      <c r="AD201" s="74" t="s">
        <v>111</v>
      </c>
      <c r="AE201" s="75">
        <v>259520</v>
      </c>
      <c r="AF201" s="81"/>
      <c r="AG201" s="36"/>
      <c r="AH201" s="37"/>
      <c r="AI201" s="81"/>
      <c r="AJ201" s="81"/>
      <c r="AK201" s="74" t="s">
        <v>111</v>
      </c>
      <c r="AL201" s="75">
        <v>0</v>
      </c>
      <c r="AM201" s="81"/>
      <c r="AN201" s="36"/>
      <c r="AO201" s="37"/>
      <c r="AP201" s="81"/>
      <c r="AQ201" s="81"/>
      <c r="AR201" s="74" t="s">
        <v>111</v>
      </c>
      <c r="AS201" s="75">
        <v>0</v>
      </c>
      <c r="AT201" s="81"/>
      <c r="AU201" s="36"/>
      <c r="AV201" s="37"/>
    </row>
    <row r="202" spans="2:48" ht="16.5" customHeight="1">
      <c r="B202" s="91" t="s">
        <v>112</v>
      </c>
      <c r="C202" s="92">
        <v>29460</v>
      </c>
      <c r="D202" s="81"/>
      <c r="E202" s="36"/>
      <c r="F202" s="37"/>
      <c r="G202" s="38"/>
      <c r="I202" s="91" t="s">
        <v>112</v>
      </c>
      <c r="J202" s="92">
        <v>42920</v>
      </c>
      <c r="K202" s="81"/>
      <c r="L202" s="36"/>
      <c r="M202" s="37"/>
      <c r="P202" s="91" t="s">
        <v>112</v>
      </c>
      <c r="Q202" s="92">
        <v>23690</v>
      </c>
      <c r="R202" s="81"/>
      <c r="S202" s="36"/>
      <c r="T202" s="37"/>
      <c r="W202" s="91" t="s">
        <v>112</v>
      </c>
      <c r="X202" s="92">
        <v>17860</v>
      </c>
      <c r="Y202" s="81"/>
      <c r="Z202" s="36"/>
      <c r="AA202" s="37"/>
      <c r="AB202" s="81"/>
      <c r="AC202" s="81"/>
      <c r="AD202" s="91" t="s">
        <v>112</v>
      </c>
      <c r="AE202" s="92">
        <v>319520</v>
      </c>
      <c r="AF202" s="81"/>
      <c r="AG202" s="36"/>
      <c r="AH202" s="37"/>
      <c r="AI202" s="81"/>
      <c r="AJ202" s="81"/>
      <c r="AK202" s="91" t="s">
        <v>112</v>
      </c>
      <c r="AL202" s="92">
        <v>29770</v>
      </c>
      <c r="AM202" s="81"/>
      <c r="AN202" s="36"/>
      <c r="AO202" s="37"/>
      <c r="AP202" s="81"/>
      <c r="AQ202" s="81"/>
      <c r="AR202" s="91" t="s">
        <v>112</v>
      </c>
      <c r="AS202" s="92">
        <v>24910</v>
      </c>
      <c r="AT202" s="81"/>
      <c r="AU202" s="36"/>
      <c r="AV202" s="37"/>
    </row>
    <row r="203" spans="2:48" s="39" customFormat="1" ht="16.5" customHeight="1">
      <c r="B203" s="73"/>
      <c r="C203" s="42"/>
      <c r="D203" s="36"/>
      <c r="E203" s="36"/>
      <c r="F203" s="37"/>
      <c r="G203" s="38"/>
      <c r="I203" s="73"/>
      <c r="J203" s="42"/>
      <c r="K203" s="36"/>
      <c r="L203" s="36"/>
      <c r="M203" s="37"/>
      <c r="P203" s="73"/>
      <c r="Q203" s="42"/>
      <c r="R203" s="36"/>
      <c r="S203" s="36"/>
      <c r="T203" s="37"/>
      <c r="W203" s="73"/>
      <c r="X203" s="42"/>
      <c r="Y203" s="36"/>
      <c r="Z203" s="36"/>
      <c r="AA203" s="37"/>
      <c r="AB203" s="81"/>
      <c r="AC203" s="81"/>
      <c r="AD203" s="73"/>
      <c r="AE203" s="42"/>
      <c r="AF203" s="36"/>
      <c r="AG203" s="36"/>
      <c r="AH203" s="37"/>
      <c r="AI203" s="81"/>
      <c r="AJ203" s="81"/>
      <c r="AK203" s="73"/>
      <c r="AL203" s="42"/>
      <c r="AM203" s="36"/>
      <c r="AN203" s="36"/>
      <c r="AO203" s="37"/>
      <c r="AP203" s="81"/>
      <c r="AQ203" s="81"/>
      <c r="AR203" s="73"/>
      <c r="AS203" s="42"/>
      <c r="AT203" s="36"/>
      <c r="AU203" s="36"/>
      <c r="AV203" s="37"/>
    </row>
    <row r="204" spans="2:48" s="82" customFormat="1" ht="16.5" customHeight="1">
      <c r="B204" s="73">
        <v>0</v>
      </c>
      <c r="C204" s="42"/>
      <c r="D204" s="36"/>
      <c r="E204" s="36"/>
      <c r="F204" s="37"/>
      <c r="G204" s="83"/>
      <c r="I204" s="73">
        <v>0</v>
      </c>
      <c r="J204" s="42"/>
      <c r="K204" s="36"/>
      <c r="L204" s="36"/>
      <c r="M204" s="37"/>
      <c r="P204" s="73">
        <v>0</v>
      </c>
      <c r="Q204" s="42"/>
      <c r="R204" s="36"/>
      <c r="S204" s="36"/>
      <c r="T204" s="37"/>
      <c r="W204" s="73">
        <v>0</v>
      </c>
      <c r="X204" s="42"/>
      <c r="Y204" s="36"/>
      <c r="Z204" s="36"/>
      <c r="AA204" s="37"/>
      <c r="AB204" s="81"/>
      <c r="AC204" s="81"/>
      <c r="AD204" s="73">
        <v>0</v>
      </c>
      <c r="AE204" s="42"/>
      <c r="AF204" s="36"/>
      <c r="AG204" s="36"/>
      <c r="AH204" s="37"/>
      <c r="AI204" s="81"/>
      <c r="AJ204" s="81"/>
      <c r="AK204" s="73">
        <v>0</v>
      </c>
      <c r="AL204" s="42"/>
      <c r="AM204" s="36"/>
      <c r="AN204" s="36"/>
      <c r="AO204" s="37"/>
      <c r="AP204" s="81"/>
      <c r="AQ204" s="81"/>
      <c r="AR204" s="73">
        <v>0</v>
      </c>
      <c r="AS204" s="42"/>
      <c r="AT204" s="36"/>
      <c r="AU204" s="36"/>
      <c r="AV204" s="37"/>
    </row>
    <row r="205" spans="2:48" ht="16.5" customHeight="1">
      <c r="B205" s="73" t="s">
        <v>211</v>
      </c>
      <c r="C205" s="42"/>
      <c r="D205" s="36"/>
      <c r="E205" s="36"/>
      <c r="F205" s="37"/>
      <c r="G205" s="38"/>
      <c r="I205" s="73" t="s">
        <v>211</v>
      </c>
      <c r="J205" s="42"/>
      <c r="K205" s="36"/>
      <c r="L205" s="36"/>
      <c r="M205" s="37"/>
      <c r="P205" s="73" t="s">
        <v>211</v>
      </c>
      <c r="Q205" s="42"/>
      <c r="R205" s="36"/>
      <c r="S205" s="36"/>
      <c r="T205" s="37"/>
      <c r="W205" s="73" t="s">
        <v>211</v>
      </c>
      <c r="X205" s="42"/>
      <c r="Y205" s="36"/>
      <c r="Z205" s="36"/>
      <c r="AA205" s="37"/>
      <c r="AB205" s="81"/>
      <c r="AC205" s="81"/>
      <c r="AD205" s="73" t="s">
        <v>211</v>
      </c>
      <c r="AE205" s="42"/>
      <c r="AF205" s="36"/>
      <c r="AG205" s="36"/>
      <c r="AH205" s="37"/>
      <c r="AI205" s="81"/>
      <c r="AJ205" s="81"/>
      <c r="AK205" s="73" t="s">
        <v>211</v>
      </c>
      <c r="AL205" s="42"/>
      <c r="AM205" s="36"/>
      <c r="AN205" s="36"/>
      <c r="AO205" s="37"/>
      <c r="AP205" s="81"/>
      <c r="AQ205" s="81"/>
      <c r="AR205" s="73" t="s">
        <v>211</v>
      </c>
      <c r="AS205" s="42"/>
      <c r="AT205" s="36"/>
      <c r="AU205" s="36"/>
      <c r="AV205" s="37"/>
    </row>
    <row r="206" spans="2:48" s="184" customFormat="1" ht="16.5" customHeight="1">
      <c r="B206" s="180">
        <v>0</v>
      </c>
      <c r="C206" s="181"/>
      <c r="D206" s="26"/>
      <c r="E206" s="26"/>
      <c r="F206" s="182"/>
      <c r="G206" s="187"/>
      <c r="I206" s="180">
        <v>0</v>
      </c>
      <c r="J206" s="181"/>
      <c r="K206" s="26"/>
      <c r="L206" s="26"/>
      <c r="M206" s="182"/>
      <c r="P206" s="180">
        <v>0</v>
      </c>
      <c r="Q206" s="181"/>
      <c r="R206" s="26"/>
      <c r="S206" s="26"/>
      <c r="T206" s="182"/>
      <c r="W206" s="180">
        <v>0</v>
      </c>
      <c r="X206" s="181"/>
      <c r="Y206" s="26"/>
      <c r="Z206" s="26"/>
      <c r="AA206" s="182"/>
      <c r="AB206" s="185"/>
      <c r="AC206" s="185"/>
      <c r="AD206" s="180">
        <v>0</v>
      </c>
      <c r="AE206" s="181"/>
      <c r="AF206" s="26"/>
      <c r="AG206" s="26"/>
      <c r="AH206" s="182"/>
      <c r="AI206" s="185"/>
      <c r="AJ206" s="185"/>
      <c r="AK206" s="180">
        <v>0</v>
      </c>
      <c r="AL206" s="181"/>
      <c r="AM206" s="26"/>
      <c r="AN206" s="26"/>
      <c r="AO206" s="182"/>
      <c r="AP206" s="185"/>
      <c r="AQ206" s="185"/>
      <c r="AR206" s="180">
        <v>0</v>
      </c>
      <c r="AS206" s="181"/>
      <c r="AT206" s="26"/>
      <c r="AU206" s="26"/>
      <c r="AV206" s="182"/>
    </row>
    <row r="207" spans="2:48" ht="16.5" customHeight="1" thickBot="1">
      <c r="B207" s="84"/>
      <c r="C207" s="85"/>
      <c r="D207" s="85"/>
      <c r="E207" s="85"/>
      <c r="F207" s="86"/>
      <c r="I207" s="84"/>
      <c r="J207" s="85"/>
      <c r="K207" s="85"/>
      <c r="L207" s="85"/>
      <c r="M207" s="86"/>
      <c r="P207" s="84"/>
      <c r="Q207" s="85"/>
      <c r="R207" s="85"/>
      <c r="S207" s="85"/>
      <c r="T207" s="86"/>
      <c r="W207" s="84"/>
      <c r="X207" s="85"/>
      <c r="Y207" s="85"/>
      <c r="Z207" s="85"/>
      <c r="AA207" s="86"/>
      <c r="AB207" s="81"/>
      <c r="AC207" s="81"/>
      <c r="AD207" s="84"/>
      <c r="AE207" s="85"/>
      <c r="AF207" s="85"/>
      <c r="AG207" s="85"/>
      <c r="AH207" s="86"/>
      <c r="AI207" s="81"/>
      <c r="AJ207" s="81"/>
      <c r="AK207" s="84"/>
      <c r="AL207" s="85"/>
      <c r="AM207" s="85"/>
      <c r="AN207" s="85"/>
      <c r="AO207" s="86"/>
      <c r="AP207" s="81"/>
      <c r="AQ207" s="81"/>
      <c r="AR207" s="84"/>
      <c r="AS207" s="85"/>
      <c r="AT207" s="85"/>
      <c r="AU207" s="85"/>
      <c r="AV207" s="86"/>
    </row>
  </sheetData>
  <mergeCells count="112">
    <mergeCell ref="AU33:AV33"/>
    <mergeCell ref="AR6:AS6"/>
    <mergeCell ref="AU6:AV6"/>
    <mergeCell ref="B33:C33"/>
    <mergeCell ref="E33:F33"/>
    <mergeCell ref="I33:J33"/>
    <mergeCell ref="L33:M33"/>
    <mergeCell ref="P33:Q33"/>
    <mergeCell ref="S33:T33"/>
    <mergeCell ref="W33:X33"/>
    <mergeCell ref="Z33:AA33"/>
    <mergeCell ref="W6:X6"/>
    <mergeCell ref="Z6:AA6"/>
    <mergeCell ref="AD6:AE6"/>
    <mergeCell ref="AG6:AH6"/>
    <mergeCell ref="AK6:AL6"/>
    <mergeCell ref="AN6:AO6"/>
    <mergeCell ref="B6:C6"/>
    <mergeCell ref="E6:F6"/>
    <mergeCell ref="I6:J6"/>
    <mergeCell ref="L6:M6"/>
    <mergeCell ref="P6:Q6"/>
    <mergeCell ref="S6:T6"/>
    <mergeCell ref="I58:J58"/>
    <mergeCell ref="L58:M58"/>
    <mergeCell ref="P58:Q58"/>
    <mergeCell ref="S58:T58"/>
    <mergeCell ref="AD33:AE33"/>
    <mergeCell ref="AG33:AH33"/>
    <mergeCell ref="AK33:AL33"/>
    <mergeCell ref="AN33:AO33"/>
    <mergeCell ref="AR33:AS33"/>
    <mergeCell ref="AD85:AE85"/>
    <mergeCell ref="AG85:AH85"/>
    <mergeCell ref="AK85:AL85"/>
    <mergeCell ref="AN85:AO85"/>
    <mergeCell ref="AR85:AS85"/>
    <mergeCell ref="AU85:AV85"/>
    <mergeCell ref="AR58:AS58"/>
    <mergeCell ref="AU58:AV58"/>
    <mergeCell ref="B85:C85"/>
    <mergeCell ref="E85:F85"/>
    <mergeCell ref="I85:J85"/>
    <mergeCell ref="L85:M85"/>
    <mergeCell ref="P85:Q85"/>
    <mergeCell ref="S85:T85"/>
    <mergeCell ref="W85:X85"/>
    <mergeCell ref="Z85:AA85"/>
    <mergeCell ref="W58:X58"/>
    <mergeCell ref="Z58:AA58"/>
    <mergeCell ref="AD58:AE58"/>
    <mergeCell ref="AG58:AH58"/>
    <mergeCell ref="AK58:AL58"/>
    <mergeCell ref="AN58:AO58"/>
    <mergeCell ref="B58:C58"/>
    <mergeCell ref="E58:F58"/>
    <mergeCell ref="AU137:AV137"/>
    <mergeCell ref="AR110:AS110"/>
    <mergeCell ref="AU110:AV110"/>
    <mergeCell ref="B137:C137"/>
    <mergeCell ref="E137:F137"/>
    <mergeCell ref="I137:J137"/>
    <mergeCell ref="L137:M137"/>
    <mergeCell ref="P137:Q137"/>
    <mergeCell ref="S137:T137"/>
    <mergeCell ref="W137:X137"/>
    <mergeCell ref="Z137:AA137"/>
    <mergeCell ref="W110:X110"/>
    <mergeCell ref="Z110:AA110"/>
    <mergeCell ref="AD110:AE110"/>
    <mergeCell ref="AG110:AH110"/>
    <mergeCell ref="AK110:AL110"/>
    <mergeCell ref="AN110:AO110"/>
    <mergeCell ref="B110:C110"/>
    <mergeCell ref="E110:F110"/>
    <mergeCell ref="I110:J110"/>
    <mergeCell ref="L110:M110"/>
    <mergeCell ref="P110:Q110"/>
    <mergeCell ref="S110:T110"/>
    <mergeCell ref="I162:J162"/>
    <mergeCell ref="L162:M162"/>
    <mergeCell ref="P162:Q162"/>
    <mergeCell ref="S162:T162"/>
    <mergeCell ref="AD137:AE137"/>
    <mergeCell ref="AG137:AH137"/>
    <mergeCell ref="AK137:AL137"/>
    <mergeCell ref="AN137:AO137"/>
    <mergeCell ref="AR137:AS137"/>
    <mergeCell ref="AD189:AE189"/>
    <mergeCell ref="AG189:AH189"/>
    <mergeCell ref="AK189:AL189"/>
    <mergeCell ref="AN189:AO189"/>
    <mergeCell ref="AR189:AS189"/>
    <mergeCell ref="AU189:AV189"/>
    <mergeCell ref="AR162:AS162"/>
    <mergeCell ref="AU162:AV162"/>
    <mergeCell ref="B189:C189"/>
    <mergeCell ref="E189:F189"/>
    <mergeCell ref="I189:J189"/>
    <mergeCell ref="L189:M189"/>
    <mergeCell ref="P189:Q189"/>
    <mergeCell ref="S189:T189"/>
    <mergeCell ref="W189:X189"/>
    <mergeCell ref="Z189:AA189"/>
    <mergeCell ref="W162:X162"/>
    <mergeCell ref="Z162:AA162"/>
    <mergeCell ref="AD162:AE162"/>
    <mergeCell ref="AG162:AH162"/>
    <mergeCell ref="AK162:AL162"/>
    <mergeCell ref="AN162:AO162"/>
    <mergeCell ref="B162:C162"/>
    <mergeCell ref="E162:F16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4"/>
  <sheetViews>
    <sheetView topLeftCell="A67" workbookViewId="0">
      <selection activeCell="B77" sqref="B77:H84"/>
    </sheetView>
  </sheetViews>
  <sheetFormatPr defaultRowHeight="16.5"/>
  <cols>
    <col min="1" max="1" width="15.75" style="135" customWidth="1"/>
    <col min="2" max="8" width="14.5" style="135" customWidth="1"/>
    <col min="9" max="9" width="12.5" style="135" customWidth="1"/>
    <col min="10" max="10" width="12.875" style="135" customWidth="1"/>
    <col min="11" max="12" width="3.875" style="135" customWidth="1"/>
    <col min="13" max="20" width="3.5" style="135" customWidth="1"/>
    <col min="21" max="16384" width="9" style="135"/>
  </cols>
  <sheetData>
    <row r="1" spans="1:11" ht="26.25">
      <c r="A1" s="108" t="s">
        <v>34</v>
      </c>
      <c r="B1" s="106" t="s">
        <v>944</v>
      </c>
      <c r="D1" s="118" t="s">
        <v>134</v>
      </c>
      <c r="E1" s="119"/>
      <c r="F1" s="119"/>
      <c r="J1" s="135" t="s">
        <v>123</v>
      </c>
    </row>
    <row r="2" spans="1:11" ht="17.25">
      <c r="A2" s="108" t="s">
        <v>28</v>
      </c>
      <c r="B2" s="104">
        <v>45606</v>
      </c>
      <c r="J2" s="135" t="s">
        <v>160</v>
      </c>
    </row>
    <row r="3" spans="1:11">
      <c r="J3" s="135" t="s">
        <v>124</v>
      </c>
    </row>
    <row r="4" spans="1:11" ht="17.25">
      <c r="A4" s="107" t="s">
        <v>122</v>
      </c>
      <c r="B4" s="104">
        <v>45583</v>
      </c>
      <c r="C4" s="7" t="s">
        <v>126</v>
      </c>
      <c r="D4" s="7"/>
      <c r="E4" s="7"/>
      <c r="F4" s="7"/>
      <c r="G4" s="7"/>
      <c r="H4" s="7"/>
      <c r="J4" s="60" t="s">
        <v>129</v>
      </c>
    </row>
    <row r="5" spans="1:11">
      <c r="A5" s="12" t="s">
        <v>121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</row>
    <row r="6" spans="1:11">
      <c r="A6" s="13" t="s">
        <v>15</v>
      </c>
      <c r="B6" s="258">
        <v>29743</v>
      </c>
      <c r="C6" s="258">
        <v>11448</v>
      </c>
      <c r="D6" s="163">
        <v>17630</v>
      </c>
      <c r="E6" s="258">
        <v>16321</v>
      </c>
      <c r="F6" s="258">
        <v>15764</v>
      </c>
      <c r="G6" s="258">
        <v>15319</v>
      </c>
      <c r="H6" s="258">
        <v>17324</v>
      </c>
    </row>
    <row r="7" spans="1:11">
      <c r="A7" s="13" t="s">
        <v>16</v>
      </c>
      <c r="B7" s="258">
        <v>18054</v>
      </c>
      <c r="C7" s="258">
        <v>18669</v>
      </c>
      <c r="D7" s="258">
        <v>15531</v>
      </c>
      <c r="E7" s="258">
        <v>16562</v>
      </c>
      <c r="F7" s="258">
        <v>17196</v>
      </c>
      <c r="G7" s="163">
        <v>19724</v>
      </c>
      <c r="H7" s="258">
        <v>17690</v>
      </c>
    </row>
    <row r="8" spans="1:11">
      <c r="A8" s="13" t="s">
        <v>17</v>
      </c>
      <c r="B8" s="258">
        <v>20881</v>
      </c>
      <c r="C8" s="258">
        <v>16143</v>
      </c>
      <c r="D8" s="258">
        <v>14927</v>
      </c>
      <c r="E8" s="258">
        <v>16470</v>
      </c>
      <c r="F8" s="253">
        <v>9911</v>
      </c>
      <c r="G8" s="258">
        <v>10543</v>
      </c>
      <c r="H8" s="258">
        <v>22503</v>
      </c>
    </row>
    <row r="9" spans="1:11">
      <c r="A9" s="13" t="s">
        <v>18</v>
      </c>
      <c r="B9" s="258">
        <v>15348</v>
      </c>
      <c r="C9" s="258">
        <v>17503</v>
      </c>
      <c r="D9" s="258">
        <v>17553</v>
      </c>
      <c r="E9" s="258">
        <v>15119</v>
      </c>
      <c r="F9" s="258">
        <v>13097</v>
      </c>
      <c r="G9" s="258">
        <v>19902</v>
      </c>
      <c r="H9" s="258">
        <v>21495</v>
      </c>
    </row>
    <row r="10" spans="1:11">
      <c r="A10" s="13" t="s">
        <v>19</v>
      </c>
      <c r="B10" s="258">
        <v>27988</v>
      </c>
      <c r="C10" s="258">
        <v>16480</v>
      </c>
      <c r="D10" s="258">
        <v>17276</v>
      </c>
      <c r="E10" s="163">
        <v>19460</v>
      </c>
      <c r="F10" s="258">
        <v>15218</v>
      </c>
      <c r="G10" s="258">
        <v>18448</v>
      </c>
      <c r="H10" s="163">
        <v>23006</v>
      </c>
      <c r="I10" s="27" t="s">
        <v>197</v>
      </c>
      <c r="J10" s="27">
        <v>326</v>
      </c>
      <c r="K10" s="27"/>
    </row>
    <row r="11" spans="1:11">
      <c r="A11" s="13" t="s">
        <v>20</v>
      </c>
      <c r="B11" s="258">
        <v>20096</v>
      </c>
      <c r="C11" s="258">
        <v>19234</v>
      </c>
      <c r="D11" s="258">
        <v>18812</v>
      </c>
      <c r="E11" s="258">
        <v>18256</v>
      </c>
      <c r="F11" s="258">
        <v>25898</v>
      </c>
      <c r="G11" s="258">
        <v>18405</v>
      </c>
      <c r="H11" s="258">
        <v>16549</v>
      </c>
      <c r="I11" s="27" t="s">
        <v>198</v>
      </c>
      <c r="J11" s="27">
        <v>23</v>
      </c>
      <c r="K11" s="27"/>
    </row>
    <row r="12" spans="1:11">
      <c r="A12" s="13" t="s">
        <v>21</v>
      </c>
      <c r="B12" s="258">
        <v>23480</v>
      </c>
      <c r="C12" s="258">
        <v>21441</v>
      </c>
      <c r="D12" s="258">
        <v>17148</v>
      </c>
      <c r="E12" s="258">
        <v>17192</v>
      </c>
      <c r="F12" s="258">
        <v>14805</v>
      </c>
      <c r="G12" s="258">
        <v>14797</v>
      </c>
      <c r="H12" s="258">
        <v>23139</v>
      </c>
      <c r="I12" s="27" t="s">
        <v>199</v>
      </c>
      <c r="J12" s="27">
        <v>153.55357142857142</v>
      </c>
      <c r="K12" s="27"/>
    </row>
    <row r="13" spans="1:11">
      <c r="A13" s="13" t="s">
        <v>22</v>
      </c>
      <c r="B13" s="258">
        <v>26151</v>
      </c>
      <c r="C13" s="258">
        <v>21772</v>
      </c>
      <c r="D13" s="258">
        <v>20778</v>
      </c>
      <c r="E13" s="258">
        <v>16525</v>
      </c>
      <c r="F13" s="258">
        <v>18879</v>
      </c>
      <c r="G13" s="258">
        <v>22351</v>
      </c>
      <c r="H13" s="258">
        <v>17165</v>
      </c>
      <c r="I13" s="27" t="s">
        <v>200</v>
      </c>
      <c r="J13" s="27">
        <v>8599</v>
      </c>
      <c r="K13" s="27"/>
    </row>
    <row r="14" spans="1:11">
      <c r="I14" s="19"/>
      <c r="J14" s="19"/>
    </row>
    <row r="15" spans="1:11" ht="17.25">
      <c r="A15" s="107" t="s">
        <v>120</v>
      </c>
      <c r="B15" s="104">
        <v>45554</v>
      </c>
      <c r="C15" s="7" t="s">
        <v>126</v>
      </c>
      <c r="D15" s="7"/>
      <c r="E15" s="7"/>
      <c r="F15" s="7"/>
      <c r="G15" s="7"/>
      <c r="H15" s="7"/>
    </row>
    <row r="16" spans="1:11">
      <c r="A16" s="12" t="s">
        <v>121</v>
      </c>
      <c r="B16" s="2" t="s">
        <v>8</v>
      </c>
      <c r="C16" s="2" t="s">
        <v>9</v>
      </c>
      <c r="D16" s="2" t="s">
        <v>10</v>
      </c>
      <c r="E16" s="2" t="s">
        <v>11</v>
      </c>
      <c r="F16" s="2" t="s">
        <v>12</v>
      </c>
      <c r="G16" s="2" t="s">
        <v>13</v>
      </c>
      <c r="H16" s="2" t="s">
        <v>14</v>
      </c>
      <c r="I16" s="7" t="s">
        <v>136</v>
      </c>
    </row>
    <row r="17" spans="1:9">
      <c r="A17" s="13" t="s">
        <v>15</v>
      </c>
      <c r="B17" s="258">
        <v>29569</v>
      </c>
      <c r="C17" s="258">
        <v>11327</v>
      </c>
      <c r="D17" s="163">
        <v>17485</v>
      </c>
      <c r="E17" s="258">
        <v>16166</v>
      </c>
      <c r="F17" s="258">
        <v>15584</v>
      </c>
      <c r="G17" s="258">
        <v>15211</v>
      </c>
      <c r="H17" s="258">
        <v>17199</v>
      </c>
    </row>
    <row r="18" spans="1:9">
      <c r="A18" s="13" t="s">
        <v>16</v>
      </c>
      <c r="B18" s="258">
        <v>17936</v>
      </c>
      <c r="C18" s="258">
        <v>18522</v>
      </c>
      <c r="D18" s="258">
        <v>15393</v>
      </c>
      <c r="E18" s="258">
        <v>16459</v>
      </c>
      <c r="F18" s="258">
        <v>17029</v>
      </c>
      <c r="G18" s="163">
        <v>19701</v>
      </c>
      <c r="H18" s="258">
        <v>17473</v>
      </c>
    </row>
    <row r="19" spans="1:9">
      <c r="A19" s="13" t="s">
        <v>17</v>
      </c>
      <c r="B19" s="258">
        <v>20725</v>
      </c>
      <c r="C19" s="258">
        <v>16002</v>
      </c>
      <c r="D19" s="258">
        <v>14791</v>
      </c>
      <c r="E19" s="258">
        <v>16334</v>
      </c>
      <c r="F19" s="253">
        <v>9734</v>
      </c>
      <c r="G19" s="258">
        <v>10445</v>
      </c>
      <c r="H19" s="258">
        <v>22267</v>
      </c>
    </row>
    <row r="20" spans="1:9">
      <c r="A20" s="13" t="s">
        <v>18</v>
      </c>
      <c r="B20" s="258">
        <v>15235</v>
      </c>
      <c r="C20" s="258">
        <v>17350</v>
      </c>
      <c r="D20" s="258">
        <v>17416</v>
      </c>
      <c r="E20" s="258">
        <v>15007</v>
      </c>
      <c r="F20" s="258">
        <v>12995</v>
      </c>
      <c r="G20" s="258">
        <v>19802</v>
      </c>
      <c r="H20" s="258">
        <v>21391</v>
      </c>
    </row>
    <row r="21" spans="1:9">
      <c r="A21" s="13" t="s">
        <v>19</v>
      </c>
      <c r="B21" s="258">
        <v>27699</v>
      </c>
      <c r="C21" s="258">
        <v>16266</v>
      </c>
      <c r="D21" s="258">
        <v>17151</v>
      </c>
      <c r="E21" s="163">
        <v>19277</v>
      </c>
      <c r="F21" s="258">
        <v>15071</v>
      </c>
      <c r="G21" s="258">
        <v>18330</v>
      </c>
      <c r="H21" s="163">
        <v>22760</v>
      </c>
    </row>
    <row r="22" spans="1:9">
      <c r="A22" s="13" t="s">
        <v>20</v>
      </c>
      <c r="B22" s="258">
        <v>19981</v>
      </c>
      <c r="C22" s="258">
        <v>19097</v>
      </c>
      <c r="D22" s="258">
        <v>18680</v>
      </c>
      <c r="E22" s="258">
        <v>18107</v>
      </c>
      <c r="F22" s="258">
        <v>25734</v>
      </c>
      <c r="G22" s="258">
        <v>18263</v>
      </c>
      <c r="H22" s="258">
        <v>16413</v>
      </c>
    </row>
    <row r="23" spans="1:9">
      <c r="A23" s="13" t="s">
        <v>21</v>
      </c>
      <c r="B23" s="258">
        <v>23235</v>
      </c>
      <c r="C23" s="258">
        <v>21302</v>
      </c>
      <c r="D23" s="258">
        <v>17026</v>
      </c>
      <c r="E23" s="258">
        <v>17066</v>
      </c>
      <c r="F23" s="258">
        <v>14705</v>
      </c>
      <c r="G23" s="258">
        <v>14679</v>
      </c>
      <c r="H23" s="258">
        <v>22879</v>
      </c>
    </row>
    <row r="24" spans="1:9">
      <c r="A24" s="13" t="s">
        <v>22</v>
      </c>
      <c r="B24" s="258">
        <v>25957</v>
      </c>
      <c r="C24" s="258">
        <v>21573</v>
      </c>
      <c r="D24" s="258">
        <v>20630</v>
      </c>
      <c r="E24" s="258">
        <v>16423</v>
      </c>
      <c r="F24" s="258">
        <v>18553</v>
      </c>
      <c r="G24" s="258">
        <v>22114</v>
      </c>
      <c r="H24" s="258">
        <v>17001</v>
      </c>
    </row>
    <row r="26" spans="1:9" ht="18" thickBot="1">
      <c r="A26" s="122" t="s">
        <v>125</v>
      </c>
      <c r="C26" s="19"/>
      <c r="D26" s="19"/>
      <c r="E26" s="19"/>
      <c r="F26" s="19"/>
      <c r="G26" s="19"/>
      <c r="H26" s="19"/>
    </row>
    <row r="27" spans="1:9">
      <c r="A27" s="65" t="s">
        <v>76</v>
      </c>
      <c r="B27" s="61" t="s">
        <v>77</v>
      </c>
      <c r="C27" s="61" t="s">
        <v>9</v>
      </c>
      <c r="D27" s="61" t="s">
        <v>10</v>
      </c>
      <c r="E27" s="61" t="s">
        <v>11</v>
      </c>
      <c r="F27" s="61" t="s">
        <v>12</v>
      </c>
      <c r="G27" s="61" t="s">
        <v>13</v>
      </c>
      <c r="H27" s="62" t="s">
        <v>14</v>
      </c>
      <c r="I27" s="19" t="s">
        <v>135</v>
      </c>
    </row>
    <row r="28" spans="1:9">
      <c r="A28" s="66" t="s">
        <v>15</v>
      </c>
      <c r="B28" s="257">
        <v>72060</v>
      </c>
      <c r="C28" s="257">
        <v>28700</v>
      </c>
      <c r="D28" s="163">
        <v>52270</v>
      </c>
      <c r="E28" s="257">
        <v>48420</v>
      </c>
      <c r="F28" s="257">
        <v>32790</v>
      </c>
      <c r="G28" s="257">
        <v>29300</v>
      </c>
      <c r="H28" s="257">
        <v>57820</v>
      </c>
    </row>
    <row r="29" spans="1:9">
      <c r="A29" s="66" t="s">
        <v>16</v>
      </c>
      <c r="B29" s="257">
        <v>80340</v>
      </c>
      <c r="C29" s="257">
        <v>50770</v>
      </c>
      <c r="D29" s="257">
        <v>55690</v>
      </c>
      <c r="E29" s="257">
        <v>25520</v>
      </c>
      <c r="F29" s="257">
        <v>70240</v>
      </c>
      <c r="G29" s="163">
        <v>208990</v>
      </c>
      <c r="H29" s="257">
        <v>65580</v>
      </c>
    </row>
    <row r="30" spans="1:9">
      <c r="A30" s="66" t="s">
        <v>17</v>
      </c>
      <c r="B30" s="257">
        <v>62740</v>
      </c>
      <c r="C30" s="257">
        <v>27340</v>
      </c>
      <c r="D30" s="257">
        <v>21420</v>
      </c>
      <c r="E30" s="257">
        <v>48840</v>
      </c>
      <c r="F30" s="253">
        <v>80920</v>
      </c>
      <c r="G30" s="257">
        <v>33550</v>
      </c>
      <c r="H30" s="257">
        <v>47350</v>
      </c>
    </row>
    <row r="31" spans="1:9">
      <c r="A31" s="66" t="s">
        <v>18</v>
      </c>
      <c r="B31" s="257">
        <v>32490</v>
      </c>
      <c r="C31" s="257">
        <v>52270</v>
      </c>
      <c r="D31" s="257">
        <v>27640</v>
      </c>
      <c r="E31" s="257">
        <v>25810</v>
      </c>
      <c r="F31" s="257">
        <v>30370</v>
      </c>
      <c r="G31" s="257">
        <v>26880</v>
      </c>
      <c r="H31" s="257">
        <v>80370</v>
      </c>
    </row>
    <row r="32" spans="1:9">
      <c r="A32" s="66" t="s">
        <v>19</v>
      </c>
      <c r="B32" s="257">
        <v>110320</v>
      </c>
      <c r="C32" s="257">
        <v>64810</v>
      </c>
      <c r="D32" s="257">
        <v>50550</v>
      </c>
      <c r="E32" s="163">
        <v>65680</v>
      </c>
      <c r="F32" s="257">
        <v>42860</v>
      </c>
      <c r="G32" s="257">
        <v>28100</v>
      </c>
      <c r="H32" s="163">
        <v>112010</v>
      </c>
    </row>
    <row r="33" spans="1:20">
      <c r="A33" s="66" t="s">
        <v>20</v>
      </c>
      <c r="B33" s="257">
        <v>39650</v>
      </c>
      <c r="C33" s="257">
        <v>54610</v>
      </c>
      <c r="D33" s="257">
        <v>32650</v>
      </c>
      <c r="E33" s="257">
        <v>37300</v>
      </c>
      <c r="F33" s="257">
        <v>39860</v>
      </c>
      <c r="G33" s="257">
        <v>184090</v>
      </c>
      <c r="H33" s="257">
        <v>47130</v>
      </c>
    </row>
    <row r="34" spans="1:20">
      <c r="A34" s="66" t="s">
        <v>21</v>
      </c>
      <c r="B34" s="257">
        <v>59120</v>
      </c>
      <c r="C34" s="257">
        <v>43280</v>
      </c>
      <c r="D34" s="257">
        <v>38360</v>
      </c>
      <c r="E34" s="257">
        <v>42210</v>
      </c>
      <c r="F34" s="257">
        <v>58000</v>
      </c>
      <c r="G34" s="257">
        <v>37730</v>
      </c>
      <c r="H34" s="257">
        <v>166940</v>
      </c>
    </row>
    <row r="35" spans="1:20" ht="17.25" thickBot="1">
      <c r="A35" s="67" t="s">
        <v>22</v>
      </c>
      <c r="B35" s="257">
        <v>72060</v>
      </c>
      <c r="C35" s="257">
        <v>87880</v>
      </c>
      <c r="D35" s="257">
        <v>85120</v>
      </c>
      <c r="E35" s="257">
        <v>30600</v>
      </c>
      <c r="F35" s="257">
        <v>392270</v>
      </c>
      <c r="G35" s="257">
        <v>73870</v>
      </c>
      <c r="H35" s="257">
        <v>174500</v>
      </c>
      <c r="I35" s="123">
        <v>3748040</v>
      </c>
    </row>
    <row r="36" spans="1:20" s="111" customFormat="1">
      <c r="A36" s="113"/>
      <c r="B36" s="114"/>
      <c r="C36" s="35"/>
      <c r="D36" s="35"/>
      <c r="E36" s="35"/>
      <c r="F36" s="35"/>
      <c r="G36" s="35"/>
      <c r="H36" s="35"/>
    </row>
    <row r="37" spans="1:20" ht="17.25">
      <c r="A37" s="121" t="s">
        <v>945</v>
      </c>
      <c r="C37" s="19"/>
      <c r="D37" s="19"/>
      <c r="E37" s="19"/>
      <c r="F37" s="19"/>
      <c r="G37" s="19"/>
      <c r="H37" s="19"/>
      <c r="I37" s="50"/>
      <c r="M37" s="135" t="s">
        <v>102</v>
      </c>
      <c r="O37" s="53" t="s">
        <v>128</v>
      </c>
    </row>
    <row r="38" spans="1:20">
      <c r="A38" s="68" t="s">
        <v>76</v>
      </c>
      <c r="B38" s="12" t="s">
        <v>77</v>
      </c>
      <c r="C38" s="12" t="s">
        <v>9</v>
      </c>
      <c r="D38" s="12" t="s">
        <v>10</v>
      </c>
      <c r="E38" s="12" t="s">
        <v>11</v>
      </c>
      <c r="F38" s="12" t="s">
        <v>12</v>
      </c>
      <c r="G38" s="12" t="s">
        <v>13</v>
      </c>
      <c r="H38" s="12" t="s">
        <v>14</v>
      </c>
      <c r="I38" s="50"/>
      <c r="M38" s="52" t="s">
        <v>76</v>
      </c>
      <c r="N38" s="52" t="s">
        <v>77</v>
      </c>
      <c r="O38" s="52" t="s">
        <v>9</v>
      </c>
      <c r="P38" s="52" t="s">
        <v>10</v>
      </c>
      <c r="Q38" s="52" t="s">
        <v>11</v>
      </c>
      <c r="R38" s="52" t="s">
        <v>12</v>
      </c>
      <c r="S38" s="52" t="s">
        <v>13</v>
      </c>
      <c r="T38" s="52" t="s">
        <v>14</v>
      </c>
    </row>
    <row r="39" spans="1:20">
      <c r="A39" s="68" t="s">
        <v>15</v>
      </c>
      <c r="B39" s="257">
        <v>72060</v>
      </c>
      <c r="C39" s="257">
        <v>28700</v>
      </c>
      <c r="D39" s="163">
        <v>52270</v>
      </c>
      <c r="E39" s="257">
        <v>48420</v>
      </c>
      <c r="F39" s="257">
        <v>32790</v>
      </c>
      <c r="G39" s="257">
        <v>29300</v>
      </c>
      <c r="H39" s="257">
        <v>57820</v>
      </c>
      <c r="I39" s="120" t="s">
        <v>946</v>
      </c>
      <c r="M39" s="52" t="s">
        <v>15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</row>
    <row r="40" spans="1:20">
      <c r="A40" s="68" t="s">
        <v>16</v>
      </c>
      <c r="B40" s="257">
        <v>80340</v>
      </c>
      <c r="C40" s="257">
        <v>50770</v>
      </c>
      <c r="D40" s="257">
        <v>55690</v>
      </c>
      <c r="E40" s="257">
        <v>25520</v>
      </c>
      <c r="F40" s="257">
        <v>70240</v>
      </c>
      <c r="G40" s="163">
        <v>208990</v>
      </c>
      <c r="H40" s="257">
        <v>65580</v>
      </c>
      <c r="I40" s="50"/>
      <c r="M40" s="52" t="s">
        <v>16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0</v>
      </c>
    </row>
    <row r="41" spans="1:20">
      <c r="A41" s="68" t="s">
        <v>17</v>
      </c>
      <c r="B41" s="257">
        <v>62740</v>
      </c>
      <c r="C41" s="257">
        <v>0</v>
      </c>
      <c r="D41" s="257">
        <v>21420</v>
      </c>
      <c r="E41" s="257">
        <v>48840</v>
      </c>
      <c r="F41" s="253">
        <v>80920</v>
      </c>
      <c r="G41" s="257">
        <v>33550</v>
      </c>
      <c r="H41" s="257">
        <v>47350</v>
      </c>
      <c r="I41" s="50"/>
      <c r="M41" s="52" t="s">
        <v>17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</row>
    <row r="42" spans="1:20">
      <c r="A42" s="68" t="s">
        <v>18</v>
      </c>
      <c r="B42" s="257">
        <v>32490</v>
      </c>
      <c r="C42" s="257">
        <v>52270</v>
      </c>
      <c r="D42" s="257">
        <v>27640</v>
      </c>
      <c r="E42" s="257">
        <v>25810</v>
      </c>
      <c r="F42" s="257">
        <v>30370</v>
      </c>
      <c r="G42" s="257">
        <v>26880</v>
      </c>
      <c r="H42" s="257">
        <v>80370</v>
      </c>
      <c r="I42" s="50"/>
      <c r="M42" s="52" t="s">
        <v>18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</row>
    <row r="43" spans="1:20">
      <c r="A43" s="68" t="s">
        <v>19</v>
      </c>
      <c r="B43" s="257">
        <v>110320</v>
      </c>
      <c r="C43" s="257">
        <v>64810</v>
      </c>
      <c r="D43" s="257">
        <v>50550</v>
      </c>
      <c r="E43" s="163">
        <v>0</v>
      </c>
      <c r="F43" s="257">
        <v>42860</v>
      </c>
      <c r="G43" s="257">
        <v>28100</v>
      </c>
      <c r="H43" s="163">
        <v>112010</v>
      </c>
      <c r="I43" s="50"/>
      <c r="M43" s="52" t="s">
        <v>19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</row>
    <row r="44" spans="1:20">
      <c r="A44" s="68" t="s">
        <v>20</v>
      </c>
      <c r="B44" s="257">
        <v>39650</v>
      </c>
      <c r="C44" s="257">
        <v>54610</v>
      </c>
      <c r="D44" s="257">
        <v>32650</v>
      </c>
      <c r="E44" s="257">
        <v>37300</v>
      </c>
      <c r="F44" s="257">
        <v>39860</v>
      </c>
      <c r="G44" s="257">
        <v>184090</v>
      </c>
      <c r="H44" s="257">
        <v>47130</v>
      </c>
      <c r="I44" s="50"/>
      <c r="M44" s="52" t="s">
        <v>20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</row>
    <row r="45" spans="1:20">
      <c r="A45" s="68" t="s">
        <v>21</v>
      </c>
      <c r="B45" s="257">
        <v>59120</v>
      </c>
      <c r="C45" s="257">
        <v>43280</v>
      </c>
      <c r="D45" s="257">
        <v>38360</v>
      </c>
      <c r="E45" s="257">
        <v>42210</v>
      </c>
      <c r="F45" s="257">
        <v>58000</v>
      </c>
      <c r="G45" s="257">
        <v>37730</v>
      </c>
      <c r="H45" s="257">
        <v>166940</v>
      </c>
      <c r="I45" s="9" t="s">
        <v>162</v>
      </c>
      <c r="J45" s="140">
        <v>2</v>
      </c>
      <c r="M45" s="52" t="s">
        <v>21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</row>
    <row r="46" spans="1:20">
      <c r="A46" s="68" t="s">
        <v>22</v>
      </c>
      <c r="B46" s="257">
        <v>72060</v>
      </c>
      <c r="C46" s="257">
        <v>87880</v>
      </c>
      <c r="D46" s="257">
        <v>85120</v>
      </c>
      <c r="E46" s="163">
        <v>30600</v>
      </c>
      <c r="F46" s="257">
        <v>200000</v>
      </c>
      <c r="G46" s="257">
        <v>73870</v>
      </c>
      <c r="H46" s="257">
        <v>174500</v>
      </c>
      <c r="J46" s="123">
        <v>3462750</v>
      </c>
      <c r="M46" s="52" t="s">
        <v>22</v>
      </c>
      <c r="N46" s="52">
        <v>0</v>
      </c>
      <c r="O46" s="52">
        <v>0</v>
      </c>
      <c r="P46" s="52">
        <v>0</v>
      </c>
      <c r="Q46" s="52">
        <v>0</v>
      </c>
      <c r="R46" s="52">
        <v>1</v>
      </c>
      <c r="S46" s="52">
        <v>0</v>
      </c>
      <c r="T46" s="52">
        <v>0</v>
      </c>
    </row>
    <row r="50" spans="1:9" ht="18" thickBot="1">
      <c r="A50" s="121" t="s">
        <v>947</v>
      </c>
      <c r="B50" s="19" t="s">
        <v>127</v>
      </c>
      <c r="C50" s="19"/>
      <c r="D50" s="69"/>
      <c r="E50" s="19"/>
      <c r="F50" s="19"/>
      <c r="G50" s="19"/>
      <c r="H50" s="19"/>
      <c r="I50" s="53"/>
    </row>
    <row r="51" spans="1:9">
      <c r="A51" s="54" t="s">
        <v>76</v>
      </c>
      <c r="B51" s="61" t="s">
        <v>77</v>
      </c>
      <c r="C51" s="61" t="s">
        <v>9</v>
      </c>
      <c r="D51" s="61" t="s">
        <v>10</v>
      </c>
      <c r="E51" s="61" t="s">
        <v>11</v>
      </c>
      <c r="F51" s="61" t="s">
        <v>12</v>
      </c>
      <c r="G51" s="61" t="s">
        <v>13</v>
      </c>
      <c r="H51" s="62" t="s">
        <v>14</v>
      </c>
    </row>
    <row r="52" spans="1:9">
      <c r="A52" s="55" t="s">
        <v>15</v>
      </c>
      <c r="B52" s="112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</row>
    <row r="53" spans="1:9">
      <c r="A53" s="55" t="s">
        <v>16</v>
      </c>
      <c r="B53" s="112">
        <v>0</v>
      </c>
      <c r="C53" s="112">
        <v>0</v>
      </c>
      <c r="D53" s="112">
        <v>0</v>
      </c>
      <c r="E53" s="112">
        <v>0</v>
      </c>
      <c r="F53" s="112">
        <v>0</v>
      </c>
      <c r="G53" s="112">
        <v>0</v>
      </c>
      <c r="H53" s="112">
        <v>0</v>
      </c>
    </row>
    <row r="54" spans="1:9">
      <c r="A54" s="55" t="s">
        <v>17</v>
      </c>
      <c r="B54" s="112">
        <v>0</v>
      </c>
      <c r="C54" s="112">
        <v>27340</v>
      </c>
      <c r="D54" s="112">
        <v>0</v>
      </c>
      <c r="E54" s="112">
        <v>0</v>
      </c>
      <c r="F54" s="230">
        <v>0</v>
      </c>
      <c r="G54" s="112">
        <v>0</v>
      </c>
      <c r="H54" s="112">
        <v>0</v>
      </c>
    </row>
    <row r="55" spans="1:9">
      <c r="A55" s="55" t="s">
        <v>18</v>
      </c>
      <c r="B55" s="112">
        <v>0</v>
      </c>
      <c r="C55" s="112">
        <v>0</v>
      </c>
      <c r="D55" s="112">
        <v>0</v>
      </c>
      <c r="E55" s="112">
        <v>0</v>
      </c>
      <c r="F55" s="112">
        <v>0</v>
      </c>
      <c r="G55" s="112">
        <v>0</v>
      </c>
      <c r="H55" s="112">
        <v>0</v>
      </c>
    </row>
    <row r="56" spans="1:9">
      <c r="A56" s="55" t="s">
        <v>19</v>
      </c>
      <c r="B56" s="112">
        <v>0</v>
      </c>
      <c r="C56" s="112">
        <v>0</v>
      </c>
      <c r="D56" s="112">
        <v>0</v>
      </c>
      <c r="E56" s="112">
        <v>65680</v>
      </c>
      <c r="F56" s="112">
        <v>0</v>
      </c>
      <c r="G56" s="112">
        <v>0</v>
      </c>
      <c r="H56" s="112">
        <v>0</v>
      </c>
    </row>
    <row r="57" spans="1:9">
      <c r="A57" s="55" t="s">
        <v>20</v>
      </c>
      <c r="B57" s="112">
        <v>0</v>
      </c>
      <c r="C57" s="112">
        <v>0</v>
      </c>
      <c r="D57" s="112">
        <v>0</v>
      </c>
      <c r="E57" s="112">
        <v>0</v>
      </c>
      <c r="F57" s="112">
        <v>0</v>
      </c>
      <c r="G57" s="112">
        <v>0</v>
      </c>
      <c r="H57" s="112">
        <v>0</v>
      </c>
    </row>
    <row r="58" spans="1:9">
      <c r="A58" s="55" t="s">
        <v>21</v>
      </c>
      <c r="B58" s="112">
        <v>0</v>
      </c>
      <c r="C58" s="112">
        <v>0</v>
      </c>
      <c r="D58" s="112">
        <v>0</v>
      </c>
      <c r="E58" s="112">
        <v>0</v>
      </c>
      <c r="F58" s="112">
        <v>0</v>
      </c>
      <c r="G58" s="112">
        <v>0</v>
      </c>
      <c r="H58" s="112">
        <v>0</v>
      </c>
    </row>
    <row r="59" spans="1:9" ht="17.25" thickBot="1">
      <c r="A59" s="56" t="s">
        <v>22</v>
      </c>
      <c r="B59" s="112">
        <v>0</v>
      </c>
      <c r="C59" s="112">
        <v>0</v>
      </c>
      <c r="D59" s="112">
        <v>0</v>
      </c>
      <c r="E59" s="112">
        <v>0</v>
      </c>
      <c r="F59" s="112">
        <v>192270</v>
      </c>
      <c r="G59" s="112">
        <v>0</v>
      </c>
      <c r="H59" s="112">
        <v>0</v>
      </c>
      <c r="I59" s="124">
        <v>285290</v>
      </c>
    </row>
    <row r="64" spans="1:9" ht="21" thickBot="1">
      <c r="A64" s="109" t="s">
        <v>130</v>
      </c>
      <c r="B64" s="19" t="s">
        <v>127</v>
      </c>
      <c r="C64" s="19"/>
      <c r="D64" s="144" t="s">
        <v>240</v>
      </c>
      <c r="E64" s="19"/>
      <c r="F64" s="19"/>
      <c r="G64" s="19"/>
      <c r="H64" s="19"/>
    </row>
    <row r="65" spans="1:17">
      <c r="A65" s="65" t="s">
        <v>76</v>
      </c>
      <c r="B65" s="61" t="s">
        <v>77</v>
      </c>
      <c r="C65" s="61" t="s">
        <v>9</v>
      </c>
      <c r="D65" s="61" t="s">
        <v>10</v>
      </c>
      <c r="E65" s="61" t="s">
        <v>11</v>
      </c>
      <c r="F65" s="61" t="s">
        <v>12</v>
      </c>
      <c r="G65" s="61" t="s">
        <v>13</v>
      </c>
      <c r="H65" s="62" t="s">
        <v>14</v>
      </c>
    </row>
    <row r="66" spans="1:17">
      <c r="A66" s="66" t="s">
        <v>15</v>
      </c>
      <c r="B66" s="257">
        <v>29910</v>
      </c>
      <c r="C66" s="257">
        <v>21870</v>
      </c>
      <c r="D66" s="163">
        <v>25520</v>
      </c>
      <c r="E66" s="257">
        <v>27030</v>
      </c>
      <c r="F66" s="257">
        <v>30830</v>
      </c>
      <c r="G66" s="257">
        <v>19910</v>
      </c>
      <c r="H66" s="257">
        <v>22480</v>
      </c>
    </row>
    <row r="67" spans="1:17">
      <c r="A67" s="66" t="s">
        <v>16</v>
      </c>
      <c r="B67" s="257">
        <v>21420</v>
      </c>
      <c r="C67" s="257">
        <v>25810</v>
      </c>
      <c r="D67" s="257">
        <v>24460</v>
      </c>
      <c r="E67" s="257">
        <v>19150</v>
      </c>
      <c r="F67" s="257">
        <v>28850</v>
      </c>
      <c r="G67" s="163">
        <v>4510</v>
      </c>
      <c r="H67" s="257">
        <v>39040</v>
      </c>
    </row>
    <row r="68" spans="1:17">
      <c r="A68" s="66" t="s">
        <v>17</v>
      </c>
      <c r="B68" s="257">
        <v>27180</v>
      </c>
      <c r="C68" s="257">
        <v>24910</v>
      </c>
      <c r="D68" s="257">
        <v>24150</v>
      </c>
      <c r="E68" s="257">
        <v>24150</v>
      </c>
      <c r="F68" s="253">
        <v>10060</v>
      </c>
      <c r="G68" s="257">
        <v>18380</v>
      </c>
      <c r="H68" s="257">
        <v>43960</v>
      </c>
    </row>
    <row r="69" spans="1:17">
      <c r="A69" s="66" t="s">
        <v>18</v>
      </c>
      <c r="B69" s="257">
        <v>20660</v>
      </c>
      <c r="C69" s="257">
        <v>26730</v>
      </c>
      <c r="D69" s="257">
        <v>24300</v>
      </c>
      <c r="E69" s="257">
        <v>20510</v>
      </c>
      <c r="F69" s="257">
        <v>18990</v>
      </c>
      <c r="G69" s="257">
        <v>18690</v>
      </c>
      <c r="H69" s="257">
        <v>19300</v>
      </c>
    </row>
    <row r="70" spans="1:17">
      <c r="A70" s="66" t="s">
        <v>19</v>
      </c>
      <c r="B70" s="257">
        <v>57670</v>
      </c>
      <c r="C70" s="257">
        <v>38270</v>
      </c>
      <c r="D70" s="257">
        <v>22480</v>
      </c>
      <c r="E70" s="163">
        <v>28780</v>
      </c>
      <c r="F70" s="257">
        <v>25810</v>
      </c>
      <c r="G70" s="257">
        <v>21420</v>
      </c>
      <c r="H70" s="163">
        <v>44040</v>
      </c>
      <c r="I70" s="135" t="s">
        <v>105</v>
      </c>
      <c r="J70" s="27">
        <v>67250</v>
      </c>
    </row>
    <row r="71" spans="1:17">
      <c r="A71" s="66" t="s">
        <v>20</v>
      </c>
      <c r="B71" s="257">
        <v>20970</v>
      </c>
      <c r="C71" s="257">
        <v>24300</v>
      </c>
      <c r="D71" s="257">
        <v>23540</v>
      </c>
      <c r="E71" s="257">
        <v>26120</v>
      </c>
      <c r="F71" s="257">
        <v>28400</v>
      </c>
      <c r="G71" s="257">
        <v>25060</v>
      </c>
      <c r="H71" s="257">
        <v>24150</v>
      </c>
      <c r="I71" s="135" t="s">
        <v>107</v>
      </c>
      <c r="J71" s="27">
        <v>27295.892857142859</v>
      </c>
    </row>
    <row r="72" spans="1:17">
      <c r="A72" s="66" t="s">
        <v>21</v>
      </c>
      <c r="B72" s="257">
        <v>46280</v>
      </c>
      <c r="C72" s="257">
        <v>24610</v>
      </c>
      <c r="D72" s="257">
        <v>22030</v>
      </c>
      <c r="E72" s="257">
        <v>22630</v>
      </c>
      <c r="F72" s="257">
        <v>18690</v>
      </c>
      <c r="G72" s="257">
        <v>21420</v>
      </c>
      <c r="H72" s="257">
        <v>50160</v>
      </c>
      <c r="I72" s="135" t="s">
        <v>161</v>
      </c>
      <c r="J72" s="27">
        <v>4510</v>
      </c>
    </row>
    <row r="73" spans="1:17" ht="17.25" thickBot="1">
      <c r="A73" s="67" t="s">
        <v>22</v>
      </c>
      <c r="B73" s="257">
        <v>32950</v>
      </c>
      <c r="C73" s="257">
        <v>33710</v>
      </c>
      <c r="D73" s="257">
        <v>25970</v>
      </c>
      <c r="E73" s="163">
        <v>16490</v>
      </c>
      <c r="F73" s="257">
        <v>67250</v>
      </c>
      <c r="G73" s="257">
        <v>44210</v>
      </c>
      <c r="H73" s="257">
        <v>28400</v>
      </c>
      <c r="I73" s="27">
        <v>1528570</v>
      </c>
    </row>
    <row r="75" spans="1:17" ht="18" thickBot="1">
      <c r="A75" s="115" t="s">
        <v>948</v>
      </c>
      <c r="B75" s="19" t="s">
        <v>127</v>
      </c>
      <c r="C75" s="19"/>
      <c r="D75" s="19"/>
      <c r="E75" s="19"/>
      <c r="F75" s="19"/>
      <c r="G75" s="19"/>
      <c r="H75" s="19"/>
      <c r="J75" s="63"/>
      <c r="K75" s="63"/>
      <c r="L75" s="63"/>
      <c r="M75" s="63"/>
      <c r="N75" s="63"/>
      <c r="O75" s="63"/>
      <c r="P75" s="63"/>
      <c r="Q75" s="63"/>
    </row>
    <row r="76" spans="1:17">
      <c r="A76" s="54" t="s">
        <v>0</v>
      </c>
      <c r="B76" s="61" t="s">
        <v>8</v>
      </c>
      <c r="C76" s="61" t="s">
        <v>23</v>
      </c>
      <c r="D76" s="61" t="s">
        <v>10</v>
      </c>
      <c r="E76" s="61" t="s">
        <v>11</v>
      </c>
      <c r="F76" s="61" t="s">
        <v>12</v>
      </c>
      <c r="G76" s="61" t="s">
        <v>13</v>
      </c>
      <c r="H76" s="62" t="s">
        <v>14</v>
      </c>
      <c r="J76" s="64"/>
      <c r="K76" s="64"/>
      <c r="L76" s="64"/>
      <c r="M76" s="64"/>
      <c r="N76" s="64"/>
      <c r="O76" s="64"/>
      <c r="P76" s="64"/>
      <c r="Q76" s="64"/>
    </row>
    <row r="77" spans="1:17">
      <c r="A77" s="55" t="s">
        <v>24</v>
      </c>
      <c r="B77" s="257">
        <v>29910</v>
      </c>
      <c r="C77" s="257">
        <v>21870</v>
      </c>
      <c r="D77" s="163">
        <v>25520</v>
      </c>
      <c r="E77" s="257">
        <v>27030</v>
      </c>
      <c r="F77" s="257">
        <v>30830</v>
      </c>
      <c r="G77" s="257">
        <v>19910</v>
      </c>
      <c r="H77" s="257">
        <v>22480</v>
      </c>
      <c r="J77" s="64"/>
      <c r="K77" s="35"/>
      <c r="L77" s="35"/>
      <c r="M77" s="35"/>
      <c r="N77" s="35"/>
      <c r="O77" s="35"/>
      <c r="P77" s="35"/>
      <c r="Q77" s="35"/>
    </row>
    <row r="78" spans="1:17">
      <c r="A78" s="55" t="s">
        <v>16</v>
      </c>
      <c r="B78" s="257">
        <v>21420</v>
      </c>
      <c r="C78" s="257">
        <v>25810</v>
      </c>
      <c r="D78" s="257">
        <v>24460</v>
      </c>
      <c r="E78" s="257">
        <v>19150</v>
      </c>
      <c r="F78" s="257">
        <v>28850</v>
      </c>
      <c r="G78" s="163">
        <v>4510</v>
      </c>
      <c r="H78" s="257">
        <v>39040</v>
      </c>
      <c r="J78" s="64"/>
      <c r="K78" s="35"/>
      <c r="L78" s="35"/>
      <c r="M78" s="35"/>
      <c r="N78" s="35"/>
      <c r="O78" s="35"/>
      <c r="P78" s="35"/>
      <c r="Q78" s="35"/>
    </row>
    <row r="79" spans="1:17">
      <c r="A79" s="55" t="s">
        <v>17</v>
      </c>
      <c r="B79" s="257">
        <v>27180</v>
      </c>
      <c r="C79" s="257">
        <v>52250</v>
      </c>
      <c r="D79" s="257">
        <v>24150</v>
      </c>
      <c r="E79" s="257">
        <v>24150</v>
      </c>
      <c r="F79" s="253">
        <v>10060</v>
      </c>
      <c r="G79" s="257">
        <v>18380</v>
      </c>
      <c r="H79" s="257">
        <v>43960</v>
      </c>
      <c r="J79" s="64"/>
      <c r="K79" s="35"/>
      <c r="L79" s="35"/>
      <c r="M79" s="35"/>
      <c r="N79" s="35"/>
      <c r="O79" s="35"/>
      <c r="P79" s="35"/>
      <c r="Q79" s="35"/>
    </row>
    <row r="80" spans="1:17">
      <c r="A80" s="55" t="s">
        <v>18</v>
      </c>
      <c r="B80" s="257">
        <v>20660</v>
      </c>
      <c r="C80" s="257">
        <v>26730</v>
      </c>
      <c r="D80" s="257">
        <v>24300</v>
      </c>
      <c r="E80" s="257">
        <v>20510</v>
      </c>
      <c r="F80" s="257">
        <v>18990</v>
      </c>
      <c r="G80" s="257">
        <v>18690</v>
      </c>
      <c r="H80" s="257">
        <v>19300</v>
      </c>
      <c r="J80" s="64"/>
      <c r="K80" s="35"/>
      <c r="L80" s="35"/>
      <c r="M80" s="35"/>
      <c r="N80" s="35"/>
      <c r="O80" s="35"/>
      <c r="P80" s="35"/>
      <c r="Q80" s="35"/>
    </row>
    <row r="81" spans="1:17">
      <c r="A81" s="55" t="s">
        <v>19</v>
      </c>
      <c r="B81" s="257">
        <v>57670</v>
      </c>
      <c r="C81" s="257">
        <v>38270</v>
      </c>
      <c r="D81" s="257">
        <v>22480</v>
      </c>
      <c r="E81" s="163">
        <v>94460</v>
      </c>
      <c r="F81" s="257">
        <v>25810</v>
      </c>
      <c r="G81" s="257">
        <v>21420</v>
      </c>
      <c r="H81" s="163">
        <v>44040</v>
      </c>
      <c r="J81" s="64"/>
      <c r="K81" s="35"/>
      <c r="L81" s="35"/>
      <c r="M81" s="35"/>
      <c r="N81" s="35"/>
      <c r="O81" s="35"/>
      <c r="P81" s="35"/>
      <c r="Q81" s="35"/>
    </row>
    <row r="82" spans="1:17">
      <c r="A82" s="55" t="s">
        <v>20</v>
      </c>
      <c r="B82" s="257">
        <v>20970</v>
      </c>
      <c r="C82" s="257">
        <v>24300</v>
      </c>
      <c r="D82" s="257">
        <v>23540</v>
      </c>
      <c r="E82" s="257">
        <v>26120</v>
      </c>
      <c r="F82" s="257">
        <v>28400</v>
      </c>
      <c r="G82" s="257">
        <v>25060</v>
      </c>
      <c r="H82" s="257">
        <v>24150</v>
      </c>
      <c r="J82" s="64"/>
      <c r="K82" s="35"/>
      <c r="L82" s="35"/>
      <c r="M82" s="35"/>
      <c r="N82" s="35"/>
      <c r="O82" s="35"/>
      <c r="P82" s="35"/>
      <c r="Q82" s="35"/>
    </row>
    <row r="83" spans="1:17">
      <c r="A83" s="55" t="s">
        <v>21</v>
      </c>
      <c r="B83" s="257">
        <v>46280</v>
      </c>
      <c r="C83" s="257">
        <v>24610</v>
      </c>
      <c r="D83" s="257">
        <v>22030</v>
      </c>
      <c r="E83" s="257">
        <v>22630</v>
      </c>
      <c r="F83" s="257">
        <v>18690</v>
      </c>
      <c r="G83" s="257">
        <v>21420</v>
      </c>
      <c r="H83" s="257">
        <v>50160</v>
      </c>
      <c r="J83" s="64"/>
      <c r="K83" s="35"/>
      <c r="L83" s="35"/>
      <c r="M83" s="35"/>
      <c r="N83" s="35"/>
      <c r="O83" s="35"/>
      <c r="P83" s="35"/>
      <c r="Q83" s="35"/>
    </row>
    <row r="84" spans="1:17" ht="17.25" thickBot="1">
      <c r="A84" s="56" t="s">
        <v>22</v>
      </c>
      <c r="B84" s="257">
        <v>32950</v>
      </c>
      <c r="C84" s="257">
        <v>33710</v>
      </c>
      <c r="D84" s="257">
        <v>25970</v>
      </c>
      <c r="E84" s="163">
        <v>16490</v>
      </c>
      <c r="F84" s="257">
        <v>259520</v>
      </c>
      <c r="G84" s="257">
        <v>44210</v>
      </c>
      <c r="H84" s="257">
        <v>28400</v>
      </c>
      <c r="I84" s="27">
        <v>1813860</v>
      </c>
      <c r="J84" s="64"/>
      <c r="K84" s="35"/>
      <c r="L84" s="35"/>
      <c r="M84" s="35"/>
      <c r="N84" s="35"/>
      <c r="O84" s="35"/>
      <c r="P84" s="35"/>
      <c r="Q84" s="35"/>
    </row>
  </sheetData>
  <phoneticPr fontId="3" type="noConversion"/>
  <conditionalFormatting sqref="N39:T46">
    <cfRule type="cellIs" dxfId="10" priority="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68" fitToHeight="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07"/>
  <sheetViews>
    <sheetView workbookViewId="0">
      <selection activeCell="C12" sqref="C12"/>
    </sheetView>
  </sheetViews>
  <sheetFormatPr defaultColWidth="9" defaultRowHeight="16.5" customHeight="1"/>
  <cols>
    <col min="1" max="1" width="2.625" style="43" customWidth="1"/>
    <col min="2" max="2" width="10.125" style="43" customWidth="1"/>
    <col min="3" max="3" width="10.25" style="43" customWidth="1"/>
    <col min="4" max="4" width="3.625" style="43" customWidth="1"/>
    <col min="5" max="6" width="9.25" style="43" customWidth="1"/>
    <col min="7" max="8" width="7.125" style="43" customWidth="1"/>
    <col min="9" max="9" width="10.125" style="43" customWidth="1"/>
    <col min="10" max="10" width="9.75" style="43" customWidth="1"/>
    <col min="11" max="11" width="3.625" style="43" customWidth="1"/>
    <col min="12" max="13" width="9.25" style="43" customWidth="1"/>
    <col min="14" max="15" width="2.625" style="43" customWidth="1"/>
    <col min="16" max="17" width="10.125" style="43" customWidth="1"/>
    <col min="18" max="18" width="3.625" style="43" customWidth="1"/>
    <col min="19" max="20" width="9.25" style="43" customWidth="1"/>
    <col min="21" max="22" width="7.125" style="43" customWidth="1"/>
    <col min="23" max="23" width="10.125" style="43" customWidth="1"/>
    <col min="24" max="24" width="9.75" style="43" customWidth="1"/>
    <col min="25" max="25" width="3.625" style="43" customWidth="1"/>
    <col min="26" max="27" width="9.25" style="43" customWidth="1"/>
    <col min="28" max="29" width="3.625" style="166" customWidth="1"/>
    <col min="30" max="31" width="10.125" style="43" customWidth="1"/>
    <col min="32" max="32" width="3.625" style="43" customWidth="1"/>
    <col min="33" max="34" width="9.25" style="43" customWidth="1"/>
    <col min="35" max="36" width="7.125" style="166" customWidth="1"/>
    <col min="37" max="37" width="10.125" style="43" customWidth="1"/>
    <col min="38" max="38" width="9.75" style="43" customWidth="1"/>
    <col min="39" max="39" width="3.625" style="43" customWidth="1"/>
    <col min="40" max="41" width="9.25" style="43" customWidth="1"/>
    <col min="42" max="42" width="4" style="166" customWidth="1"/>
    <col min="43" max="43" width="4.375" style="166" customWidth="1"/>
    <col min="44" max="44" width="10.125" style="43" customWidth="1"/>
    <col min="45" max="45" width="9.75" style="43" customWidth="1"/>
    <col min="46" max="46" width="3.625" style="43" customWidth="1"/>
    <col min="47" max="48" width="9.25" style="43" customWidth="1"/>
    <col min="49" max="16384" width="9" style="43"/>
  </cols>
  <sheetData>
    <row r="1" spans="2:48" ht="16.5" customHeight="1" thickBot="1"/>
    <row r="2" spans="2:48" s="76" customFormat="1" ht="16.5" customHeight="1">
      <c r="B2" s="98"/>
      <c r="C2" s="101"/>
      <c r="D2" s="102" t="s">
        <v>114</v>
      </c>
      <c r="E2" s="99"/>
      <c r="F2" s="100"/>
      <c r="G2" s="77"/>
      <c r="I2" s="98"/>
      <c r="J2" s="101"/>
      <c r="K2" s="102" t="s">
        <v>114</v>
      </c>
      <c r="L2" s="99"/>
      <c r="M2" s="100"/>
      <c r="P2" s="98"/>
      <c r="Q2" s="101"/>
      <c r="R2" s="102" t="s">
        <v>114</v>
      </c>
      <c r="S2" s="99"/>
      <c r="T2" s="100"/>
      <c r="W2" s="98"/>
      <c r="X2" s="101"/>
      <c r="Y2" s="102" t="s">
        <v>114</v>
      </c>
      <c r="Z2" s="99"/>
      <c r="AA2" s="100"/>
      <c r="AB2" s="167"/>
      <c r="AC2" s="167"/>
      <c r="AD2" s="98"/>
      <c r="AE2" s="101"/>
      <c r="AF2" s="102" t="s">
        <v>114</v>
      </c>
      <c r="AG2" s="99"/>
      <c r="AH2" s="100"/>
      <c r="AI2" s="167"/>
      <c r="AJ2" s="167"/>
      <c r="AK2" s="98"/>
      <c r="AL2" s="101"/>
      <c r="AM2" s="102" t="s">
        <v>114</v>
      </c>
      <c r="AN2" s="99"/>
      <c r="AO2" s="100"/>
      <c r="AP2" s="167"/>
      <c r="AQ2" s="167"/>
      <c r="AR2" s="98"/>
      <c r="AS2" s="101"/>
      <c r="AT2" s="102" t="s">
        <v>114</v>
      </c>
      <c r="AU2" s="99"/>
      <c r="AV2" s="100"/>
    </row>
    <row r="3" spans="2:48" ht="16.5" customHeight="1">
      <c r="B3" s="73" t="s">
        <v>26</v>
      </c>
      <c r="C3" s="26" t="s">
        <v>78</v>
      </c>
      <c r="D3" s="36"/>
      <c r="E3" s="26"/>
      <c r="F3" s="37"/>
      <c r="G3" s="38"/>
      <c r="H3" s="41"/>
      <c r="I3" s="40" t="s">
        <v>26</v>
      </c>
      <c r="J3" s="26" t="s">
        <v>79</v>
      </c>
      <c r="K3" s="41"/>
      <c r="L3" s="26"/>
      <c r="M3" s="70"/>
      <c r="N3" s="41"/>
      <c r="O3" s="41"/>
      <c r="P3" s="40" t="s">
        <v>26</v>
      </c>
      <c r="Q3" s="26" t="s">
        <v>80</v>
      </c>
      <c r="R3" s="42"/>
      <c r="S3" s="26"/>
      <c r="T3" s="70"/>
      <c r="U3" s="41"/>
      <c r="V3" s="41"/>
      <c r="W3" s="40" t="s">
        <v>26</v>
      </c>
      <c r="X3" s="26" t="s">
        <v>81</v>
      </c>
      <c r="Y3" s="41"/>
      <c r="Z3" s="26"/>
      <c r="AA3" s="70"/>
      <c r="AB3" s="41"/>
      <c r="AC3" s="41"/>
      <c r="AD3" s="40" t="s">
        <v>26</v>
      </c>
      <c r="AE3" s="26" t="s">
        <v>82</v>
      </c>
      <c r="AF3" s="41"/>
      <c r="AG3" s="26"/>
      <c r="AH3" s="70"/>
      <c r="AI3" s="41"/>
      <c r="AJ3" s="41"/>
      <c r="AK3" s="40" t="s">
        <v>26</v>
      </c>
      <c r="AL3" s="26" t="s">
        <v>83</v>
      </c>
      <c r="AN3" s="26"/>
      <c r="AO3" s="70"/>
      <c r="AP3" s="41"/>
      <c r="AQ3" s="41"/>
      <c r="AR3" s="40" t="s">
        <v>26</v>
      </c>
      <c r="AS3" s="26" t="s">
        <v>84</v>
      </c>
      <c r="AU3" s="26"/>
      <c r="AV3" s="70"/>
    </row>
    <row r="4" spans="2:48" ht="16.5" customHeight="1">
      <c r="B4" s="73" t="s">
        <v>27</v>
      </c>
      <c r="C4" s="36" t="s">
        <v>943</v>
      </c>
      <c r="D4" s="36"/>
      <c r="E4" s="36" t="s">
        <v>28</v>
      </c>
      <c r="F4" s="90">
        <v>45606</v>
      </c>
      <c r="G4" s="38"/>
      <c r="I4" s="73" t="s">
        <v>27</v>
      </c>
      <c r="J4" s="36" t="s">
        <v>943</v>
      </c>
      <c r="K4" s="36"/>
      <c r="L4" s="36" t="s">
        <v>28</v>
      </c>
      <c r="M4" s="90">
        <v>45606</v>
      </c>
      <c r="P4" s="73" t="s">
        <v>27</v>
      </c>
      <c r="Q4" s="36" t="s">
        <v>943</v>
      </c>
      <c r="R4" s="36"/>
      <c r="S4" s="36" t="s">
        <v>28</v>
      </c>
      <c r="T4" s="90">
        <v>45606</v>
      </c>
      <c r="W4" s="73" t="s">
        <v>27</v>
      </c>
      <c r="X4" s="36" t="s">
        <v>943</v>
      </c>
      <c r="Y4" s="36"/>
      <c r="Z4" s="36" t="s">
        <v>28</v>
      </c>
      <c r="AA4" s="90">
        <v>45606</v>
      </c>
      <c r="AB4" s="168"/>
      <c r="AC4" s="168"/>
      <c r="AD4" s="73" t="s">
        <v>27</v>
      </c>
      <c r="AE4" s="36" t="s">
        <v>943</v>
      </c>
      <c r="AF4" s="36"/>
      <c r="AG4" s="36" t="s">
        <v>28</v>
      </c>
      <c r="AH4" s="90">
        <v>45606</v>
      </c>
      <c r="AI4" s="168"/>
      <c r="AJ4" s="168"/>
      <c r="AK4" s="73" t="s">
        <v>27</v>
      </c>
      <c r="AL4" s="36" t="s">
        <v>943</v>
      </c>
      <c r="AM4" s="36"/>
      <c r="AN4" s="36" t="s">
        <v>28</v>
      </c>
      <c r="AO4" s="90">
        <v>45606</v>
      </c>
      <c r="AP4" s="168"/>
      <c r="AQ4" s="168"/>
      <c r="AR4" s="73" t="s">
        <v>27</v>
      </c>
      <c r="AS4" s="36" t="s">
        <v>943</v>
      </c>
      <c r="AT4" s="36"/>
      <c r="AU4" s="36" t="s">
        <v>28</v>
      </c>
      <c r="AV4" s="90">
        <v>45606</v>
      </c>
    </row>
    <row r="5" spans="2:48" ht="16.5" customHeight="1">
      <c r="B5" s="73"/>
      <c r="C5" s="36"/>
      <c r="D5" s="36"/>
      <c r="E5" s="36"/>
      <c r="F5" s="37"/>
      <c r="G5" s="38"/>
      <c r="I5" s="73"/>
      <c r="J5" s="36"/>
      <c r="K5" s="36"/>
      <c r="L5" s="36"/>
      <c r="M5" s="37"/>
      <c r="P5" s="73"/>
      <c r="Q5" s="36"/>
      <c r="R5" s="36"/>
      <c r="S5" s="36"/>
      <c r="T5" s="37"/>
      <c r="W5" s="73"/>
      <c r="X5" s="36"/>
      <c r="Y5" s="36"/>
      <c r="Z5" s="36"/>
      <c r="AA5" s="37"/>
      <c r="AB5" s="81"/>
      <c r="AC5" s="81"/>
      <c r="AD5" s="73"/>
      <c r="AE5" s="36"/>
      <c r="AF5" s="36"/>
      <c r="AG5" s="36"/>
      <c r="AH5" s="37"/>
      <c r="AI5" s="81"/>
      <c r="AJ5" s="81"/>
      <c r="AK5" s="73"/>
      <c r="AL5" s="36"/>
      <c r="AM5" s="36"/>
      <c r="AN5" s="36"/>
      <c r="AO5" s="37"/>
      <c r="AP5" s="81"/>
      <c r="AQ5" s="81"/>
      <c r="AR5" s="73"/>
      <c r="AS5" s="36"/>
      <c r="AT5" s="36"/>
      <c r="AU5" s="36"/>
      <c r="AV5" s="37"/>
    </row>
    <row r="6" spans="2:48" s="79" customFormat="1" ht="16.5" customHeight="1">
      <c r="B6" s="266" t="s">
        <v>113</v>
      </c>
      <c r="C6" s="267"/>
      <c r="D6" s="263"/>
      <c r="E6" s="268" t="s">
        <v>115</v>
      </c>
      <c r="F6" s="269"/>
      <c r="G6" s="78"/>
      <c r="I6" s="266" t="s">
        <v>113</v>
      </c>
      <c r="J6" s="267"/>
      <c r="K6" s="263"/>
      <c r="L6" s="268" t="s">
        <v>115</v>
      </c>
      <c r="M6" s="269"/>
      <c r="P6" s="266" t="s">
        <v>113</v>
      </c>
      <c r="Q6" s="267"/>
      <c r="R6" s="263"/>
      <c r="S6" s="268" t="s">
        <v>115</v>
      </c>
      <c r="T6" s="269"/>
      <c r="W6" s="266" t="s">
        <v>113</v>
      </c>
      <c r="X6" s="267"/>
      <c r="Y6" s="263"/>
      <c r="Z6" s="268" t="s">
        <v>115</v>
      </c>
      <c r="AA6" s="269"/>
      <c r="AB6" s="169"/>
      <c r="AC6" s="169"/>
      <c r="AD6" s="266" t="s">
        <v>113</v>
      </c>
      <c r="AE6" s="267"/>
      <c r="AF6" s="263"/>
      <c r="AG6" s="268" t="s">
        <v>115</v>
      </c>
      <c r="AH6" s="269"/>
      <c r="AI6" s="169"/>
      <c r="AJ6" s="169"/>
      <c r="AK6" s="266" t="s">
        <v>113</v>
      </c>
      <c r="AL6" s="267"/>
      <c r="AM6" s="263"/>
      <c r="AN6" s="268" t="s">
        <v>115</v>
      </c>
      <c r="AO6" s="269"/>
      <c r="AP6" s="169"/>
      <c r="AQ6" s="169"/>
      <c r="AR6" s="266" t="s">
        <v>113</v>
      </c>
      <c r="AS6" s="267"/>
      <c r="AT6" s="263"/>
      <c r="AU6" s="268" t="s">
        <v>115</v>
      </c>
      <c r="AV6" s="269"/>
    </row>
    <row r="7" spans="2:48" ht="16.5" customHeight="1">
      <c r="B7" s="73" t="s">
        <v>1</v>
      </c>
      <c r="C7" s="72">
        <v>910</v>
      </c>
      <c r="D7" s="36"/>
      <c r="E7" s="36" t="s">
        <v>29</v>
      </c>
      <c r="F7" s="80" t="s">
        <v>949</v>
      </c>
      <c r="G7" s="38"/>
      <c r="I7" s="73" t="s">
        <v>1</v>
      </c>
      <c r="J7" s="72">
        <v>910</v>
      </c>
      <c r="K7" s="36"/>
      <c r="L7" s="36" t="s">
        <v>29</v>
      </c>
      <c r="M7" s="80" t="s">
        <v>950</v>
      </c>
      <c r="P7" s="73" t="s">
        <v>1</v>
      </c>
      <c r="Q7" s="72">
        <v>910</v>
      </c>
      <c r="R7" s="36"/>
      <c r="S7" s="36" t="s">
        <v>29</v>
      </c>
      <c r="T7" s="80" t="s">
        <v>951</v>
      </c>
      <c r="W7" s="73" t="s">
        <v>1</v>
      </c>
      <c r="X7" s="72">
        <v>910</v>
      </c>
      <c r="Y7" s="36"/>
      <c r="Z7" s="36" t="s">
        <v>29</v>
      </c>
      <c r="AA7" s="80" t="s">
        <v>952</v>
      </c>
      <c r="AB7" s="170"/>
      <c r="AC7" s="170"/>
      <c r="AD7" s="73" t="s">
        <v>1</v>
      </c>
      <c r="AE7" s="72">
        <v>910</v>
      </c>
      <c r="AF7" s="36"/>
      <c r="AG7" s="36" t="s">
        <v>29</v>
      </c>
      <c r="AH7" s="80" t="s">
        <v>953</v>
      </c>
      <c r="AI7" s="170"/>
      <c r="AJ7" s="170"/>
      <c r="AK7" s="73" t="s">
        <v>1</v>
      </c>
      <c r="AL7" s="72">
        <v>910</v>
      </c>
      <c r="AM7" s="36"/>
      <c r="AN7" s="36" t="s">
        <v>29</v>
      </c>
      <c r="AO7" s="80" t="s">
        <v>954</v>
      </c>
      <c r="AP7" s="170"/>
      <c r="AQ7" s="170"/>
      <c r="AR7" s="73" t="s">
        <v>1</v>
      </c>
      <c r="AS7" s="72">
        <v>910</v>
      </c>
      <c r="AT7" s="36"/>
      <c r="AU7" s="36" t="s">
        <v>29</v>
      </c>
      <c r="AV7" s="80" t="s">
        <v>955</v>
      </c>
    </row>
    <row r="8" spans="2:48" ht="16.5" customHeight="1">
      <c r="B8" s="73" t="s">
        <v>3</v>
      </c>
      <c r="C8" s="72">
        <v>20880</v>
      </c>
      <c r="D8" s="36"/>
      <c r="E8" s="36" t="s">
        <v>30</v>
      </c>
      <c r="F8" s="80" t="s">
        <v>855</v>
      </c>
      <c r="G8" s="39"/>
      <c r="I8" s="73" t="s">
        <v>3</v>
      </c>
      <c r="J8" s="72">
        <v>14520</v>
      </c>
      <c r="K8" s="36"/>
      <c r="L8" s="36" t="s">
        <v>30</v>
      </c>
      <c r="M8" s="80" t="s">
        <v>856</v>
      </c>
      <c r="P8" s="73" t="s">
        <v>3</v>
      </c>
      <c r="Q8" s="72">
        <v>17400</v>
      </c>
      <c r="R8" s="36"/>
      <c r="S8" s="36" t="s">
        <v>30</v>
      </c>
      <c r="T8" s="80" t="s">
        <v>857</v>
      </c>
      <c r="W8" s="73" t="s">
        <v>3</v>
      </c>
      <c r="X8" s="72">
        <v>18600</v>
      </c>
      <c r="Y8" s="36"/>
      <c r="Z8" s="36" t="s">
        <v>30</v>
      </c>
      <c r="AA8" s="80" t="s">
        <v>858</v>
      </c>
      <c r="AB8" s="170"/>
      <c r="AC8" s="170"/>
      <c r="AD8" s="73" t="s">
        <v>3</v>
      </c>
      <c r="AE8" s="72">
        <v>21600</v>
      </c>
      <c r="AF8" s="36"/>
      <c r="AG8" s="36" t="s">
        <v>30</v>
      </c>
      <c r="AH8" s="80" t="s">
        <v>859</v>
      </c>
      <c r="AI8" s="170"/>
      <c r="AJ8" s="170"/>
      <c r="AK8" s="73" t="s">
        <v>3</v>
      </c>
      <c r="AL8" s="72">
        <v>12960</v>
      </c>
      <c r="AM8" s="36"/>
      <c r="AN8" s="36" t="s">
        <v>30</v>
      </c>
      <c r="AO8" s="80" t="s">
        <v>860</v>
      </c>
      <c r="AP8" s="170"/>
      <c r="AQ8" s="170"/>
      <c r="AR8" s="73" t="s">
        <v>3</v>
      </c>
      <c r="AS8" s="72">
        <v>15000</v>
      </c>
      <c r="AT8" s="36"/>
      <c r="AU8" s="36" t="s">
        <v>30</v>
      </c>
      <c r="AV8" s="80" t="s">
        <v>861</v>
      </c>
    </row>
    <row r="9" spans="2:48" ht="16.5" customHeight="1">
      <c r="B9" s="73" t="s">
        <v>159</v>
      </c>
      <c r="C9" s="72">
        <v>0</v>
      </c>
      <c r="D9" s="36"/>
      <c r="E9" s="36"/>
      <c r="F9" s="80"/>
      <c r="G9" s="38"/>
      <c r="I9" s="73" t="s">
        <v>159</v>
      </c>
      <c r="J9" s="72">
        <v>0</v>
      </c>
      <c r="K9" s="36"/>
      <c r="L9" s="36"/>
      <c r="M9" s="80"/>
      <c r="P9" s="73" t="s">
        <v>159</v>
      </c>
      <c r="Q9" s="72">
        <v>0</v>
      </c>
      <c r="R9" s="36"/>
      <c r="S9" s="36"/>
      <c r="T9" s="80"/>
      <c r="W9" s="73" t="s">
        <v>159</v>
      </c>
      <c r="X9" s="72">
        <v>0</v>
      </c>
      <c r="Y9" s="36"/>
      <c r="Z9" s="36"/>
      <c r="AA9" s="80"/>
      <c r="AB9" s="170"/>
      <c r="AC9" s="170"/>
      <c r="AD9" s="73" t="s">
        <v>159</v>
      </c>
      <c r="AE9" s="72">
        <v>0</v>
      </c>
      <c r="AF9" s="36"/>
      <c r="AG9" s="36"/>
      <c r="AH9" s="80"/>
      <c r="AI9" s="170"/>
      <c r="AJ9" s="170"/>
      <c r="AK9" s="73" t="s">
        <v>159</v>
      </c>
      <c r="AL9" s="72">
        <v>0</v>
      </c>
      <c r="AM9" s="36"/>
      <c r="AN9" s="36"/>
      <c r="AO9" s="80"/>
      <c r="AP9" s="170"/>
      <c r="AQ9" s="170"/>
      <c r="AR9" s="73" t="s">
        <v>159</v>
      </c>
      <c r="AS9" s="72">
        <v>0</v>
      </c>
      <c r="AT9" s="36"/>
      <c r="AU9" s="36"/>
      <c r="AV9" s="80"/>
    </row>
    <row r="10" spans="2:48" ht="16.5" customHeight="1">
      <c r="B10" s="164" t="s">
        <v>167</v>
      </c>
      <c r="C10" s="72">
        <v>1566</v>
      </c>
      <c r="D10" s="36"/>
      <c r="E10" s="36"/>
      <c r="F10" s="80"/>
      <c r="G10" s="38"/>
      <c r="I10" s="164" t="s">
        <v>167</v>
      </c>
      <c r="J10" s="72">
        <v>1089</v>
      </c>
      <c r="K10" s="36"/>
      <c r="L10" s="36"/>
      <c r="M10" s="80"/>
      <c r="P10" s="164" t="s">
        <v>167</v>
      </c>
      <c r="Q10" s="72">
        <v>1305</v>
      </c>
      <c r="R10" s="36"/>
      <c r="S10" s="36"/>
      <c r="T10" s="80"/>
      <c r="W10" s="164" t="s">
        <v>167</v>
      </c>
      <c r="X10" s="72">
        <v>1395</v>
      </c>
      <c r="Y10" s="36"/>
      <c r="Z10" s="36"/>
      <c r="AA10" s="80"/>
      <c r="AB10" s="170"/>
      <c r="AC10" s="170"/>
      <c r="AD10" s="164" t="s">
        <v>167</v>
      </c>
      <c r="AE10" s="72">
        <v>1620</v>
      </c>
      <c r="AF10" s="36"/>
      <c r="AG10" s="36"/>
      <c r="AH10" s="80"/>
      <c r="AI10" s="170"/>
      <c r="AJ10" s="170"/>
      <c r="AK10" s="164" t="s">
        <v>167</v>
      </c>
      <c r="AL10" s="72">
        <v>972</v>
      </c>
      <c r="AM10" s="36"/>
      <c r="AN10" s="36"/>
      <c r="AO10" s="80"/>
      <c r="AP10" s="170"/>
      <c r="AQ10" s="170"/>
      <c r="AR10" s="164" t="s">
        <v>167</v>
      </c>
      <c r="AS10" s="72">
        <v>1125</v>
      </c>
      <c r="AT10" s="36"/>
      <c r="AU10" s="36"/>
      <c r="AV10" s="80"/>
    </row>
    <row r="11" spans="2:48" ht="16.5" customHeight="1">
      <c r="B11" s="73" t="s">
        <v>168</v>
      </c>
      <c r="C11" s="72">
        <v>870</v>
      </c>
      <c r="D11" s="36"/>
      <c r="E11" s="36"/>
      <c r="F11" s="80"/>
      <c r="G11" s="38"/>
      <c r="I11" s="73" t="s">
        <v>168</v>
      </c>
      <c r="J11" s="72">
        <v>605</v>
      </c>
      <c r="K11" s="36"/>
      <c r="L11" s="36"/>
      <c r="M11" s="80"/>
      <c r="P11" s="73" t="s">
        <v>168</v>
      </c>
      <c r="Q11" s="72">
        <v>725</v>
      </c>
      <c r="R11" s="36"/>
      <c r="S11" s="36"/>
      <c r="T11" s="80"/>
      <c r="W11" s="73" t="s">
        <v>168</v>
      </c>
      <c r="X11" s="72">
        <v>775</v>
      </c>
      <c r="Y11" s="36"/>
      <c r="Z11" s="36"/>
      <c r="AA11" s="80"/>
      <c r="AB11" s="170"/>
      <c r="AC11" s="170"/>
      <c r="AD11" s="73" t="s">
        <v>168</v>
      </c>
      <c r="AE11" s="72">
        <v>900</v>
      </c>
      <c r="AF11" s="36"/>
      <c r="AG11" s="36"/>
      <c r="AH11" s="80"/>
      <c r="AI11" s="170"/>
      <c r="AJ11" s="170"/>
      <c r="AK11" s="73" t="s">
        <v>168</v>
      </c>
      <c r="AL11" s="72">
        <v>540</v>
      </c>
      <c r="AM11" s="36"/>
      <c r="AN11" s="36"/>
      <c r="AO11" s="80"/>
      <c r="AP11" s="170"/>
      <c r="AQ11" s="170"/>
      <c r="AR11" s="73" t="s">
        <v>168</v>
      </c>
      <c r="AS11" s="72">
        <v>625</v>
      </c>
      <c r="AT11" s="36"/>
      <c r="AU11" s="36"/>
      <c r="AV11" s="80"/>
    </row>
    <row r="12" spans="2:48" ht="16.5" customHeight="1">
      <c r="B12" s="73" t="s">
        <v>31</v>
      </c>
      <c r="C12" s="72">
        <v>2423</v>
      </c>
      <c r="D12" s="36"/>
      <c r="E12" s="172" t="s">
        <v>117</v>
      </c>
      <c r="F12" s="173"/>
      <c r="G12" s="38"/>
      <c r="I12" s="73" t="s">
        <v>31</v>
      </c>
      <c r="J12" s="72">
        <v>1712</v>
      </c>
      <c r="K12" s="36"/>
      <c r="L12" s="172" t="s">
        <v>117</v>
      </c>
      <c r="M12" s="173"/>
      <c r="P12" s="73" t="s">
        <v>31</v>
      </c>
      <c r="Q12" s="72">
        <v>2034</v>
      </c>
      <c r="R12" s="36"/>
      <c r="S12" s="172" t="s">
        <v>117</v>
      </c>
      <c r="T12" s="173"/>
      <c r="W12" s="73" t="s">
        <v>31</v>
      </c>
      <c r="X12" s="72">
        <v>2168</v>
      </c>
      <c r="Y12" s="36"/>
      <c r="Z12" s="172" t="s">
        <v>117</v>
      </c>
      <c r="AA12" s="173"/>
      <c r="AB12" s="169"/>
      <c r="AC12" s="169"/>
      <c r="AD12" s="73" t="s">
        <v>31</v>
      </c>
      <c r="AE12" s="72">
        <v>2503</v>
      </c>
      <c r="AF12" s="36"/>
      <c r="AG12" s="172" t="s">
        <v>117</v>
      </c>
      <c r="AH12" s="173"/>
      <c r="AI12" s="169"/>
      <c r="AJ12" s="169"/>
      <c r="AK12" s="73" t="s">
        <v>31</v>
      </c>
      <c r="AL12" s="72">
        <v>1538</v>
      </c>
      <c r="AM12" s="36"/>
      <c r="AN12" s="172" t="s">
        <v>117</v>
      </c>
      <c r="AO12" s="173"/>
      <c r="AP12" s="169"/>
      <c r="AQ12" s="169"/>
      <c r="AR12" s="73" t="s">
        <v>31</v>
      </c>
      <c r="AS12" s="72">
        <v>1766</v>
      </c>
      <c r="AT12" s="36"/>
      <c r="AU12" s="172" t="s">
        <v>117</v>
      </c>
      <c r="AV12" s="173"/>
    </row>
    <row r="13" spans="2:48" ht="16.5" customHeight="1">
      <c r="B13" s="73" t="s">
        <v>171</v>
      </c>
      <c r="C13" s="72">
        <v>-9</v>
      </c>
      <c r="D13" s="36"/>
      <c r="E13" s="36" t="s">
        <v>33</v>
      </c>
      <c r="F13" s="80" t="s">
        <v>956</v>
      </c>
      <c r="G13" s="38"/>
      <c r="I13" s="73" t="s">
        <v>171</v>
      </c>
      <c r="J13" s="72">
        <v>-6</v>
      </c>
      <c r="K13" s="36"/>
      <c r="L13" s="36" t="s">
        <v>33</v>
      </c>
      <c r="M13" s="80" t="s">
        <v>845</v>
      </c>
      <c r="P13" s="73" t="s">
        <v>171</v>
      </c>
      <c r="Q13" s="72">
        <v>-4</v>
      </c>
      <c r="R13" s="36"/>
      <c r="S13" s="36" t="s">
        <v>33</v>
      </c>
      <c r="T13" s="80" t="s">
        <v>876</v>
      </c>
      <c r="W13" s="73" t="s">
        <v>171</v>
      </c>
      <c r="X13" s="72">
        <v>-8</v>
      </c>
      <c r="Y13" s="36"/>
      <c r="Z13" s="36" t="s">
        <v>33</v>
      </c>
      <c r="AA13" s="80" t="s">
        <v>957</v>
      </c>
      <c r="AB13" s="170"/>
      <c r="AC13" s="170"/>
      <c r="AD13" s="73" t="s">
        <v>171</v>
      </c>
      <c r="AE13" s="72">
        <v>-3</v>
      </c>
      <c r="AF13" s="36"/>
      <c r="AG13" s="36" t="s">
        <v>33</v>
      </c>
      <c r="AH13" s="80" t="s">
        <v>551</v>
      </c>
      <c r="AI13" s="170"/>
      <c r="AJ13" s="170"/>
      <c r="AK13" s="73" t="s">
        <v>171</v>
      </c>
      <c r="AL13" s="72">
        <v>0</v>
      </c>
      <c r="AM13" s="36"/>
      <c r="AN13" s="36" t="s">
        <v>33</v>
      </c>
      <c r="AO13" s="80" t="s">
        <v>539</v>
      </c>
      <c r="AP13" s="170"/>
      <c r="AQ13" s="170"/>
      <c r="AR13" s="73" t="s">
        <v>171</v>
      </c>
      <c r="AS13" s="72">
        <v>-6</v>
      </c>
      <c r="AT13" s="36"/>
      <c r="AU13" s="36" t="s">
        <v>33</v>
      </c>
      <c r="AV13" s="80" t="s">
        <v>432</v>
      </c>
    </row>
    <row r="14" spans="2:48" ht="16.5" customHeight="1">
      <c r="B14" s="73" t="s">
        <v>32</v>
      </c>
      <c r="C14" s="72">
        <v>770</v>
      </c>
      <c r="D14" s="36"/>
      <c r="E14" s="96"/>
      <c r="F14" s="95"/>
      <c r="G14" s="38"/>
      <c r="I14" s="73" t="s">
        <v>32</v>
      </c>
      <c r="J14" s="72">
        <v>540</v>
      </c>
      <c r="K14" s="36"/>
      <c r="L14" s="96"/>
      <c r="M14" s="95"/>
      <c r="P14" s="73" t="s">
        <v>32</v>
      </c>
      <c r="Q14" s="72">
        <v>650</v>
      </c>
      <c r="R14" s="36"/>
      <c r="S14" s="96"/>
      <c r="T14" s="95"/>
      <c r="W14" s="73" t="s">
        <v>32</v>
      </c>
      <c r="X14" s="72">
        <v>690</v>
      </c>
      <c r="Y14" s="36"/>
      <c r="Z14" s="96"/>
      <c r="AA14" s="95"/>
      <c r="AB14" s="171"/>
      <c r="AC14" s="171"/>
      <c r="AD14" s="73" t="s">
        <v>32</v>
      </c>
      <c r="AE14" s="72">
        <v>800</v>
      </c>
      <c r="AF14" s="36"/>
      <c r="AG14" s="96"/>
      <c r="AH14" s="95"/>
      <c r="AI14" s="171"/>
      <c r="AJ14" s="171"/>
      <c r="AK14" s="73" t="s">
        <v>32</v>
      </c>
      <c r="AL14" s="72">
        <v>490</v>
      </c>
      <c r="AM14" s="36"/>
      <c r="AN14" s="96"/>
      <c r="AO14" s="95"/>
      <c r="AP14" s="171"/>
      <c r="AQ14" s="171"/>
      <c r="AR14" s="73" t="s">
        <v>32</v>
      </c>
      <c r="AS14" s="72">
        <v>560</v>
      </c>
      <c r="AT14" s="36"/>
      <c r="AU14" s="96"/>
      <c r="AV14" s="95"/>
    </row>
    <row r="15" spans="2:48" ht="16.5" customHeight="1">
      <c r="B15" s="73" t="s">
        <v>101</v>
      </c>
      <c r="C15" s="72">
        <v>2500</v>
      </c>
      <c r="D15" s="36"/>
      <c r="E15" s="36"/>
      <c r="F15" s="80"/>
      <c r="G15" s="38"/>
      <c r="I15" s="73" t="s">
        <v>101</v>
      </c>
      <c r="J15" s="72">
        <v>2500</v>
      </c>
      <c r="K15" s="36"/>
      <c r="L15" s="36"/>
      <c r="M15" s="80"/>
      <c r="P15" s="73" t="s">
        <v>101</v>
      </c>
      <c r="Q15" s="72">
        <v>2500</v>
      </c>
      <c r="R15" s="36"/>
      <c r="S15" s="36"/>
      <c r="T15" s="80"/>
      <c r="W15" s="73" t="s">
        <v>101</v>
      </c>
      <c r="X15" s="72">
        <v>2500</v>
      </c>
      <c r="Y15" s="36"/>
      <c r="Z15" s="36"/>
      <c r="AA15" s="80"/>
      <c r="AB15" s="170"/>
      <c r="AC15" s="170"/>
      <c r="AD15" s="73" t="s">
        <v>101</v>
      </c>
      <c r="AE15" s="72">
        <v>2500</v>
      </c>
      <c r="AF15" s="36"/>
      <c r="AG15" s="36"/>
      <c r="AH15" s="80"/>
      <c r="AI15" s="170"/>
      <c r="AJ15" s="170"/>
      <c r="AK15" s="73" t="s">
        <v>101</v>
      </c>
      <c r="AL15" s="72">
        <v>2500</v>
      </c>
      <c r="AM15" s="36"/>
      <c r="AN15" s="36"/>
      <c r="AO15" s="80"/>
      <c r="AP15" s="170"/>
      <c r="AQ15" s="170"/>
      <c r="AR15" s="73" t="s">
        <v>101</v>
      </c>
      <c r="AS15" s="72">
        <v>2500</v>
      </c>
      <c r="AT15" s="36"/>
      <c r="AU15" s="36"/>
      <c r="AV15" s="80"/>
    </row>
    <row r="16" spans="2:48" ht="16.5" customHeight="1">
      <c r="B16" s="73" t="s">
        <v>104</v>
      </c>
      <c r="C16" s="72">
        <v>0</v>
      </c>
      <c r="D16" s="36"/>
      <c r="E16" s="36"/>
      <c r="F16" s="80"/>
      <c r="G16" s="38"/>
      <c r="I16" s="73" t="s">
        <v>104</v>
      </c>
      <c r="J16" s="72">
        <v>0</v>
      </c>
      <c r="K16" s="36"/>
      <c r="L16" s="36"/>
      <c r="M16" s="80"/>
      <c r="P16" s="73" t="s">
        <v>104</v>
      </c>
      <c r="Q16" s="72">
        <v>0</v>
      </c>
      <c r="R16" s="36"/>
      <c r="S16" s="36"/>
      <c r="T16" s="80"/>
      <c r="W16" s="73" t="s">
        <v>104</v>
      </c>
      <c r="X16" s="72">
        <v>0</v>
      </c>
      <c r="Y16" s="36"/>
      <c r="Z16" s="36"/>
      <c r="AA16" s="80"/>
      <c r="AB16" s="170"/>
      <c r="AC16" s="170"/>
      <c r="AD16" s="73" t="s">
        <v>104</v>
      </c>
      <c r="AE16" s="72">
        <v>0</v>
      </c>
      <c r="AF16" s="36"/>
      <c r="AG16" s="36"/>
      <c r="AH16" s="80"/>
      <c r="AI16" s="170"/>
      <c r="AJ16" s="170"/>
      <c r="AK16" s="73" t="s">
        <v>104</v>
      </c>
      <c r="AL16" s="72">
        <v>0</v>
      </c>
      <c r="AM16" s="36"/>
      <c r="AN16" s="36"/>
      <c r="AO16" s="80"/>
      <c r="AP16" s="170"/>
      <c r="AQ16" s="170"/>
      <c r="AR16" s="73" t="s">
        <v>104</v>
      </c>
      <c r="AS16" s="72">
        <v>0</v>
      </c>
      <c r="AT16" s="36"/>
      <c r="AU16" s="36"/>
      <c r="AV16" s="80"/>
    </row>
    <row r="17" spans="2:48" ht="16.5" customHeight="1">
      <c r="B17" s="93" t="s">
        <v>109</v>
      </c>
      <c r="C17" s="94">
        <v>29910</v>
      </c>
      <c r="D17" s="81"/>
      <c r="E17" s="36"/>
      <c r="F17" s="37"/>
      <c r="G17" s="38"/>
      <c r="H17" s="39"/>
      <c r="I17" s="93" t="s">
        <v>109</v>
      </c>
      <c r="J17" s="94">
        <v>21870</v>
      </c>
      <c r="K17" s="81"/>
      <c r="L17" s="36"/>
      <c r="M17" s="37"/>
      <c r="N17" s="39"/>
      <c r="O17" s="39"/>
      <c r="P17" s="93" t="s">
        <v>109</v>
      </c>
      <c r="Q17" s="94">
        <v>25520</v>
      </c>
      <c r="R17" s="81"/>
      <c r="S17" s="36"/>
      <c r="T17" s="37"/>
      <c r="U17" s="39"/>
      <c r="V17" s="39"/>
      <c r="W17" s="93" t="s">
        <v>109</v>
      </c>
      <c r="X17" s="94">
        <v>27030</v>
      </c>
      <c r="Y17" s="81"/>
      <c r="Z17" s="36"/>
      <c r="AA17" s="37"/>
      <c r="AB17" s="81"/>
      <c r="AC17" s="81"/>
      <c r="AD17" s="93" t="s">
        <v>109</v>
      </c>
      <c r="AE17" s="94">
        <v>30830</v>
      </c>
      <c r="AF17" s="81"/>
      <c r="AG17" s="36"/>
      <c r="AH17" s="37"/>
      <c r="AI17" s="81"/>
      <c r="AJ17" s="81"/>
      <c r="AK17" s="93" t="s">
        <v>109</v>
      </c>
      <c r="AL17" s="94">
        <v>19910</v>
      </c>
      <c r="AM17" s="81"/>
      <c r="AN17" s="36"/>
      <c r="AO17" s="37"/>
      <c r="AP17" s="81"/>
      <c r="AQ17" s="81"/>
      <c r="AR17" s="93" t="s">
        <v>109</v>
      </c>
      <c r="AS17" s="94">
        <v>22480</v>
      </c>
      <c r="AT17" s="81"/>
      <c r="AU17" s="36"/>
      <c r="AV17" s="37"/>
    </row>
    <row r="18" spans="2:48" ht="16.5" customHeight="1">
      <c r="B18" s="74" t="s">
        <v>111</v>
      </c>
      <c r="C18" s="75">
        <v>0</v>
      </c>
      <c r="D18" s="81"/>
      <c r="E18" s="36"/>
      <c r="F18" s="37"/>
      <c r="G18" s="38"/>
      <c r="H18" s="39"/>
      <c r="I18" s="74" t="s">
        <v>111</v>
      </c>
      <c r="J18" s="75">
        <v>0</v>
      </c>
      <c r="K18" s="81"/>
      <c r="L18" s="36"/>
      <c r="M18" s="37"/>
      <c r="N18" s="39"/>
      <c r="O18" s="39"/>
      <c r="P18" s="74" t="s">
        <v>111</v>
      </c>
      <c r="Q18" s="75">
        <v>0</v>
      </c>
      <c r="R18" s="81"/>
      <c r="S18" s="36"/>
      <c r="T18" s="37"/>
      <c r="U18" s="39"/>
      <c r="V18" s="39"/>
      <c r="W18" s="74" t="s">
        <v>111</v>
      </c>
      <c r="X18" s="75">
        <v>0</v>
      </c>
      <c r="Y18" s="81"/>
      <c r="Z18" s="36"/>
      <c r="AA18" s="37"/>
      <c r="AB18" s="81"/>
      <c r="AC18" s="81"/>
      <c r="AD18" s="74" t="s">
        <v>111</v>
      </c>
      <c r="AE18" s="75">
        <v>0</v>
      </c>
      <c r="AF18" s="81"/>
      <c r="AG18" s="36"/>
      <c r="AH18" s="37"/>
      <c r="AI18" s="81"/>
      <c r="AJ18" s="81"/>
      <c r="AK18" s="74" t="s">
        <v>111</v>
      </c>
      <c r="AL18" s="75">
        <v>0</v>
      </c>
      <c r="AM18" s="81"/>
      <c r="AN18" s="36"/>
      <c r="AO18" s="37"/>
      <c r="AP18" s="81"/>
      <c r="AQ18" s="81"/>
      <c r="AR18" s="74" t="s">
        <v>111</v>
      </c>
      <c r="AS18" s="75">
        <v>0</v>
      </c>
      <c r="AT18" s="81"/>
      <c r="AU18" s="36"/>
      <c r="AV18" s="37"/>
    </row>
    <row r="19" spans="2:48" ht="16.5" customHeight="1">
      <c r="B19" s="91" t="s">
        <v>112</v>
      </c>
      <c r="C19" s="92">
        <v>29910</v>
      </c>
      <c r="D19" s="81"/>
      <c r="E19" s="36"/>
      <c r="F19" s="37"/>
      <c r="G19" s="38"/>
      <c r="I19" s="91" t="s">
        <v>112</v>
      </c>
      <c r="J19" s="92">
        <v>21870</v>
      </c>
      <c r="K19" s="81"/>
      <c r="L19" s="36"/>
      <c r="M19" s="37"/>
      <c r="P19" s="91" t="s">
        <v>112</v>
      </c>
      <c r="Q19" s="92">
        <v>25520</v>
      </c>
      <c r="R19" s="81"/>
      <c r="S19" s="36"/>
      <c r="T19" s="37"/>
      <c r="W19" s="91" t="s">
        <v>112</v>
      </c>
      <c r="X19" s="92">
        <v>27030</v>
      </c>
      <c r="Y19" s="81"/>
      <c r="Z19" s="36"/>
      <c r="AA19" s="37"/>
      <c r="AB19" s="81"/>
      <c r="AC19" s="81"/>
      <c r="AD19" s="91" t="s">
        <v>112</v>
      </c>
      <c r="AE19" s="92">
        <v>30830</v>
      </c>
      <c r="AF19" s="81"/>
      <c r="AG19" s="36"/>
      <c r="AH19" s="37"/>
      <c r="AI19" s="81"/>
      <c r="AJ19" s="81"/>
      <c r="AK19" s="91" t="s">
        <v>112</v>
      </c>
      <c r="AL19" s="92">
        <v>19910</v>
      </c>
      <c r="AM19" s="81"/>
      <c r="AN19" s="36"/>
      <c r="AO19" s="37"/>
      <c r="AP19" s="81"/>
      <c r="AQ19" s="81"/>
      <c r="AR19" s="91" t="s">
        <v>112</v>
      </c>
      <c r="AS19" s="92">
        <v>22480</v>
      </c>
      <c r="AT19" s="81"/>
      <c r="AU19" s="36"/>
      <c r="AV19" s="37"/>
    </row>
    <row r="20" spans="2:48" s="39" customFormat="1" ht="16.5" customHeight="1">
      <c r="B20" s="73"/>
      <c r="C20" s="42"/>
      <c r="D20" s="36"/>
      <c r="E20" s="36"/>
      <c r="F20" s="37"/>
      <c r="G20" s="38"/>
      <c r="I20" s="73"/>
      <c r="J20" s="42"/>
      <c r="K20" s="36"/>
      <c r="L20" s="36"/>
      <c r="M20" s="37"/>
      <c r="P20" s="73"/>
      <c r="Q20" s="42"/>
      <c r="R20" s="36"/>
      <c r="S20" s="36"/>
      <c r="T20" s="37"/>
      <c r="W20" s="73"/>
      <c r="X20" s="42"/>
      <c r="Y20" s="36"/>
      <c r="Z20" s="36"/>
      <c r="AA20" s="37"/>
      <c r="AB20" s="81"/>
      <c r="AC20" s="81"/>
      <c r="AD20" s="73"/>
      <c r="AE20" s="42"/>
      <c r="AF20" s="36"/>
      <c r="AG20" s="36"/>
      <c r="AH20" s="37"/>
      <c r="AI20" s="81"/>
      <c r="AJ20" s="81"/>
      <c r="AK20" s="73"/>
      <c r="AL20" s="42"/>
      <c r="AM20" s="36"/>
      <c r="AN20" s="36"/>
      <c r="AO20" s="37"/>
      <c r="AP20" s="81"/>
      <c r="AQ20" s="81"/>
      <c r="AR20" s="73"/>
      <c r="AS20" s="42"/>
      <c r="AT20" s="36"/>
      <c r="AU20" s="36"/>
      <c r="AV20" s="37"/>
    </row>
    <row r="21" spans="2:48" s="39" customFormat="1" ht="16.5" customHeight="1">
      <c r="B21" s="73">
        <v>0</v>
      </c>
      <c r="C21" s="42"/>
      <c r="D21" s="36"/>
      <c r="E21" s="36"/>
      <c r="F21" s="37"/>
      <c r="G21" s="38"/>
      <c r="I21" s="73">
        <v>0</v>
      </c>
      <c r="J21" s="42"/>
      <c r="K21" s="36"/>
      <c r="L21" s="36"/>
      <c r="M21" s="37"/>
      <c r="P21" s="73">
        <v>0</v>
      </c>
      <c r="Q21" s="42"/>
      <c r="R21" s="36"/>
      <c r="S21" s="36"/>
      <c r="T21" s="37"/>
      <c r="W21" s="73">
        <v>0</v>
      </c>
      <c r="X21" s="42"/>
      <c r="Y21" s="36"/>
      <c r="Z21" s="36"/>
      <c r="AA21" s="37"/>
      <c r="AB21" s="81"/>
      <c r="AC21" s="81"/>
      <c r="AD21" s="73">
        <v>0</v>
      </c>
      <c r="AE21" s="42"/>
      <c r="AF21" s="36"/>
      <c r="AG21" s="36"/>
      <c r="AH21" s="37"/>
      <c r="AI21" s="81"/>
      <c r="AJ21" s="81"/>
      <c r="AK21" s="73">
        <v>0</v>
      </c>
      <c r="AL21" s="42"/>
      <c r="AM21" s="36"/>
      <c r="AN21" s="36"/>
      <c r="AO21" s="37"/>
      <c r="AP21" s="81"/>
      <c r="AQ21" s="81"/>
      <c r="AR21" s="73">
        <v>0</v>
      </c>
      <c r="AS21" s="42"/>
      <c r="AT21" s="36"/>
      <c r="AU21" s="36"/>
      <c r="AV21" s="37"/>
    </row>
    <row r="22" spans="2:48" s="39" customFormat="1" ht="16.5" customHeight="1">
      <c r="B22" s="73" t="s">
        <v>211</v>
      </c>
      <c r="C22" s="42"/>
      <c r="D22" s="36"/>
      <c r="E22" s="36"/>
      <c r="F22" s="37"/>
      <c r="G22" s="38"/>
      <c r="I22" s="73" t="s">
        <v>211</v>
      </c>
      <c r="J22" s="42"/>
      <c r="K22" s="36"/>
      <c r="L22" s="36"/>
      <c r="M22" s="37"/>
      <c r="P22" s="73" t="s">
        <v>211</v>
      </c>
      <c r="Q22" s="42"/>
      <c r="R22" s="36"/>
      <c r="S22" s="36"/>
      <c r="T22" s="37"/>
      <c r="W22" s="73" t="s">
        <v>211</v>
      </c>
      <c r="X22" s="42"/>
      <c r="Y22" s="36"/>
      <c r="Z22" s="36"/>
      <c r="AA22" s="37"/>
      <c r="AB22" s="81"/>
      <c r="AC22" s="81"/>
      <c r="AD22" s="73" t="s">
        <v>211</v>
      </c>
      <c r="AE22" s="42"/>
      <c r="AF22" s="36"/>
      <c r="AG22" s="36"/>
      <c r="AH22" s="37"/>
      <c r="AI22" s="81"/>
      <c r="AJ22" s="81"/>
      <c r="AK22" s="73" t="s">
        <v>211</v>
      </c>
      <c r="AL22" s="42"/>
      <c r="AM22" s="36"/>
      <c r="AN22" s="36"/>
      <c r="AO22" s="37"/>
      <c r="AP22" s="81"/>
      <c r="AQ22" s="81"/>
      <c r="AR22" s="73" t="s">
        <v>211</v>
      </c>
      <c r="AS22" s="42"/>
      <c r="AT22" s="36"/>
      <c r="AU22" s="36"/>
      <c r="AV22" s="37"/>
    </row>
    <row r="23" spans="2:48" s="184" customFormat="1" ht="16.5" customHeight="1">
      <c r="B23" s="180">
        <v>0</v>
      </c>
      <c r="C23" s="181"/>
      <c r="D23" s="26"/>
      <c r="E23" s="26"/>
      <c r="F23" s="182"/>
      <c r="G23" s="183"/>
      <c r="I23" s="180">
        <v>0</v>
      </c>
      <c r="J23" s="181"/>
      <c r="K23" s="26"/>
      <c r="L23" s="26"/>
      <c r="M23" s="182"/>
      <c r="P23" s="180">
        <v>0</v>
      </c>
      <c r="Q23" s="181"/>
      <c r="R23" s="26"/>
      <c r="S23" s="26"/>
      <c r="T23" s="182"/>
      <c r="W23" s="180">
        <v>0</v>
      </c>
      <c r="X23" s="181"/>
      <c r="Y23" s="26"/>
      <c r="Z23" s="26"/>
      <c r="AA23" s="182"/>
      <c r="AB23" s="185"/>
      <c r="AC23" s="185"/>
      <c r="AD23" s="180">
        <v>0</v>
      </c>
      <c r="AE23" s="181"/>
      <c r="AF23" s="26"/>
      <c r="AG23" s="26"/>
      <c r="AH23" s="182"/>
      <c r="AI23" s="185"/>
      <c r="AJ23" s="185"/>
      <c r="AK23" s="180">
        <v>0</v>
      </c>
      <c r="AL23" s="181"/>
      <c r="AM23" s="26"/>
      <c r="AN23" s="26"/>
      <c r="AO23" s="182"/>
      <c r="AP23" s="185"/>
      <c r="AQ23" s="185"/>
      <c r="AR23" s="180">
        <v>0</v>
      </c>
      <c r="AS23" s="181"/>
      <c r="AT23" s="26"/>
      <c r="AU23" s="26"/>
      <c r="AV23" s="182"/>
    </row>
    <row r="24" spans="2:48" ht="16.5" customHeight="1" thickBot="1">
      <c r="B24" s="84"/>
      <c r="C24" s="85"/>
      <c r="D24" s="85"/>
      <c r="E24" s="85"/>
      <c r="F24" s="86"/>
      <c r="G24" s="38"/>
      <c r="I24" s="84"/>
      <c r="J24" s="85"/>
      <c r="K24" s="85"/>
      <c r="L24" s="85"/>
      <c r="M24" s="86"/>
      <c r="P24" s="84"/>
      <c r="Q24" s="85"/>
      <c r="R24" s="85"/>
      <c r="S24" s="85"/>
      <c r="T24" s="86"/>
      <c r="W24" s="84"/>
      <c r="X24" s="85"/>
      <c r="Y24" s="85"/>
      <c r="Z24" s="85"/>
      <c r="AA24" s="86"/>
      <c r="AB24" s="81"/>
      <c r="AC24" s="81"/>
      <c r="AD24" s="84"/>
      <c r="AE24" s="85"/>
      <c r="AF24" s="85"/>
      <c r="AG24" s="85"/>
      <c r="AH24" s="86"/>
      <c r="AI24" s="81"/>
      <c r="AJ24" s="81"/>
      <c r="AK24" s="84"/>
      <c r="AL24" s="85"/>
      <c r="AM24" s="85"/>
      <c r="AN24" s="85"/>
      <c r="AO24" s="86"/>
      <c r="AP24" s="81"/>
      <c r="AQ24" s="81"/>
      <c r="AR24" s="84"/>
      <c r="AS24" s="85"/>
      <c r="AT24" s="85"/>
      <c r="AU24" s="85"/>
      <c r="AV24" s="86"/>
    </row>
    <row r="25" spans="2:48" ht="16.5" customHeight="1">
      <c r="B25" s="36"/>
      <c r="C25" s="36"/>
      <c r="D25" s="36"/>
      <c r="E25" s="36"/>
      <c r="F25" s="36"/>
      <c r="G25" s="38"/>
      <c r="I25" s="36"/>
      <c r="J25" s="36"/>
      <c r="K25" s="36"/>
      <c r="L25" s="36"/>
      <c r="M25" s="36"/>
      <c r="P25" s="36"/>
      <c r="Q25" s="36"/>
      <c r="R25" s="36"/>
      <c r="S25" s="36"/>
      <c r="T25" s="36"/>
      <c r="W25" s="36"/>
      <c r="X25" s="36"/>
      <c r="Y25" s="36"/>
      <c r="Z25" s="36"/>
      <c r="AA25" s="36"/>
      <c r="AB25" s="81"/>
      <c r="AC25" s="81"/>
      <c r="AD25" s="36"/>
      <c r="AE25" s="36"/>
      <c r="AF25" s="36"/>
      <c r="AG25" s="36"/>
      <c r="AH25" s="36"/>
      <c r="AI25" s="81"/>
      <c r="AJ25" s="81"/>
      <c r="AK25" s="36"/>
      <c r="AL25" s="36"/>
      <c r="AM25" s="36"/>
      <c r="AN25" s="36"/>
      <c r="AO25" s="36"/>
      <c r="AP25" s="81"/>
      <c r="AQ25" s="81"/>
      <c r="AR25" s="36"/>
      <c r="AS25" s="36"/>
      <c r="AT25" s="36"/>
      <c r="AU25" s="36"/>
      <c r="AV25" s="36"/>
    </row>
    <row r="26" spans="2:48" ht="16.5" customHeight="1">
      <c r="B26" s="87"/>
      <c r="I26" s="87"/>
      <c r="P26" s="87"/>
      <c r="W26" s="87"/>
      <c r="AD26" s="87"/>
      <c r="AK26" s="87"/>
      <c r="AR26" s="87"/>
    </row>
    <row r="27" spans="2:48" ht="16.5" customHeight="1">
      <c r="B27" s="36"/>
      <c r="I27" s="36"/>
      <c r="P27" s="36"/>
      <c r="W27" s="36"/>
      <c r="AD27" s="36"/>
      <c r="AK27" s="36"/>
      <c r="AR27" s="36"/>
    </row>
    <row r="28" spans="2:48" ht="16.5" customHeight="1" thickBot="1">
      <c r="G28" s="38"/>
    </row>
    <row r="29" spans="2:48" s="76" customFormat="1" ht="16.5" customHeight="1">
      <c r="B29" s="98"/>
      <c r="C29" s="101"/>
      <c r="D29" s="102" t="s">
        <v>114</v>
      </c>
      <c r="E29" s="99"/>
      <c r="F29" s="100"/>
      <c r="G29" s="77"/>
      <c r="I29" s="98"/>
      <c r="J29" s="101"/>
      <c r="K29" s="102" t="s">
        <v>114</v>
      </c>
      <c r="L29" s="99"/>
      <c r="M29" s="100"/>
      <c r="P29" s="98"/>
      <c r="Q29" s="101"/>
      <c r="R29" s="102" t="s">
        <v>114</v>
      </c>
      <c r="S29" s="99"/>
      <c r="T29" s="100"/>
      <c r="W29" s="98"/>
      <c r="X29" s="101"/>
      <c r="Y29" s="102" t="s">
        <v>114</v>
      </c>
      <c r="Z29" s="99"/>
      <c r="AA29" s="100"/>
      <c r="AB29" s="167"/>
      <c r="AC29" s="167"/>
      <c r="AD29" s="98"/>
      <c r="AE29" s="101"/>
      <c r="AF29" s="102" t="s">
        <v>114</v>
      </c>
      <c r="AG29" s="99"/>
      <c r="AH29" s="100"/>
      <c r="AI29" s="167"/>
      <c r="AJ29" s="167"/>
      <c r="AK29" s="98"/>
      <c r="AL29" s="101"/>
      <c r="AM29" s="102" t="s">
        <v>114</v>
      </c>
      <c r="AN29" s="99"/>
      <c r="AO29" s="100"/>
      <c r="AP29" s="167"/>
      <c r="AQ29" s="167"/>
      <c r="AR29" s="98"/>
      <c r="AS29" s="101"/>
      <c r="AT29" s="102" t="s">
        <v>114</v>
      </c>
      <c r="AU29" s="99"/>
      <c r="AV29" s="100"/>
    </row>
    <row r="30" spans="2:48" ht="16.5" customHeight="1">
      <c r="B30" s="40" t="s">
        <v>26</v>
      </c>
      <c r="C30" s="26" t="s">
        <v>87</v>
      </c>
      <c r="D30" s="36"/>
      <c r="E30" s="26"/>
      <c r="F30" s="95"/>
      <c r="G30" s="38"/>
      <c r="H30" s="41"/>
      <c r="I30" s="40" t="s">
        <v>26</v>
      </c>
      <c r="J30" s="26" t="s">
        <v>88</v>
      </c>
      <c r="K30" s="41"/>
      <c r="L30" s="26"/>
      <c r="M30" s="70"/>
      <c r="N30" s="41"/>
      <c r="O30" s="41"/>
      <c r="P30" s="40" t="s">
        <v>26</v>
      </c>
      <c r="Q30" s="26" t="s">
        <v>89</v>
      </c>
      <c r="R30" s="42"/>
      <c r="S30" s="26"/>
      <c r="T30" s="70"/>
      <c r="U30" s="41"/>
      <c r="V30" s="41"/>
      <c r="W30" s="40" t="s">
        <v>26</v>
      </c>
      <c r="X30" s="26" t="s">
        <v>90</v>
      </c>
      <c r="Y30" s="41"/>
      <c r="Z30" s="26"/>
      <c r="AA30" s="70"/>
      <c r="AB30" s="41"/>
      <c r="AC30" s="41"/>
      <c r="AD30" s="40" t="s">
        <v>26</v>
      </c>
      <c r="AE30" s="26" t="s">
        <v>91</v>
      </c>
      <c r="AF30" s="41"/>
      <c r="AG30" s="26"/>
      <c r="AH30" s="70"/>
      <c r="AI30" s="41"/>
      <c r="AJ30" s="41"/>
      <c r="AK30" s="40" t="s">
        <v>26</v>
      </c>
      <c r="AL30" s="26" t="s">
        <v>92</v>
      </c>
      <c r="AN30" s="26"/>
      <c r="AO30" s="70"/>
      <c r="AP30" s="41"/>
      <c r="AQ30" s="41"/>
      <c r="AR30" s="40" t="s">
        <v>26</v>
      </c>
      <c r="AS30" s="26" t="s">
        <v>93</v>
      </c>
      <c r="AU30" s="26"/>
      <c r="AV30" s="70"/>
    </row>
    <row r="31" spans="2:48" ht="16.5" customHeight="1">
      <c r="B31" s="73" t="s">
        <v>27</v>
      </c>
      <c r="C31" s="36" t="s">
        <v>943</v>
      </c>
      <c r="D31" s="36"/>
      <c r="E31" s="36" t="s">
        <v>28</v>
      </c>
      <c r="F31" s="90">
        <v>45606</v>
      </c>
      <c r="G31" s="38"/>
      <c r="I31" s="73" t="s">
        <v>27</v>
      </c>
      <c r="J31" s="36" t="s">
        <v>943</v>
      </c>
      <c r="K31" s="36"/>
      <c r="L31" s="36" t="s">
        <v>28</v>
      </c>
      <c r="M31" s="90">
        <v>45606</v>
      </c>
      <c r="P31" s="73" t="s">
        <v>27</v>
      </c>
      <c r="Q31" s="36" t="s">
        <v>943</v>
      </c>
      <c r="R31" s="36"/>
      <c r="S31" s="36" t="s">
        <v>28</v>
      </c>
      <c r="T31" s="90">
        <v>45606</v>
      </c>
      <c r="W31" s="73" t="s">
        <v>27</v>
      </c>
      <c r="X31" s="36" t="s">
        <v>943</v>
      </c>
      <c r="Y31" s="36"/>
      <c r="Z31" s="36" t="s">
        <v>28</v>
      </c>
      <c r="AA31" s="90">
        <v>45606</v>
      </c>
      <c r="AB31" s="168"/>
      <c r="AC31" s="168"/>
      <c r="AD31" s="73" t="s">
        <v>27</v>
      </c>
      <c r="AE31" s="36" t="s">
        <v>943</v>
      </c>
      <c r="AF31" s="36"/>
      <c r="AG31" s="36" t="s">
        <v>28</v>
      </c>
      <c r="AH31" s="90">
        <v>45606</v>
      </c>
      <c r="AI31" s="168"/>
      <c r="AJ31" s="168"/>
      <c r="AK31" s="73" t="s">
        <v>27</v>
      </c>
      <c r="AL31" s="36" t="s">
        <v>943</v>
      </c>
      <c r="AM31" s="36"/>
      <c r="AN31" s="36" t="s">
        <v>28</v>
      </c>
      <c r="AO31" s="90">
        <v>45606</v>
      </c>
      <c r="AP31" s="168"/>
      <c r="AQ31" s="168"/>
      <c r="AR31" s="73" t="s">
        <v>27</v>
      </c>
      <c r="AS31" s="36" t="s">
        <v>943</v>
      </c>
      <c r="AT31" s="36"/>
      <c r="AU31" s="36" t="s">
        <v>28</v>
      </c>
      <c r="AV31" s="90">
        <v>45606</v>
      </c>
    </row>
    <row r="32" spans="2:48" ht="16.5" customHeight="1">
      <c r="B32" s="73"/>
      <c r="C32" s="36"/>
      <c r="D32" s="36"/>
      <c r="E32" s="36"/>
      <c r="F32" s="37"/>
      <c r="G32" s="38"/>
      <c r="I32" s="73"/>
      <c r="J32" s="36"/>
      <c r="K32" s="36"/>
      <c r="L32" s="36"/>
      <c r="M32" s="37"/>
      <c r="P32" s="73"/>
      <c r="Q32" s="36"/>
      <c r="R32" s="36"/>
      <c r="S32" s="36"/>
      <c r="T32" s="37"/>
      <c r="W32" s="73"/>
      <c r="X32" s="36"/>
      <c r="Y32" s="36"/>
      <c r="Z32" s="36"/>
      <c r="AA32" s="37"/>
      <c r="AB32" s="81"/>
      <c r="AC32" s="81"/>
      <c r="AD32" s="73"/>
      <c r="AE32" s="36"/>
      <c r="AF32" s="36"/>
      <c r="AG32" s="36"/>
      <c r="AH32" s="37"/>
      <c r="AI32" s="81"/>
      <c r="AJ32" s="81"/>
      <c r="AK32" s="73"/>
      <c r="AL32" s="36"/>
      <c r="AM32" s="36"/>
      <c r="AN32" s="36"/>
      <c r="AO32" s="37"/>
      <c r="AP32" s="81"/>
      <c r="AQ32" s="81"/>
      <c r="AR32" s="73"/>
      <c r="AS32" s="36"/>
      <c r="AT32" s="36"/>
      <c r="AU32" s="36"/>
      <c r="AV32" s="37"/>
    </row>
    <row r="33" spans="1:58" s="79" customFormat="1" ht="16.5" customHeight="1">
      <c r="B33" s="266" t="s">
        <v>113</v>
      </c>
      <c r="C33" s="267"/>
      <c r="D33" s="263"/>
      <c r="E33" s="268" t="s">
        <v>115</v>
      </c>
      <c r="F33" s="269"/>
      <c r="G33" s="78"/>
      <c r="I33" s="266" t="s">
        <v>113</v>
      </c>
      <c r="J33" s="267"/>
      <c r="K33" s="263"/>
      <c r="L33" s="268" t="s">
        <v>115</v>
      </c>
      <c r="M33" s="269"/>
      <c r="P33" s="266" t="s">
        <v>113</v>
      </c>
      <c r="Q33" s="267"/>
      <c r="R33" s="263"/>
      <c r="S33" s="268" t="s">
        <v>115</v>
      </c>
      <c r="T33" s="269"/>
      <c r="W33" s="266" t="s">
        <v>113</v>
      </c>
      <c r="X33" s="267"/>
      <c r="Y33" s="263"/>
      <c r="Z33" s="268" t="s">
        <v>115</v>
      </c>
      <c r="AA33" s="269"/>
      <c r="AB33" s="169"/>
      <c r="AC33" s="169"/>
      <c r="AD33" s="266" t="s">
        <v>113</v>
      </c>
      <c r="AE33" s="267"/>
      <c r="AF33" s="263"/>
      <c r="AG33" s="268" t="s">
        <v>115</v>
      </c>
      <c r="AH33" s="269"/>
      <c r="AI33" s="169"/>
      <c r="AJ33" s="169"/>
      <c r="AK33" s="266" t="s">
        <v>113</v>
      </c>
      <c r="AL33" s="267"/>
      <c r="AM33" s="263"/>
      <c r="AN33" s="268" t="s">
        <v>115</v>
      </c>
      <c r="AO33" s="269"/>
      <c r="AP33" s="169"/>
      <c r="AQ33" s="169"/>
      <c r="AR33" s="266" t="s">
        <v>113</v>
      </c>
      <c r="AS33" s="267"/>
      <c r="AT33" s="263"/>
      <c r="AU33" s="268" t="s">
        <v>115</v>
      </c>
      <c r="AV33" s="269"/>
    </row>
    <row r="34" spans="1:58" ht="16.5" customHeight="1">
      <c r="B34" s="73" t="s">
        <v>1</v>
      </c>
      <c r="C34" s="72">
        <v>910</v>
      </c>
      <c r="D34" s="36"/>
      <c r="E34" s="36" t="s">
        <v>29</v>
      </c>
      <c r="F34" s="80" t="s">
        <v>958</v>
      </c>
      <c r="G34" s="38"/>
      <c r="I34" s="73" t="s">
        <v>1</v>
      </c>
      <c r="J34" s="72">
        <v>910</v>
      </c>
      <c r="K34" s="36"/>
      <c r="L34" s="36" t="s">
        <v>29</v>
      </c>
      <c r="M34" s="80" t="s">
        <v>959</v>
      </c>
      <c r="P34" s="73" t="s">
        <v>1</v>
      </c>
      <c r="Q34" s="72">
        <v>910</v>
      </c>
      <c r="R34" s="36"/>
      <c r="S34" s="36" t="s">
        <v>29</v>
      </c>
      <c r="T34" s="80" t="s">
        <v>960</v>
      </c>
      <c r="W34" s="73" t="s">
        <v>1</v>
      </c>
      <c r="X34" s="72">
        <v>910</v>
      </c>
      <c r="Y34" s="36"/>
      <c r="Z34" s="36" t="s">
        <v>29</v>
      </c>
      <c r="AA34" s="80" t="s">
        <v>961</v>
      </c>
      <c r="AB34" s="170"/>
      <c r="AC34" s="170"/>
      <c r="AD34" s="73" t="s">
        <v>1</v>
      </c>
      <c r="AE34" s="72">
        <v>910</v>
      </c>
      <c r="AF34" s="36"/>
      <c r="AG34" s="36" t="s">
        <v>29</v>
      </c>
      <c r="AH34" s="80" t="s">
        <v>962</v>
      </c>
      <c r="AI34" s="170"/>
      <c r="AJ34" s="170"/>
      <c r="AK34" s="73" t="s">
        <v>1</v>
      </c>
      <c r="AL34" s="72">
        <v>910</v>
      </c>
      <c r="AM34" s="36"/>
      <c r="AN34" s="36" t="s">
        <v>29</v>
      </c>
      <c r="AO34" s="80" t="s">
        <v>963</v>
      </c>
      <c r="AP34" s="170"/>
      <c r="AQ34" s="170"/>
      <c r="AR34" s="73" t="s">
        <v>1</v>
      </c>
      <c r="AS34" s="72">
        <v>1600</v>
      </c>
      <c r="AT34" s="36"/>
      <c r="AU34" s="36" t="s">
        <v>29</v>
      </c>
      <c r="AV34" s="80" t="s">
        <v>964</v>
      </c>
      <c r="BF34" s="165"/>
    </row>
    <row r="35" spans="1:58" ht="16.5" customHeight="1">
      <c r="B35" s="73" t="s">
        <v>3</v>
      </c>
      <c r="C35" s="72">
        <v>14160</v>
      </c>
      <c r="D35" s="36"/>
      <c r="E35" s="36" t="s">
        <v>30</v>
      </c>
      <c r="F35" s="80" t="s">
        <v>866</v>
      </c>
      <c r="G35" s="38"/>
      <c r="I35" s="73" t="s">
        <v>3</v>
      </c>
      <c r="J35" s="72">
        <v>17640</v>
      </c>
      <c r="K35" s="36"/>
      <c r="L35" s="36" t="s">
        <v>30</v>
      </c>
      <c r="M35" s="80" t="s">
        <v>867</v>
      </c>
      <c r="P35" s="73" t="s">
        <v>3</v>
      </c>
      <c r="Q35" s="72">
        <v>16560</v>
      </c>
      <c r="R35" s="36"/>
      <c r="S35" s="36" t="s">
        <v>30</v>
      </c>
      <c r="T35" s="80" t="s">
        <v>868</v>
      </c>
      <c r="W35" s="73" t="s">
        <v>3</v>
      </c>
      <c r="X35" s="72">
        <v>12360</v>
      </c>
      <c r="Y35" s="36"/>
      <c r="Z35" s="36" t="s">
        <v>30</v>
      </c>
      <c r="AA35" s="80" t="s">
        <v>869</v>
      </c>
      <c r="AB35" s="170"/>
      <c r="AC35" s="170"/>
      <c r="AD35" s="73" t="s">
        <v>3</v>
      </c>
      <c r="AE35" s="72">
        <v>20040</v>
      </c>
      <c r="AF35" s="36"/>
      <c r="AG35" s="36" t="s">
        <v>30</v>
      </c>
      <c r="AH35" s="80" t="s">
        <v>870</v>
      </c>
      <c r="AI35" s="170"/>
      <c r="AJ35" s="170"/>
      <c r="AK35" s="73" t="s">
        <v>3</v>
      </c>
      <c r="AL35" s="72">
        <v>2760</v>
      </c>
      <c r="AM35" s="36"/>
      <c r="AN35" s="36" t="s">
        <v>30</v>
      </c>
      <c r="AO35" s="80" t="s">
        <v>871</v>
      </c>
      <c r="AP35" s="170"/>
      <c r="AQ35" s="170"/>
      <c r="AR35" s="73" t="s">
        <v>3</v>
      </c>
      <c r="AS35" s="72">
        <v>27648</v>
      </c>
      <c r="AT35" s="36"/>
      <c r="AU35" s="36" t="s">
        <v>30</v>
      </c>
      <c r="AV35" s="80" t="s">
        <v>872</v>
      </c>
      <c r="BF35" s="165"/>
    </row>
    <row r="36" spans="1:58" ht="16.5" customHeight="1">
      <c r="B36" s="73" t="s">
        <v>159</v>
      </c>
      <c r="C36" s="72">
        <v>0</v>
      </c>
      <c r="D36" s="36"/>
      <c r="E36" s="36"/>
      <c r="F36" s="80"/>
      <c r="G36" s="38"/>
      <c r="I36" s="73" t="s">
        <v>159</v>
      </c>
      <c r="J36" s="72">
        <v>0</v>
      </c>
      <c r="K36" s="36"/>
      <c r="L36" s="36"/>
      <c r="M36" s="80"/>
      <c r="P36" s="73" t="s">
        <v>159</v>
      </c>
      <c r="Q36" s="72">
        <v>0</v>
      </c>
      <c r="R36" s="36"/>
      <c r="S36" s="36"/>
      <c r="T36" s="80"/>
      <c r="W36" s="73" t="s">
        <v>159</v>
      </c>
      <c r="X36" s="72">
        <v>0</v>
      </c>
      <c r="Y36" s="36"/>
      <c r="Z36" s="36"/>
      <c r="AA36" s="80"/>
      <c r="AB36" s="170"/>
      <c r="AC36" s="170"/>
      <c r="AD36" s="73" t="s">
        <v>159</v>
      </c>
      <c r="AE36" s="72">
        <v>0</v>
      </c>
      <c r="AF36" s="36"/>
      <c r="AG36" s="36"/>
      <c r="AH36" s="80"/>
      <c r="AI36" s="170"/>
      <c r="AJ36" s="170"/>
      <c r="AK36" s="73" t="s">
        <v>159</v>
      </c>
      <c r="AL36" s="72">
        <v>0</v>
      </c>
      <c r="AM36" s="36"/>
      <c r="AN36" s="36"/>
      <c r="AO36" s="80"/>
      <c r="AP36" s="170"/>
      <c r="AQ36" s="170"/>
      <c r="AR36" s="73" t="s">
        <v>159</v>
      </c>
      <c r="AS36" s="72">
        <v>0</v>
      </c>
      <c r="AT36" s="36"/>
      <c r="AU36" s="36"/>
      <c r="AV36" s="80"/>
      <c r="BF36" s="165"/>
    </row>
    <row r="37" spans="1:58" ht="16.5" customHeight="1">
      <c r="B37" s="164" t="s">
        <v>167</v>
      </c>
      <c r="C37" s="72">
        <v>1062</v>
      </c>
      <c r="D37" s="36"/>
      <c r="E37" s="36"/>
      <c r="F37" s="80"/>
      <c r="G37" s="38"/>
      <c r="I37" s="164" t="s">
        <v>167</v>
      </c>
      <c r="J37" s="72">
        <v>1323</v>
      </c>
      <c r="K37" s="36"/>
      <c r="L37" s="36"/>
      <c r="M37" s="80"/>
      <c r="P37" s="164" t="s">
        <v>167</v>
      </c>
      <c r="Q37" s="72">
        <v>1242</v>
      </c>
      <c r="R37" s="36"/>
      <c r="S37" s="36"/>
      <c r="T37" s="80"/>
      <c r="W37" s="164" t="s">
        <v>167</v>
      </c>
      <c r="X37" s="72">
        <v>927</v>
      </c>
      <c r="Y37" s="36"/>
      <c r="Z37" s="36"/>
      <c r="AA37" s="80"/>
      <c r="AB37" s="170"/>
      <c r="AC37" s="170"/>
      <c r="AD37" s="164" t="s">
        <v>167</v>
      </c>
      <c r="AE37" s="72">
        <v>1503</v>
      </c>
      <c r="AF37" s="36"/>
      <c r="AG37" s="36"/>
      <c r="AH37" s="80"/>
      <c r="AI37" s="170"/>
      <c r="AJ37" s="170"/>
      <c r="AK37" s="164" t="s">
        <v>167</v>
      </c>
      <c r="AL37" s="72">
        <v>207</v>
      </c>
      <c r="AM37" s="36"/>
      <c r="AN37" s="36"/>
      <c r="AO37" s="80"/>
      <c r="AP37" s="170"/>
      <c r="AQ37" s="170"/>
      <c r="AR37" s="164" t="s">
        <v>167</v>
      </c>
      <c r="AS37" s="72">
        <v>1953</v>
      </c>
      <c r="AT37" s="36"/>
      <c r="AU37" s="36"/>
      <c r="AV37" s="80"/>
      <c r="BF37" s="165"/>
    </row>
    <row r="38" spans="1:58" ht="16.5" customHeight="1">
      <c r="B38" s="73" t="s">
        <v>168</v>
      </c>
      <c r="C38" s="72">
        <v>590</v>
      </c>
      <c r="D38" s="36"/>
      <c r="E38" s="36"/>
      <c r="F38" s="80"/>
      <c r="G38" s="38"/>
      <c r="I38" s="73" t="s">
        <v>168</v>
      </c>
      <c r="J38" s="72">
        <v>735</v>
      </c>
      <c r="K38" s="36"/>
      <c r="L38" s="36"/>
      <c r="M38" s="80"/>
      <c r="P38" s="73" t="s">
        <v>168</v>
      </c>
      <c r="Q38" s="72">
        <v>690</v>
      </c>
      <c r="R38" s="36"/>
      <c r="S38" s="36"/>
      <c r="T38" s="80"/>
      <c r="W38" s="73" t="s">
        <v>168</v>
      </c>
      <c r="X38" s="72">
        <v>515</v>
      </c>
      <c r="Y38" s="36"/>
      <c r="Z38" s="36"/>
      <c r="AA38" s="80"/>
      <c r="AB38" s="170"/>
      <c r="AC38" s="170"/>
      <c r="AD38" s="73" t="s">
        <v>168</v>
      </c>
      <c r="AE38" s="72">
        <v>835</v>
      </c>
      <c r="AF38" s="36"/>
      <c r="AG38" s="36"/>
      <c r="AH38" s="80"/>
      <c r="AI38" s="170"/>
      <c r="AJ38" s="170"/>
      <c r="AK38" s="73" t="s">
        <v>168</v>
      </c>
      <c r="AL38" s="72">
        <v>115</v>
      </c>
      <c r="AM38" s="36"/>
      <c r="AN38" s="36"/>
      <c r="AO38" s="80"/>
      <c r="AP38" s="170"/>
      <c r="AQ38" s="170"/>
      <c r="AR38" s="73" t="s">
        <v>168</v>
      </c>
      <c r="AS38" s="72">
        <v>1085</v>
      </c>
      <c r="AT38" s="36"/>
      <c r="AU38" s="36"/>
      <c r="AV38" s="80"/>
      <c r="BF38" s="165"/>
    </row>
    <row r="39" spans="1:58" ht="16.5" customHeight="1">
      <c r="B39" s="73" t="s">
        <v>31</v>
      </c>
      <c r="C39" s="72">
        <v>1672</v>
      </c>
      <c r="D39" s="36"/>
      <c r="E39" s="172" t="s">
        <v>117</v>
      </c>
      <c r="F39" s="173"/>
      <c r="G39" s="38"/>
      <c r="I39" s="73" t="s">
        <v>31</v>
      </c>
      <c r="J39" s="72">
        <v>2061</v>
      </c>
      <c r="K39" s="36"/>
      <c r="L39" s="172" t="s">
        <v>117</v>
      </c>
      <c r="M39" s="173"/>
      <c r="P39" s="73" t="s">
        <v>31</v>
      </c>
      <c r="Q39" s="72">
        <v>1940</v>
      </c>
      <c r="R39" s="36"/>
      <c r="S39" s="172" t="s">
        <v>117</v>
      </c>
      <c r="T39" s="173"/>
      <c r="W39" s="73" t="s">
        <v>31</v>
      </c>
      <c r="X39" s="72">
        <v>1471</v>
      </c>
      <c r="Y39" s="36"/>
      <c r="Z39" s="172" t="s">
        <v>117</v>
      </c>
      <c r="AA39" s="173"/>
      <c r="AB39" s="169"/>
      <c r="AC39" s="169"/>
      <c r="AD39" s="73" t="s">
        <v>31</v>
      </c>
      <c r="AE39" s="72">
        <v>2329</v>
      </c>
      <c r="AF39" s="36"/>
      <c r="AG39" s="172" t="s">
        <v>117</v>
      </c>
      <c r="AH39" s="173"/>
      <c r="AI39" s="169"/>
      <c r="AJ39" s="169"/>
      <c r="AK39" s="73" t="s">
        <v>31</v>
      </c>
      <c r="AL39" s="72">
        <v>399</v>
      </c>
      <c r="AM39" s="36"/>
      <c r="AN39" s="172" t="s">
        <v>117</v>
      </c>
      <c r="AO39" s="173"/>
      <c r="AP39" s="169"/>
      <c r="AQ39" s="169"/>
      <c r="AR39" s="73" t="s">
        <v>31</v>
      </c>
      <c r="AS39" s="72">
        <v>3229</v>
      </c>
      <c r="AT39" s="36"/>
      <c r="AU39" s="172" t="s">
        <v>117</v>
      </c>
      <c r="AV39" s="173"/>
      <c r="BF39" s="165"/>
    </row>
    <row r="40" spans="1:58" ht="16.5" customHeight="1">
      <c r="B40" s="73" t="s">
        <v>171</v>
      </c>
      <c r="C40" s="72">
        <v>-4</v>
      </c>
      <c r="D40" s="36"/>
      <c r="E40" s="36" t="s">
        <v>33</v>
      </c>
      <c r="F40" s="80" t="s">
        <v>405</v>
      </c>
      <c r="G40" s="38"/>
      <c r="I40" s="73" t="s">
        <v>171</v>
      </c>
      <c r="J40" s="72">
        <v>-9</v>
      </c>
      <c r="K40" s="36"/>
      <c r="L40" s="36" t="s">
        <v>33</v>
      </c>
      <c r="M40" s="80" t="s">
        <v>455</v>
      </c>
      <c r="P40" s="73" t="s">
        <v>171</v>
      </c>
      <c r="Q40" s="72">
        <v>-2</v>
      </c>
      <c r="R40" s="36"/>
      <c r="S40" s="36" t="s">
        <v>33</v>
      </c>
      <c r="T40" s="80" t="s">
        <v>521</v>
      </c>
      <c r="W40" s="73" t="s">
        <v>171</v>
      </c>
      <c r="X40" s="72">
        <v>-3</v>
      </c>
      <c r="Y40" s="36"/>
      <c r="Z40" s="36" t="s">
        <v>33</v>
      </c>
      <c r="AA40" s="80" t="s">
        <v>965</v>
      </c>
      <c r="AB40" s="170"/>
      <c r="AC40" s="170"/>
      <c r="AD40" s="73" t="s">
        <v>171</v>
      </c>
      <c r="AE40" s="72">
        <v>-7</v>
      </c>
      <c r="AF40" s="36"/>
      <c r="AG40" s="36" t="s">
        <v>33</v>
      </c>
      <c r="AH40" s="80" t="s">
        <v>966</v>
      </c>
      <c r="AI40" s="170"/>
      <c r="AJ40" s="170"/>
      <c r="AK40" s="73" t="s">
        <v>171</v>
      </c>
      <c r="AL40" s="72">
        <v>-1</v>
      </c>
      <c r="AM40" s="36"/>
      <c r="AN40" s="36" t="s">
        <v>33</v>
      </c>
      <c r="AO40" s="80" t="s">
        <v>967</v>
      </c>
      <c r="AP40" s="170"/>
      <c r="AQ40" s="170"/>
      <c r="AR40" s="73" t="s">
        <v>171</v>
      </c>
      <c r="AS40" s="72">
        <v>-5</v>
      </c>
      <c r="AT40" s="36"/>
      <c r="AU40" s="36" t="s">
        <v>33</v>
      </c>
      <c r="AV40" s="80" t="s">
        <v>634</v>
      </c>
      <c r="BF40" s="165"/>
    </row>
    <row r="41" spans="1:58" ht="16.5" customHeight="1">
      <c r="B41" s="73" t="s">
        <v>32</v>
      </c>
      <c r="C41" s="72">
        <v>530</v>
      </c>
      <c r="D41" s="36"/>
      <c r="E41" s="96"/>
      <c r="F41" s="95"/>
      <c r="G41" s="38"/>
      <c r="I41" s="73" t="s">
        <v>32</v>
      </c>
      <c r="J41" s="72">
        <v>650</v>
      </c>
      <c r="K41" s="36"/>
      <c r="L41" s="96"/>
      <c r="M41" s="95"/>
      <c r="P41" s="73" t="s">
        <v>32</v>
      </c>
      <c r="Q41" s="72">
        <v>620</v>
      </c>
      <c r="R41" s="36"/>
      <c r="S41" s="96"/>
      <c r="T41" s="95"/>
      <c r="W41" s="73" t="s">
        <v>32</v>
      </c>
      <c r="X41" s="72">
        <v>470</v>
      </c>
      <c r="Y41" s="36"/>
      <c r="Z41" s="96"/>
      <c r="AA41" s="95"/>
      <c r="AB41" s="171"/>
      <c r="AC41" s="171"/>
      <c r="AD41" s="73" t="s">
        <v>32</v>
      </c>
      <c r="AE41" s="72">
        <v>740</v>
      </c>
      <c r="AF41" s="36"/>
      <c r="AG41" s="96"/>
      <c r="AH41" s="95"/>
      <c r="AI41" s="171"/>
      <c r="AJ41" s="171"/>
      <c r="AK41" s="73" t="s">
        <v>32</v>
      </c>
      <c r="AL41" s="72">
        <v>120</v>
      </c>
      <c r="AM41" s="36"/>
      <c r="AN41" s="96"/>
      <c r="AO41" s="95"/>
      <c r="AP41" s="171"/>
      <c r="AQ41" s="171"/>
      <c r="AR41" s="73" t="s">
        <v>32</v>
      </c>
      <c r="AS41" s="72">
        <v>1030</v>
      </c>
      <c r="AT41" s="36"/>
      <c r="AU41" s="96"/>
      <c r="AV41" s="95"/>
      <c r="BF41" s="165"/>
    </row>
    <row r="42" spans="1:58" ht="16.5" customHeight="1">
      <c r="B42" s="73" t="s">
        <v>101</v>
      </c>
      <c r="C42" s="72">
        <v>2500</v>
      </c>
      <c r="D42" s="36"/>
      <c r="E42" s="36"/>
      <c r="F42" s="80"/>
      <c r="G42" s="38"/>
      <c r="I42" s="73" t="s">
        <v>101</v>
      </c>
      <c r="J42" s="72">
        <v>2500</v>
      </c>
      <c r="K42" s="36"/>
      <c r="L42" s="36"/>
      <c r="M42" s="80"/>
      <c r="P42" s="73" t="s">
        <v>101</v>
      </c>
      <c r="Q42" s="72">
        <v>2500</v>
      </c>
      <c r="R42" s="36"/>
      <c r="S42" s="36"/>
      <c r="T42" s="80"/>
      <c r="W42" s="73" t="s">
        <v>101</v>
      </c>
      <c r="X42" s="72">
        <v>2500</v>
      </c>
      <c r="Y42" s="36"/>
      <c r="Z42" s="36"/>
      <c r="AA42" s="80"/>
      <c r="AB42" s="170"/>
      <c r="AC42" s="170"/>
      <c r="AD42" s="73" t="s">
        <v>101</v>
      </c>
      <c r="AE42" s="72">
        <v>2500</v>
      </c>
      <c r="AF42" s="36"/>
      <c r="AG42" s="36"/>
      <c r="AH42" s="80"/>
      <c r="AI42" s="170"/>
      <c r="AJ42" s="170"/>
      <c r="AK42" s="73" t="s">
        <v>101</v>
      </c>
      <c r="AL42" s="72">
        <v>0</v>
      </c>
      <c r="AM42" s="36"/>
      <c r="AN42" s="36"/>
      <c r="AO42" s="80"/>
      <c r="AP42" s="170"/>
      <c r="AQ42" s="170"/>
      <c r="AR42" s="73" t="s">
        <v>101</v>
      </c>
      <c r="AS42" s="72">
        <v>2500</v>
      </c>
      <c r="AT42" s="36"/>
      <c r="AU42" s="36"/>
      <c r="AV42" s="80"/>
      <c r="BF42" s="165"/>
    </row>
    <row r="43" spans="1:58" ht="16.5" customHeight="1">
      <c r="B43" s="73" t="s">
        <v>104</v>
      </c>
      <c r="C43" s="72">
        <v>0</v>
      </c>
      <c r="D43" s="36"/>
      <c r="E43" s="36"/>
      <c r="F43" s="80"/>
      <c r="G43" s="38"/>
      <c r="I43" s="73" t="s">
        <v>104</v>
      </c>
      <c r="J43" s="72">
        <v>0</v>
      </c>
      <c r="K43" s="36"/>
      <c r="L43" s="36"/>
      <c r="M43" s="80"/>
      <c r="P43" s="73" t="s">
        <v>104</v>
      </c>
      <c r="Q43" s="72">
        <v>0</v>
      </c>
      <c r="R43" s="36"/>
      <c r="S43" s="36"/>
      <c r="T43" s="80"/>
      <c r="W43" s="73" t="s">
        <v>104</v>
      </c>
      <c r="X43" s="72">
        <v>0</v>
      </c>
      <c r="Y43" s="36"/>
      <c r="Z43" s="36"/>
      <c r="AA43" s="80"/>
      <c r="AB43" s="170"/>
      <c r="AC43" s="170"/>
      <c r="AD43" s="73" t="s">
        <v>104</v>
      </c>
      <c r="AE43" s="72">
        <v>0</v>
      </c>
      <c r="AF43" s="36"/>
      <c r="AG43" s="36"/>
      <c r="AH43" s="80"/>
      <c r="AI43" s="170"/>
      <c r="AJ43" s="170"/>
      <c r="AK43" s="73" t="s">
        <v>104</v>
      </c>
      <c r="AL43" s="72">
        <v>0</v>
      </c>
      <c r="AM43" s="36"/>
      <c r="AN43" s="36"/>
      <c r="AO43" s="80"/>
      <c r="AP43" s="170"/>
      <c r="AQ43" s="170"/>
      <c r="AR43" s="73" t="s">
        <v>104</v>
      </c>
      <c r="AS43" s="72">
        <v>0</v>
      </c>
      <c r="AT43" s="36"/>
      <c r="AU43" s="36"/>
      <c r="AV43" s="80"/>
      <c r="BF43" s="165"/>
    </row>
    <row r="44" spans="1:58" ht="16.5" customHeight="1">
      <c r="B44" s="93" t="s">
        <v>109</v>
      </c>
      <c r="C44" s="94">
        <v>21420</v>
      </c>
      <c r="D44" s="81"/>
      <c r="E44" s="36"/>
      <c r="F44" s="37"/>
      <c r="G44" s="38"/>
      <c r="H44" s="39"/>
      <c r="I44" s="93" t="s">
        <v>109</v>
      </c>
      <c r="J44" s="94">
        <v>25810</v>
      </c>
      <c r="K44" s="81"/>
      <c r="L44" s="36"/>
      <c r="M44" s="37"/>
      <c r="N44" s="39"/>
      <c r="O44" s="39"/>
      <c r="P44" s="93" t="s">
        <v>109</v>
      </c>
      <c r="Q44" s="94">
        <v>24460</v>
      </c>
      <c r="R44" s="81"/>
      <c r="S44" s="36"/>
      <c r="T44" s="37"/>
      <c r="U44" s="39"/>
      <c r="V44" s="39"/>
      <c r="W44" s="93" t="s">
        <v>109</v>
      </c>
      <c r="X44" s="94">
        <v>19150</v>
      </c>
      <c r="Y44" s="81"/>
      <c r="Z44" s="36"/>
      <c r="AA44" s="37"/>
      <c r="AB44" s="81"/>
      <c r="AC44" s="81"/>
      <c r="AD44" s="93" t="s">
        <v>109</v>
      </c>
      <c r="AE44" s="94">
        <v>28850</v>
      </c>
      <c r="AF44" s="81"/>
      <c r="AG44" s="36"/>
      <c r="AH44" s="37"/>
      <c r="AI44" s="81"/>
      <c r="AJ44" s="81"/>
      <c r="AK44" s="93" t="s">
        <v>109</v>
      </c>
      <c r="AL44" s="94">
        <v>4510</v>
      </c>
      <c r="AM44" s="81"/>
      <c r="AN44" s="36"/>
      <c r="AO44" s="37"/>
      <c r="AP44" s="81"/>
      <c r="AQ44" s="81"/>
      <c r="AR44" s="93" t="s">
        <v>109</v>
      </c>
      <c r="AS44" s="94">
        <v>39040</v>
      </c>
      <c r="AT44" s="81"/>
      <c r="AU44" s="36"/>
      <c r="AV44" s="37"/>
    </row>
    <row r="45" spans="1:58" ht="16.5" customHeight="1">
      <c r="B45" s="74" t="s">
        <v>111</v>
      </c>
      <c r="C45" s="75">
        <v>0</v>
      </c>
      <c r="D45" s="81"/>
      <c r="E45" s="36"/>
      <c r="F45" s="37"/>
      <c r="G45" s="38"/>
      <c r="H45" s="39"/>
      <c r="I45" s="74" t="s">
        <v>111</v>
      </c>
      <c r="J45" s="75">
        <v>0</v>
      </c>
      <c r="K45" s="81"/>
      <c r="L45" s="36"/>
      <c r="M45" s="37"/>
      <c r="N45" s="39"/>
      <c r="O45" s="39"/>
      <c r="P45" s="74" t="s">
        <v>111</v>
      </c>
      <c r="Q45" s="75">
        <v>0</v>
      </c>
      <c r="R45" s="81"/>
      <c r="S45" s="36"/>
      <c r="T45" s="37"/>
      <c r="U45" s="39"/>
      <c r="V45" s="39"/>
      <c r="W45" s="74" t="s">
        <v>111</v>
      </c>
      <c r="X45" s="75">
        <v>0</v>
      </c>
      <c r="Y45" s="81"/>
      <c r="Z45" s="36"/>
      <c r="AA45" s="37"/>
      <c r="AB45" s="81"/>
      <c r="AC45" s="81"/>
      <c r="AD45" s="74" t="s">
        <v>111</v>
      </c>
      <c r="AE45" s="75">
        <v>0</v>
      </c>
      <c r="AF45" s="81"/>
      <c r="AG45" s="36"/>
      <c r="AH45" s="37"/>
      <c r="AI45" s="81"/>
      <c r="AJ45" s="81"/>
      <c r="AK45" s="74" t="s">
        <v>111</v>
      </c>
      <c r="AL45" s="75">
        <v>0</v>
      </c>
      <c r="AM45" s="81"/>
      <c r="AN45" s="36"/>
      <c r="AO45" s="37"/>
      <c r="AP45" s="81"/>
      <c r="AQ45" s="81"/>
      <c r="AR45" s="74" t="s">
        <v>111</v>
      </c>
      <c r="AS45" s="75">
        <v>0</v>
      </c>
      <c r="AT45" s="81"/>
      <c r="AU45" s="36"/>
      <c r="AV45" s="37"/>
    </row>
    <row r="46" spans="1:58" ht="16.5" customHeight="1">
      <c r="B46" s="91" t="s">
        <v>112</v>
      </c>
      <c r="C46" s="92">
        <v>21420</v>
      </c>
      <c r="D46" s="81"/>
      <c r="E46" s="36"/>
      <c r="F46" s="37"/>
      <c r="G46" s="38"/>
      <c r="I46" s="91" t="s">
        <v>112</v>
      </c>
      <c r="J46" s="92">
        <v>25810</v>
      </c>
      <c r="K46" s="81"/>
      <c r="L46" s="36"/>
      <c r="M46" s="37"/>
      <c r="P46" s="91" t="s">
        <v>112</v>
      </c>
      <c r="Q46" s="92">
        <v>24460</v>
      </c>
      <c r="R46" s="81"/>
      <c r="S46" s="36"/>
      <c r="T46" s="37"/>
      <c r="W46" s="91" t="s">
        <v>112</v>
      </c>
      <c r="X46" s="92">
        <v>19150</v>
      </c>
      <c r="Y46" s="81"/>
      <c r="Z46" s="36"/>
      <c r="AA46" s="37"/>
      <c r="AB46" s="81"/>
      <c r="AC46" s="81"/>
      <c r="AD46" s="91" t="s">
        <v>112</v>
      </c>
      <c r="AE46" s="92">
        <v>28850</v>
      </c>
      <c r="AF46" s="81"/>
      <c r="AG46" s="36"/>
      <c r="AH46" s="37"/>
      <c r="AI46" s="81"/>
      <c r="AJ46" s="81"/>
      <c r="AK46" s="91" t="s">
        <v>112</v>
      </c>
      <c r="AL46" s="92">
        <v>4510</v>
      </c>
      <c r="AM46" s="81"/>
      <c r="AN46" s="36"/>
      <c r="AO46" s="37"/>
      <c r="AP46" s="81"/>
      <c r="AQ46" s="81"/>
      <c r="AR46" s="91" t="s">
        <v>112</v>
      </c>
      <c r="AS46" s="92">
        <v>39040</v>
      </c>
      <c r="AT46" s="81"/>
      <c r="AU46" s="36"/>
      <c r="AV46" s="37"/>
    </row>
    <row r="47" spans="1:58" s="39" customFormat="1" ht="16.5" customHeight="1">
      <c r="B47" s="73"/>
      <c r="C47" s="42"/>
      <c r="D47" s="36"/>
      <c r="E47" s="36"/>
      <c r="F47" s="37"/>
      <c r="G47" s="38"/>
      <c r="I47" s="73"/>
      <c r="J47" s="42"/>
      <c r="K47" s="36"/>
      <c r="L47" s="36"/>
      <c r="M47" s="37"/>
      <c r="P47" s="73"/>
      <c r="Q47" s="42"/>
      <c r="R47" s="36"/>
      <c r="S47" s="36"/>
      <c r="T47" s="37"/>
      <c r="W47" s="73"/>
      <c r="X47" s="42"/>
      <c r="Y47" s="36"/>
      <c r="Z47" s="36"/>
      <c r="AA47" s="37"/>
      <c r="AB47" s="81"/>
      <c r="AC47" s="81"/>
      <c r="AD47" s="73"/>
      <c r="AE47" s="42"/>
      <c r="AF47" s="36"/>
      <c r="AG47" s="36"/>
      <c r="AH47" s="37"/>
      <c r="AI47" s="81"/>
      <c r="AJ47" s="81"/>
      <c r="AK47" s="73"/>
      <c r="AL47" s="42"/>
      <c r="AM47" s="36"/>
      <c r="AN47" s="36"/>
      <c r="AO47" s="37"/>
      <c r="AP47" s="81"/>
      <c r="AQ47" s="81"/>
      <c r="AR47" s="73"/>
      <c r="AS47" s="42"/>
      <c r="AT47" s="36"/>
      <c r="AU47" s="36"/>
      <c r="AV47" s="37"/>
    </row>
    <row r="48" spans="1:58" s="82" customFormat="1" ht="16.5" customHeight="1">
      <c r="A48" s="88"/>
      <c r="B48" s="73">
        <v>0</v>
      </c>
      <c r="C48" s="42"/>
      <c r="D48" s="36"/>
      <c r="E48" s="36"/>
      <c r="F48" s="37"/>
      <c r="G48" s="83"/>
      <c r="I48" s="73">
        <v>0</v>
      </c>
      <c r="J48" s="42"/>
      <c r="K48" s="36"/>
      <c r="L48" s="36"/>
      <c r="M48" s="37"/>
      <c r="P48" s="73">
        <v>0</v>
      </c>
      <c r="Q48" s="42"/>
      <c r="R48" s="36"/>
      <c r="S48" s="36"/>
      <c r="T48" s="37"/>
      <c r="W48" s="73">
        <v>0</v>
      </c>
      <c r="X48" s="42"/>
      <c r="Y48" s="36"/>
      <c r="Z48" s="36"/>
      <c r="AA48" s="37"/>
      <c r="AB48" s="81"/>
      <c r="AC48" s="81"/>
      <c r="AD48" s="73">
        <v>0</v>
      </c>
      <c r="AE48" s="42"/>
      <c r="AF48" s="36"/>
      <c r="AG48" s="36"/>
      <c r="AH48" s="37"/>
      <c r="AI48" s="81"/>
      <c r="AJ48" s="81"/>
      <c r="AK48" s="73">
        <v>0</v>
      </c>
      <c r="AL48" s="42"/>
      <c r="AM48" s="36"/>
      <c r="AN48" s="36"/>
      <c r="AO48" s="37"/>
      <c r="AP48" s="81"/>
      <c r="AQ48" s="81"/>
      <c r="AR48" s="73">
        <v>0</v>
      </c>
      <c r="AS48" s="42"/>
      <c r="AT48" s="36"/>
      <c r="AU48" s="36"/>
      <c r="AV48" s="37"/>
    </row>
    <row r="49" spans="1:48" ht="16.5" customHeight="1">
      <c r="A49" s="71"/>
      <c r="B49" s="73" t="s">
        <v>211</v>
      </c>
      <c r="C49" s="42"/>
      <c r="D49" s="36"/>
      <c r="E49" s="36"/>
      <c r="F49" s="37"/>
      <c r="G49" s="38"/>
      <c r="I49" s="73" t="s">
        <v>211</v>
      </c>
      <c r="J49" s="42"/>
      <c r="K49" s="36"/>
      <c r="L49" s="36"/>
      <c r="M49" s="37"/>
      <c r="P49" s="73" t="s">
        <v>211</v>
      </c>
      <c r="Q49" s="42"/>
      <c r="R49" s="36"/>
      <c r="S49" s="36"/>
      <c r="T49" s="37"/>
      <c r="W49" s="73" t="s">
        <v>211</v>
      </c>
      <c r="X49" s="42"/>
      <c r="Y49" s="36"/>
      <c r="Z49" s="36"/>
      <c r="AA49" s="37"/>
      <c r="AB49" s="81"/>
      <c r="AC49" s="81"/>
      <c r="AD49" s="73" t="s">
        <v>211</v>
      </c>
      <c r="AE49" s="42"/>
      <c r="AF49" s="36"/>
      <c r="AG49" s="36"/>
      <c r="AH49" s="37"/>
      <c r="AI49" s="81"/>
      <c r="AJ49" s="81"/>
      <c r="AK49" s="73" t="s">
        <v>211</v>
      </c>
      <c r="AL49" s="42"/>
      <c r="AM49" s="36"/>
      <c r="AN49" s="36"/>
      <c r="AO49" s="37"/>
      <c r="AP49" s="81"/>
      <c r="AQ49" s="81"/>
      <c r="AR49" s="73" t="s">
        <v>211</v>
      </c>
      <c r="AS49" s="42"/>
      <c r="AT49" s="36"/>
      <c r="AU49" s="36"/>
      <c r="AV49" s="37"/>
    </row>
    <row r="50" spans="1:48" s="184" customFormat="1" ht="16.5" customHeight="1">
      <c r="A50" s="186"/>
      <c r="B50" s="180">
        <v>0</v>
      </c>
      <c r="C50" s="181"/>
      <c r="D50" s="26"/>
      <c r="E50" s="26"/>
      <c r="F50" s="182"/>
      <c r="G50" s="183"/>
      <c r="I50" s="180">
        <v>0</v>
      </c>
      <c r="J50" s="181"/>
      <c r="K50" s="26"/>
      <c r="L50" s="26"/>
      <c r="M50" s="182"/>
      <c r="P50" s="180">
        <v>0</v>
      </c>
      <c r="Q50" s="181"/>
      <c r="R50" s="26"/>
      <c r="S50" s="26"/>
      <c r="T50" s="182"/>
      <c r="W50" s="180">
        <v>0</v>
      </c>
      <c r="X50" s="181"/>
      <c r="Y50" s="26"/>
      <c r="Z50" s="26"/>
      <c r="AA50" s="182"/>
      <c r="AB50" s="185"/>
      <c r="AC50" s="185"/>
      <c r="AD50" s="180">
        <v>0</v>
      </c>
      <c r="AE50" s="181"/>
      <c r="AF50" s="26"/>
      <c r="AG50" s="26"/>
      <c r="AH50" s="182"/>
      <c r="AI50" s="185"/>
      <c r="AJ50" s="185"/>
      <c r="AK50" s="180">
        <v>0</v>
      </c>
      <c r="AL50" s="181"/>
      <c r="AM50" s="26"/>
      <c r="AN50" s="26"/>
      <c r="AO50" s="182"/>
      <c r="AP50" s="185"/>
      <c r="AQ50" s="185"/>
      <c r="AR50" s="180">
        <v>0</v>
      </c>
      <c r="AS50" s="181"/>
      <c r="AT50" s="26"/>
      <c r="AU50" s="26"/>
      <c r="AV50" s="182"/>
    </row>
    <row r="51" spans="1:48" ht="16.5" customHeight="1" thickBot="1">
      <c r="B51" s="84"/>
      <c r="C51" s="85"/>
      <c r="D51" s="85"/>
      <c r="E51" s="85"/>
      <c r="F51" s="86"/>
      <c r="I51" s="84"/>
      <c r="J51" s="85"/>
      <c r="K51" s="85"/>
      <c r="L51" s="85"/>
      <c r="M51" s="86"/>
      <c r="P51" s="84"/>
      <c r="Q51" s="85"/>
      <c r="R51" s="85"/>
      <c r="S51" s="85"/>
      <c r="T51" s="86"/>
      <c r="W51" s="84"/>
      <c r="X51" s="85"/>
      <c r="Y51" s="85"/>
      <c r="Z51" s="85"/>
      <c r="AA51" s="86"/>
      <c r="AB51" s="81"/>
      <c r="AC51" s="81"/>
      <c r="AD51" s="84"/>
      <c r="AE51" s="85"/>
      <c r="AF51" s="85"/>
      <c r="AG51" s="85"/>
      <c r="AH51" s="86"/>
      <c r="AI51" s="81"/>
      <c r="AJ51" s="81"/>
      <c r="AK51" s="84"/>
      <c r="AL51" s="85"/>
      <c r="AM51" s="85"/>
      <c r="AN51" s="85"/>
      <c r="AO51" s="86"/>
      <c r="AP51" s="81"/>
      <c r="AQ51" s="81"/>
      <c r="AR51" s="84"/>
      <c r="AS51" s="85"/>
      <c r="AT51" s="85"/>
      <c r="AU51" s="85"/>
      <c r="AV51" s="86"/>
    </row>
    <row r="52" spans="1:48" ht="16.5" customHeight="1">
      <c r="B52" s="36"/>
      <c r="I52" s="36"/>
      <c r="P52" s="36"/>
      <c r="W52" s="36"/>
      <c r="AD52" s="36"/>
      <c r="AK52" s="36"/>
      <c r="AR52" s="36"/>
    </row>
    <row r="53" spans="1:48" ht="16.5" customHeight="1" thickBot="1">
      <c r="B53" s="36"/>
      <c r="I53" s="36"/>
      <c r="P53" s="36"/>
      <c r="W53" s="36"/>
      <c r="AD53" s="36"/>
      <c r="AK53" s="36"/>
      <c r="AR53" s="36"/>
    </row>
    <row r="54" spans="1:48" s="76" customFormat="1" ht="16.5" customHeight="1">
      <c r="B54" s="98"/>
      <c r="C54" s="101"/>
      <c r="D54" s="102" t="s">
        <v>114</v>
      </c>
      <c r="E54" s="99"/>
      <c r="F54" s="100"/>
      <c r="G54" s="77"/>
      <c r="I54" s="98"/>
      <c r="J54" s="101"/>
      <c r="K54" s="102" t="s">
        <v>114</v>
      </c>
      <c r="L54" s="99"/>
      <c r="M54" s="100"/>
      <c r="P54" s="98"/>
      <c r="Q54" s="101"/>
      <c r="R54" s="102" t="s">
        <v>114</v>
      </c>
      <c r="S54" s="99"/>
      <c r="T54" s="100"/>
      <c r="W54" s="98"/>
      <c r="X54" s="101"/>
      <c r="Y54" s="102" t="s">
        <v>114</v>
      </c>
      <c r="Z54" s="99"/>
      <c r="AA54" s="100"/>
      <c r="AB54" s="167"/>
      <c r="AC54" s="167"/>
      <c r="AD54" s="98"/>
      <c r="AE54" s="101"/>
      <c r="AF54" s="102" t="s">
        <v>114</v>
      </c>
      <c r="AG54" s="99"/>
      <c r="AH54" s="100"/>
      <c r="AI54" s="167"/>
      <c r="AJ54" s="167"/>
      <c r="AK54" s="98"/>
      <c r="AL54" s="101"/>
      <c r="AM54" s="102" t="s">
        <v>114</v>
      </c>
      <c r="AN54" s="99"/>
      <c r="AO54" s="100"/>
      <c r="AP54" s="167"/>
      <c r="AQ54" s="167"/>
      <c r="AR54" s="98"/>
      <c r="AS54" s="101"/>
      <c r="AT54" s="102" t="s">
        <v>114</v>
      </c>
      <c r="AU54" s="99"/>
      <c r="AV54" s="100"/>
    </row>
    <row r="55" spans="1:48" ht="16.5" customHeight="1">
      <c r="B55" s="40" t="s">
        <v>26</v>
      </c>
      <c r="C55" s="26" t="s">
        <v>35</v>
      </c>
      <c r="D55" s="96"/>
      <c r="E55" s="26"/>
      <c r="F55" s="95"/>
      <c r="G55" s="41"/>
      <c r="H55" s="41"/>
      <c r="I55" s="40" t="s">
        <v>26</v>
      </c>
      <c r="J55" s="26" t="s">
        <v>40</v>
      </c>
      <c r="K55" s="41"/>
      <c r="L55" s="26"/>
      <c r="M55" s="70"/>
      <c r="N55" s="41"/>
      <c r="O55" s="41"/>
      <c r="P55" s="40" t="s">
        <v>26</v>
      </c>
      <c r="Q55" s="26" t="s">
        <v>48</v>
      </c>
      <c r="R55" s="42"/>
      <c r="S55" s="26"/>
      <c r="T55" s="70"/>
      <c r="U55" s="41"/>
      <c r="V55" s="41"/>
      <c r="W55" s="40" t="s">
        <v>26</v>
      </c>
      <c r="X55" s="26" t="s">
        <v>46</v>
      </c>
      <c r="Y55" s="41"/>
      <c r="Z55" s="26"/>
      <c r="AA55" s="70"/>
      <c r="AB55" s="41"/>
      <c r="AC55" s="41"/>
      <c r="AD55" s="40" t="s">
        <v>26</v>
      </c>
      <c r="AE55" s="26" t="s">
        <v>49</v>
      </c>
      <c r="AF55" s="41"/>
      <c r="AG55" s="26"/>
      <c r="AH55" s="70"/>
      <c r="AI55" s="41"/>
      <c r="AJ55" s="41"/>
      <c r="AK55" s="40" t="s">
        <v>26</v>
      </c>
      <c r="AL55" s="26" t="s">
        <v>50</v>
      </c>
      <c r="AN55" s="26"/>
      <c r="AO55" s="70"/>
      <c r="AP55" s="41"/>
      <c r="AQ55" s="41"/>
      <c r="AR55" s="40" t="s">
        <v>26</v>
      </c>
      <c r="AS55" s="26" t="s">
        <v>51</v>
      </c>
      <c r="AU55" s="26"/>
      <c r="AV55" s="70"/>
    </row>
    <row r="56" spans="1:48" ht="16.5" customHeight="1">
      <c r="B56" s="73" t="s">
        <v>27</v>
      </c>
      <c r="C56" s="36" t="s">
        <v>943</v>
      </c>
      <c r="D56" s="36"/>
      <c r="E56" s="36" t="s">
        <v>28</v>
      </c>
      <c r="F56" s="90">
        <v>45606</v>
      </c>
      <c r="G56" s="38"/>
      <c r="I56" s="73" t="s">
        <v>27</v>
      </c>
      <c r="J56" s="36" t="s">
        <v>943</v>
      </c>
      <c r="K56" s="36"/>
      <c r="L56" s="36" t="s">
        <v>28</v>
      </c>
      <c r="M56" s="90">
        <v>45606</v>
      </c>
      <c r="P56" s="73" t="s">
        <v>27</v>
      </c>
      <c r="Q56" s="36" t="s">
        <v>943</v>
      </c>
      <c r="R56" s="36"/>
      <c r="S56" s="36" t="s">
        <v>28</v>
      </c>
      <c r="T56" s="90">
        <v>45606</v>
      </c>
      <c r="W56" s="73" t="s">
        <v>27</v>
      </c>
      <c r="X56" s="36" t="s">
        <v>943</v>
      </c>
      <c r="Y56" s="36"/>
      <c r="Z56" s="36" t="s">
        <v>28</v>
      </c>
      <c r="AA56" s="90">
        <v>45606</v>
      </c>
      <c r="AB56" s="168"/>
      <c r="AC56" s="168"/>
      <c r="AD56" s="73" t="s">
        <v>27</v>
      </c>
      <c r="AE56" s="36" t="s">
        <v>943</v>
      </c>
      <c r="AF56" s="36"/>
      <c r="AG56" s="36" t="s">
        <v>28</v>
      </c>
      <c r="AH56" s="90">
        <v>45606</v>
      </c>
      <c r="AI56" s="168"/>
      <c r="AJ56" s="168"/>
      <c r="AK56" s="73" t="s">
        <v>27</v>
      </c>
      <c r="AL56" s="36" t="s">
        <v>943</v>
      </c>
      <c r="AM56" s="36"/>
      <c r="AN56" s="36" t="s">
        <v>28</v>
      </c>
      <c r="AO56" s="90">
        <v>45606</v>
      </c>
      <c r="AP56" s="168"/>
      <c r="AQ56" s="168"/>
      <c r="AR56" s="73" t="s">
        <v>27</v>
      </c>
      <c r="AS56" s="36" t="s">
        <v>943</v>
      </c>
      <c r="AT56" s="36"/>
      <c r="AU56" s="36" t="s">
        <v>28</v>
      </c>
      <c r="AV56" s="90">
        <v>45606</v>
      </c>
    </row>
    <row r="57" spans="1:48" ht="16.5" customHeight="1">
      <c r="B57" s="73"/>
      <c r="C57" s="36"/>
      <c r="D57" s="36"/>
      <c r="E57" s="36"/>
      <c r="F57" s="37"/>
      <c r="G57" s="38"/>
      <c r="I57" s="73"/>
      <c r="J57" s="36"/>
      <c r="K57" s="36"/>
      <c r="L57" s="36"/>
      <c r="M57" s="37"/>
      <c r="P57" s="73"/>
      <c r="Q57" s="36"/>
      <c r="R57" s="36"/>
      <c r="S57" s="36"/>
      <c r="T57" s="37"/>
      <c r="W57" s="73"/>
      <c r="X57" s="36"/>
      <c r="Y57" s="36"/>
      <c r="Z57" s="36"/>
      <c r="AA57" s="37"/>
      <c r="AB57" s="81"/>
      <c r="AC57" s="81"/>
      <c r="AD57" s="73"/>
      <c r="AE57" s="36"/>
      <c r="AF57" s="36"/>
      <c r="AG57" s="36"/>
      <c r="AH57" s="37"/>
      <c r="AI57" s="81"/>
      <c r="AJ57" s="81"/>
      <c r="AK57" s="73"/>
      <c r="AL57" s="36"/>
      <c r="AM57" s="36"/>
      <c r="AN57" s="36"/>
      <c r="AO57" s="37"/>
      <c r="AP57" s="81"/>
      <c r="AQ57" s="81"/>
      <c r="AR57" s="73"/>
      <c r="AS57" s="36"/>
      <c r="AT57" s="36"/>
      <c r="AU57" s="36"/>
      <c r="AV57" s="37"/>
    </row>
    <row r="58" spans="1:48" s="79" customFormat="1" ht="16.5" customHeight="1">
      <c r="B58" s="266" t="s">
        <v>113</v>
      </c>
      <c r="C58" s="267"/>
      <c r="D58" s="263"/>
      <c r="E58" s="268" t="s">
        <v>115</v>
      </c>
      <c r="F58" s="269"/>
      <c r="G58" s="78"/>
      <c r="I58" s="266" t="s">
        <v>113</v>
      </c>
      <c r="J58" s="267"/>
      <c r="K58" s="263"/>
      <c r="L58" s="268" t="s">
        <v>115</v>
      </c>
      <c r="M58" s="269"/>
      <c r="P58" s="266" t="s">
        <v>113</v>
      </c>
      <c r="Q58" s="267"/>
      <c r="R58" s="263"/>
      <c r="S58" s="268" t="s">
        <v>115</v>
      </c>
      <c r="T58" s="269"/>
      <c r="W58" s="266" t="s">
        <v>113</v>
      </c>
      <c r="X58" s="267"/>
      <c r="Y58" s="263"/>
      <c r="Z58" s="268" t="s">
        <v>115</v>
      </c>
      <c r="AA58" s="269"/>
      <c r="AB58" s="169"/>
      <c r="AC58" s="169"/>
      <c r="AD58" s="266" t="s">
        <v>113</v>
      </c>
      <c r="AE58" s="267"/>
      <c r="AF58" s="263"/>
      <c r="AG58" s="268" t="s">
        <v>115</v>
      </c>
      <c r="AH58" s="269"/>
      <c r="AI58" s="169"/>
      <c r="AJ58" s="169"/>
      <c r="AK58" s="266" t="s">
        <v>113</v>
      </c>
      <c r="AL58" s="267"/>
      <c r="AM58" s="263"/>
      <c r="AN58" s="268" t="s">
        <v>115</v>
      </c>
      <c r="AO58" s="269"/>
      <c r="AP58" s="169"/>
      <c r="AQ58" s="169"/>
      <c r="AR58" s="266" t="s">
        <v>113</v>
      </c>
      <c r="AS58" s="267"/>
      <c r="AT58" s="263"/>
      <c r="AU58" s="268" t="s">
        <v>115</v>
      </c>
      <c r="AV58" s="269"/>
    </row>
    <row r="59" spans="1:48" ht="16.5" customHeight="1">
      <c r="B59" s="73" t="s">
        <v>1</v>
      </c>
      <c r="C59" s="72">
        <v>910</v>
      </c>
      <c r="D59" s="36"/>
      <c r="E59" s="36" t="s">
        <v>29</v>
      </c>
      <c r="F59" s="80" t="s">
        <v>968</v>
      </c>
      <c r="G59" s="38"/>
      <c r="I59" s="73" t="s">
        <v>1</v>
      </c>
      <c r="J59" s="72">
        <v>910</v>
      </c>
      <c r="K59" s="36"/>
      <c r="L59" s="36" t="s">
        <v>29</v>
      </c>
      <c r="M59" s="80" t="s">
        <v>969</v>
      </c>
      <c r="P59" s="73" t="s">
        <v>1</v>
      </c>
      <c r="Q59" s="72">
        <v>910</v>
      </c>
      <c r="R59" s="36"/>
      <c r="S59" s="36" t="s">
        <v>29</v>
      </c>
      <c r="T59" s="80" t="s">
        <v>970</v>
      </c>
      <c r="W59" s="73" t="s">
        <v>1</v>
      </c>
      <c r="X59" s="72">
        <v>910</v>
      </c>
      <c r="Y59" s="36"/>
      <c r="Z59" s="36" t="s">
        <v>29</v>
      </c>
      <c r="AA59" s="80" t="s">
        <v>971</v>
      </c>
      <c r="AB59" s="170"/>
      <c r="AC59" s="170"/>
      <c r="AD59" s="73" t="s">
        <v>1</v>
      </c>
      <c r="AE59" s="72">
        <v>910</v>
      </c>
      <c r="AF59" s="36"/>
      <c r="AG59" s="36" t="s">
        <v>29</v>
      </c>
      <c r="AH59" s="80" t="s">
        <v>972</v>
      </c>
      <c r="AI59" s="170"/>
      <c r="AJ59" s="170"/>
      <c r="AK59" s="73" t="s">
        <v>1</v>
      </c>
      <c r="AL59" s="72">
        <v>910</v>
      </c>
      <c r="AM59" s="36"/>
      <c r="AN59" s="36" t="s">
        <v>29</v>
      </c>
      <c r="AO59" s="80" t="s">
        <v>973</v>
      </c>
      <c r="AP59" s="170"/>
      <c r="AQ59" s="170"/>
      <c r="AR59" s="73" t="s">
        <v>1</v>
      </c>
      <c r="AS59" s="72">
        <v>1600</v>
      </c>
      <c r="AT59" s="36"/>
      <c r="AU59" s="36" t="s">
        <v>29</v>
      </c>
      <c r="AV59" s="80" t="s">
        <v>974</v>
      </c>
    </row>
    <row r="60" spans="1:48" ht="16.5" customHeight="1">
      <c r="B60" s="73" t="s">
        <v>3</v>
      </c>
      <c r="C60" s="72">
        <v>18720</v>
      </c>
      <c r="D60" s="36"/>
      <c r="E60" s="36" t="s">
        <v>30</v>
      </c>
      <c r="F60" s="80" t="s">
        <v>880</v>
      </c>
      <c r="G60" s="38"/>
      <c r="I60" s="73" t="s">
        <v>3</v>
      </c>
      <c r="J60" s="72">
        <v>16920</v>
      </c>
      <c r="K60" s="36"/>
      <c r="L60" s="36" t="s">
        <v>30</v>
      </c>
      <c r="M60" s="80" t="s">
        <v>881</v>
      </c>
      <c r="P60" s="73" t="s">
        <v>3</v>
      </c>
      <c r="Q60" s="72">
        <v>16320</v>
      </c>
      <c r="R60" s="36"/>
      <c r="S60" s="36" t="s">
        <v>30</v>
      </c>
      <c r="T60" s="80" t="s">
        <v>882</v>
      </c>
      <c r="W60" s="73" t="s">
        <v>3</v>
      </c>
      <c r="X60" s="72">
        <v>16320</v>
      </c>
      <c r="Y60" s="36"/>
      <c r="Z60" s="36" t="s">
        <v>30</v>
      </c>
      <c r="AA60" s="80" t="s">
        <v>883</v>
      </c>
      <c r="AB60" s="170"/>
      <c r="AC60" s="170"/>
      <c r="AD60" s="73" t="s">
        <v>3</v>
      </c>
      <c r="AE60" s="72">
        <v>21240</v>
      </c>
      <c r="AF60" s="36"/>
      <c r="AG60" s="36" t="s">
        <v>30</v>
      </c>
      <c r="AH60" s="80" t="s">
        <v>884</v>
      </c>
      <c r="AI60" s="170"/>
      <c r="AJ60" s="170"/>
      <c r="AK60" s="73" t="s">
        <v>3</v>
      </c>
      <c r="AL60" s="72">
        <v>11760</v>
      </c>
      <c r="AM60" s="36"/>
      <c r="AN60" s="36" t="s">
        <v>30</v>
      </c>
      <c r="AO60" s="80" t="s">
        <v>885</v>
      </c>
      <c r="AP60" s="170"/>
      <c r="AQ60" s="170"/>
      <c r="AR60" s="73" t="s">
        <v>3</v>
      </c>
      <c r="AS60" s="72">
        <v>31725</v>
      </c>
      <c r="AT60" s="36"/>
      <c r="AU60" s="36" t="s">
        <v>30</v>
      </c>
      <c r="AV60" s="80" t="s">
        <v>886</v>
      </c>
    </row>
    <row r="61" spans="1:48" ht="16.5" customHeight="1">
      <c r="B61" s="73" t="s">
        <v>159</v>
      </c>
      <c r="C61" s="72">
        <v>0</v>
      </c>
      <c r="D61" s="36"/>
      <c r="E61" s="36"/>
      <c r="F61" s="80"/>
      <c r="G61" s="38"/>
      <c r="I61" s="73" t="s">
        <v>159</v>
      </c>
      <c r="J61" s="72">
        <v>0</v>
      </c>
      <c r="K61" s="36"/>
      <c r="L61" s="36"/>
      <c r="M61" s="80"/>
      <c r="P61" s="73" t="s">
        <v>159</v>
      </c>
      <c r="Q61" s="72">
        <v>0</v>
      </c>
      <c r="R61" s="36"/>
      <c r="S61" s="36"/>
      <c r="T61" s="80"/>
      <c r="W61" s="73" t="s">
        <v>159</v>
      </c>
      <c r="X61" s="72">
        <v>0</v>
      </c>
      <c r="Y61" s="36"/>
      <c r="Z61" s="36"/>
      <c r="AA61" s="80"/>
      <c r="AB61" s="170"/>
      <c r="AC61" s="170"/>
      <c r="AD61" s="73" t="s">
        <v>159</v>
      </c>
      <c r="AE61" s="72">
        <v>0</v>
      </c>
      <c r="AF61" s="36"/>
      <c r="AG61" s="36"/>
      <c r="AH61" s="80"/>
      <c r="AI61" s="170"/>
      <c r="AJ61" s="170"/>
      <c r="AK61" s="73" t="s">
        <v>159</v>
      </c>
      <c r="AL61" s="72">
        <v>0</v>
      </c>
      <c r="AM61" s="36"/>
      <c r="AN61" s="36"/>
      <c r="AO61" s="80"/>
      <c r="AP61" s="170"/>
      <c r="AQ61" s="170"/>
      <c r="AR61" s="73" t="s">
        <v>159</v>
      </c>
      <c r="AS61" s="72">
        <v>0</v>
      </c>
      <c r="AT61" s="36"/>
      <c r="AU61" s="36"/>
      <c r="AV61" s="80"/>
    </row>
    <row r="62" spans="1:48" ht="16.5" customHeight="1">
      <c r="B62" s="164" t="s">
        <v>167</v>
      </c>
      <c r="C62" s="72">
        <v>1404</v>
      </c>
      <c r="D62" s="36"/>
      <c r="E62" s="36"/>
      <c r="F62" s="80"/>
      <c r="G62" s="38"/>
      <c r="I62" s="164" t="s">
        <v>167</v>
      </c>
      <c r="J62" s="72">
        <v>1269</v>
      </c>
      <c r="K62" s="36"/>
      <c r="L62" s="36"/>
      <c r="M62" s="80"/>
      <c r="P62" s="164" t="s">
        <v>167</v>
      </c>
      <c r="Q62" s="72">
        <v>1224</v>
      </c>
      <c r="R62" s="36"/>
      <c r="S62" s="36"/>
      <c r="T62" s="80"/>
      <c r="W62" s="164" t="s">
        <v>167</v>
      </c>
      <c r="X62" s="72">
        <v>1224</v>
      </c>
      <c r="Y62" s="36"/>
      <c r="Z62" s="36"/>
      <c r="AA62" s="80"/>
      <c r="AB62" s="170"/>
      <c r="AC62" s="170"/>
      <c r="AD62" s="164" t="s">
        <v>167</v>
      </c>
      <c r="AE62" s="72">
        <v>1593</v>
      </c>
      <c r="AF62" s="36"/>
      <c r="AG62" s="36"/>
      <c r="AH62" s="80"/>
      <c r="AI62" s="170"/>
      <c r="AJ62" s="170"/>
      <c r="AK62" s="164" t="s">
        <v>167</v>
      </c>
      <c r="AL62" s="72">
        <v>882</v>
      </c>
      <c r="AM62" s="36"/>
      <c r="AN62" s="36"/>
      <c r="AO62" s="80"/>
      <c r="AP62" s="170"/>
      <c r="AQ62" s="170"/>
      <c r="AR62" s="164" t="s">
        <v>167</v>
      </c>
      <c r="AS62" s="72">
        <v>2124</v>
      </c>
      <c r="AT62" s="36"/>
      <c r="AU62" s="36"/>
      <c r="AV62" s="80"/>
    </row>
    <row r="63" spans="1:48" ht="16.5" customHeight="1">
      <c r="B63" s="73" t="s">
        <v>168</v>
      </c>
      <c r="C63" s="72">
        <v>780</v>
      </c>
      <c r="D63" s="36"/>
      <c r="E63" s="36"/>
      <c r="F63" s="80"/>
      <c r="G63" s="38"/>
      <c r="I63" s="73" t="s">
        <v>168</v>
      </c>
      <c r="J63" s="72">
        <v>705</v>
      </c>
      <c r="K63" s="36"/>
      <c r="L63" s="36"/>
      <c r="M63" s="80"/>
      <c r="P63" s="73" t="s">
        <v>168</v>
      </c>
      <c r="Q63" s="72">
        <v>680</v>
      </c>
      <c r="R63" s="36"/>
      <c r="S63" s="36"/>
      <c r="T63" s="80"/>
      <c r="W63" s="73" t="s">
        <v>168</v>
      </c>
      <c r="X63" s="72">
        <v>680</v>
      </c>
      <c r="Y63" s="36"/>
      <c r="Z63" s="36"/>
      <c r="AA63" s="80"/>
      <c r="AB63" s="170"/>
      <c r="AC63" s="170"/>
      <c r="AD63" s="73" t="s">
        <v>168</v>
      </c>
      <c r="AE63" s="72">
        <v>885</v>
      </c>
      <c r="AF63" s="36"/>
      <c r="AG63" s="36"/>
      <c r="AH63" s="80"/>
      <c r="AI63" s="170"/>
      <c r="AJ63" s="170"/>
      <c r="AK63" s="73" t="s">
        <v>168</v>
      </c>
      <c r="AL63" s="72">
        <v>490</v>
      </c>
      <c r="AM63" s="36"/>
      <c r="AN63" s="36"/>
      <c r="AO63" s="80"/>
      <c r="AP63" s="170"/>
      <c r="AQ63" s="170"/>
      <c r="AR63" s="73" t="s">
        <v>168</v>
      </c>
      <c r="AS63" s="72">
        <v>1180</v>
      </c>
      <c r="AT63" s="36"/>
      <c r="AU63" s="36"/>
      <c r="AV63" s="80"/>
    </row>
    <row r="64" spans="1:48" ht="16.5" customHeight="1">
      <c r="B64" s="73" t="s">
        <v>31</v>
      </c>
      <c r="C64" s="72">
        <v>2181</v>
      </c>
      <c r="D64" s="36"/>
      <c r="E64" s="172" t="s">
        <v>117</v>
      </c>
      <c r="F64" s="173"/>
      <c r="G64" s="38"/>
      <c r="I64" s="73" t="s">
        <v>31</v>
      </c>
      <c r="J64" s="72">
        <v>1980</v>
      </c>
      <c r="K64" s="36"/>
      <c r="L64" s="172" t="s">
        <v>117</v>
      </c>
      <c r="M64" s="173"/>
      <c r="P64" s="73" t="s">
        <v>31</v>
      </c>
      <c r="Q64" s="72">
        <v>1913</v>
      </c>
      <c r="R64" s="36"/>
      <c r="S64" s="172" t="s">
        <v>117</v>
      </c>
      <c r="T64" s="173"/>
      <c r="W64" s="73" t="s">
        <v>31</v>
      </c>
      <c r="X64" s="72">
        <v>1913</v>
      </c>
      <c r="Y64" s="36"/>
      <c r="Z64" s="172" t="s">
        <v>117</v>
      </c>
      <c r="AA64" s="173"/>
      <c r="AB64" s="169"/>
      <c r="AC64" s="169"/>
      <c r="AD64" s="73" t="s">
        <v>31</v>
      </c>
      <c r="AE64" s="72">
        <v>2463</v>
      </c>
      <c r="AF64" s="36"/>
      <c r="AG64" s="172" t="s">
        <v>117</v>
      </c>
      <c r="AH64" s="173"/>
      <c r="AI64" s="169"/>
      <c r="AJ64" s="169"/>
      <c r="AK64" s="73" t="s">
        <v>31</v>
      </c>
      <c r="AL64" s="72">
        <v>1404</v>
      </c>
      <c r="AM64" s="36"/>
      <c r="AN64" s="172" t="s">
        <v>117</v>
      </c>
      <c r="AO64" s="173"/>
      <c r="AP64" s="169"/>
      <c r="AQ64" s="169"/>
      <c r="AR64" s="73" t="s">
        <v>31</v>
      </c>
      <c r="AS64" s="72">
        <v>3663</v>
      </c>
      <c r="AT64" s="36"/>
      <c r="AU64" s="172" t="s">
        <v>117</v>
      </c>
      <c r="AV64" s="173"/>
    </row>
    <row r="65" spans="2:48" ht="16.5" customHeight="1">
      <c r="B65" s="73" t="s">
        <v>171</v>
      </c>
      <c r="C65" s="72">
        <v>-5</v>
      </c>
      <c r="D65" s="36"/>
      <c r="E65" s="36" t="s">
        <v>33</v>
      </c>
      <c r="F65" s="80" t="s">
        <v>975</v>
      </c>
      <c r="G65" s="38"/>
      <c r="I65" s="73" t="s">
        <v>171</v>
      </c>
      <c r="J65" s="72">
        <v>-4</v>
      </c>
      <c r="K65" s="36"/>
      <c r="L65" s="36" t="s">
        <v>33</v>
      </c>
      <c r="M65" s="80" t="s">
        <v>387</v>
      </c>
      <c r="P65" s="73" t="s">
        <v>171</v>
      </c>
      <c r="Q65" s="72">
        <v>-7</v>
      </c>
      <c r="R65" s="36"/>
      <c r="S65" s="36" t="s">
        <v>33</v>
      </c>
      <c r="T65" s="80" t="s">
        <v>976</v>
      </c>
      <c r="W65" s="73" t="s">
        <v>171</v>
      </c>
      <c r="X65" s="72">
        <v>-7</v>
      </c>
      <c r="Y65" s="36"/>
      <c r="Z65" s="36" t="s">
        <v>33</v>
      </c>
      <c r="AA65" s="80" t="s">
        <v>976</v>
      </c>
      <c r="AB65" s="170"/>
      <c r="AC65" s="170"/>
      <c r="AD65" s="73" t="s">
        <v>171</v>
      </c>
      <c r="AE65" s="72">
        <v>-1</v>
      </c>
      <c r="AF65" s="36"/>
      <c r="AG65" s="36" t="s">
        <v>33</v>
      </c>
      <c r="AH65" s="80" t="s">
        <v>512</v>
      </c>
      <c r="AI65" s="170"/>
      <c r="AJ65" s="170"/>
      <c r="AK65" s="73" t="s">
        <v>171</v>
      </c>
      <c r="AL65" s="72">
        <v>-6</v>
      </c>
      <c r="AM65" s="36"/>
      <c r="AN65" s="36" t="s">
        <v>33</v>
      </c>
      <c r="AO65" s="80" t="s">
        <v>444</v>
      </c>
      <c r="AP65" s="170"/>
      <c r="AQ65" s="170"/>
      <c r="AR65" s="73" t="s">
        <v>171</v>
      </c>
      <c r="AS65" s="72">
        <v>-2</v>
      </c>
      <c r="AT65" s="36"/>
      <c r="AU65" s="36" t="s">
        <v>33</v>
      </c>
      <c r="AV65" s="80" t="s">
        <v>823</v>
      </c>
    </row>
    <row r="66" spans="2:48" ht="16.5" customHeight="1">
      <c r="B66" s="73" t="s">
        <v>32</v>
      </c>
      <c r="C66" s="72">
        <v>690</v>
      </c>
      <c r="D66" s="36"/>
      <c r="E66" s="96"/>
      <c r="F66" s="95"/>
      <c r="G66" s="38"/>
      <c r="I66" s="73" t="s">
        <v>32</v>
      </c>
      <c r="J66" s="72">
        <v>630</v>
      </c>
      <c r="K66" s="36"/>
      <c r="L66" s="96"/>
      <c r="M66" s="95"/>
      <c r="P66" s="73" t="s">
        <v>32</v>
      </c>
      <c r="Q66" s="72">
        <v>610</v>
      </c>
      <c r="R66" s="36"/>
      <c r="S66" s="96"/>
      <c r="T66" s="95"/>
      <c r="W66" s="73" t="s">
        <v>32</v>
      </c>
      <c r="X66" s="72">
        <v>610</v>
      </c>
      <c r="Y66" s="36"/>
      <c r="Z66" s="96"/>
      <c r="AA66" s="95"/>
      <c r="AB66" s="171"/>
      <c r="AC66" s="171"/>
      <c r="AD66" s="73" t="s">
        <v>32</v>
      </c>
      <c r="AE66" s="72">
        <v>780</v>
      </c>
      <c r="AF66" s="36"/>
      <c r="AG66" s="96"/>
      <c r="AH66" s="95"/>
      <c r="AI66" s="171"/>
      <c r="AJ66" s="171"/>
      <c r="AK66" s="73" t="s">
        <v>32</v>
      </c>
      <c r="AL66" s="72">
        <v>440</v>
      </c>
      <c r="AM66" s="36"/>
      <c r="AN66" s="96"/>
      <c r="AO66" s="95"/>
      <c r="AP66" s="171"/>
      <c r="AQ66" s="171"/>
      <c r="AR66" s="73" t="s">
        <v>32</v>
      </c>
      <c r="AS66" s="72">
        <v>1170</v>
      </c>
      <c r="AT66" s="36"/>
      <c r="AU66" s="96"/>
      <c r="AV66" s="95"/>
    </row>
    <row r="67" spans="2:48" ht="16.5" customHeight="1">
      <c r="B67" s="73" t="s">
        <v>101</v>
      </c>
      <c r="C67" s="72">
        <v>2500</v>
      </c>
      <c r="D67" s="36"/>
      <c r="E67" s="36"/>
      <c r="F67" s="80"/>
      <c r="G67" s="38"/>
      <c r="I67" s="73" t="s">
        <v>101</v>
      </c>
      <c r="J67" s="72">
        <v>2500</v>
      </c>
      <c r="K67" s="36"/>
      <c r="L67" s="36"/>
      <c r="M67" s="80"/>
      <c r="P67" s="73" t="s">
        <v>101</v>
      </c>
      <c r="Q67" s="72">
        <v>2500</v>
      </c>
      <c r="R67" s="36"/>
      <c r="S67" s="36"/>
      <c r="T67" s="80"/>
      <c r="W67" s="73" t="s">
        <v>101</v>
      </c>
      <c r="X67" s="72">
        <v>2500</v>
      </c>
      <c r="Y67" s="36"/>
      <c r="Z67" s="36"/>
      <c r="AA67" s="80"/>
      <c r="AB67" s="170"/>
      <c r="AC67" s="170"/>
      <c r="AD67" s="73" t="s">
        <v>101</v>
      </c>
      <c r="AE67" s="72">
        <v>0</v>
      </c>
      <c r="AF67" s="36"/>
      <c r="AG67" s="36"/>
      <c r="AH67" s="80"/>
      <c r="AI67" s="170"/>
      <c r="AJ67" s="170"/>
      <c r="AK67" s="73" t="s">
        <v>101</v>
      </c>
      <c r="AL67" s="72">
        <v>2500</v>
      </c>
      <c r="AM67" s="36"/>
      <c r="AN67" s="36"/>
      <c r="AO67" s="80"/>
      <c r="AP67" s="170"/>
      <c r="AQ67" s="170"/>
      <c r="AR67" s="73" t="s">
        <v>101</v>
      </c>
      <c r="AS67" s="72">
        <v>2500</v>
      </c>
      <c r="AT67" s="36"/>
      <c r="AU67" s="36"/>
      <c r="AV67" s="80"/>
    </row>
    <row r="68" spans="2:48" ht="16.5" customHeight="1">
      <c r="B68" s="73" t="s">
        <v>104</v>
      </c>
      <c r="C68" s="72">
        <v>0</v>
      </c>
      <c r="D68" s="36"/>
      <c r="E68" s="36"/>
      <c r="F68" s="80"/>
      <c r="G68" s="38"/>
      <c r="I68" s="73" t="s">
        <v>104</v>
      </c>
      <c r="J68" s="72">
        <v>0</v>
      </c>
      <c r="K68" s="36"/>
      <c r="L68" s="36"/>
      <c r="M68" s="80"/>
      <c r="P68" s="73" t="s">
        <v>104</v>
      </c>
      <c r="Q68" s="72">
        <v>0</v>
      </c>
      <c r="R68" s="36"/>
      <c r="S68" s="36"/>
      <c r="T68" s="80"/>
      <c r="W68" s="73" t="s">
        <v>104</v>
      </c>
      <c r="X68" s="72">
        <v>0</v>
      </c>
      <c r="Y68" s="36"/>
      <c r="Z68" s="36"/>
      <c r="AA68" s="80"/>
      <c r="AB68" s="170"/>
      <c r="AC68" s="170"/>
      <c r="AD68" s="73" t="s">
        <v>104</v>
      </c>
      <c r="AE68" s="72">
        <v>-17810</v>
      </c>
      <c r="AF68" s="36"/>
      <c r="AG68" s="36"/>
      <c r="AH68" s="80"/>
      <c r="AI68" s="170"/>
      <c r="AJ68" s="170"/>
      <c r="AK68" s="73" t="s">
        <v>104</v>
      </c>
      <c r="AL68" s="72">
        <v>0</v>
      </c>
      <c r="AM68" s="36"/>
      <c r="AN68" s="36"/>
      <c r="AO68" s="80"/>
      <c r="AP68" s="170"/>
      <c r="AQ68" s="170"/>
      <c r="AR68" s="73" t="s">
        <v>104</v>
      </c>
      <c r="AS68" s="72">
        <v>0</v>
      </c>
      <c r="AT68" s="36"/>
      <c r="AU68" s="36"/>
      <c r="AV68" s="80"/>
    </row>
    <row r="69" spans="2:48" ht="16.5" customHeight="1">
      <c r="B69" s="93" t="s">
        <v>109</v>
      </c>
      <c r="C69" s="94">
        <v>27180</v>
      </c>
      <c r="D69" s="81"/>
      <c r="E69" s="36"/>
      <c r="F69" s="37"/>
      <c r="G69" s="38"/>
      <c r="H69" s="39"/>
      <c r="I69" s="93" t="s">
        <v>109</v>
      </c>
      <c r="J69" s="94">
        <v>24910</v>
      </c>
      <c r="K69" s="81"/>
      <c r="L69" s="36"/>
      <c r="M69" s="37"/>
      <c r="N69" s="39"/>
      <c r="O69" s="39"/>
      <c r="P69" s="93" t="s">
        <v>109</v>
      </c>
      <c r="Q69" s="94">
        <v>24150</v>
      </c>
      <c r="R69" s="81"/>
      <c r="S69" s="36"/>
      <c r="T69" s="37"/>
      <c r="U69" s="39"/>
      <c r="V69" s="39"/>
      <c r="W69" s="93" t="s">
        <v>109</v>
      </c>
      <c r="X69" s="94">
        <v>24150</v>
      </c>
      <c r="Y69" s="81"/>
      <c r="Z69" s="36"/>
      <c r="AA69" s="37"/>
      <c r="AB69" s="81"/>
      <c r="AC69" s="81"/>
      <c r="AD69" s="93" t="s">
        <v>109</v>
      </c>
      <c r="AE69" s="94">
        <v>10060</v>
      </c>
      <c r="AF69" s="81"/>
      <c r="AG69" s="36"/>
      <c r="AH69" s="37"/>
      <c r="AI69" s="81"/>
      <c r="AJ69" s="81"/>
      <c r="AK69" s="93" t="s">
        <v>109</v>
      </c>
      <c r="AL69" s="94">
        <v>18380</v>
      </c>
      <c r="AM69" s="81"/>
      <c r="AN69" s="36"/>
      <c r="AO69" s="37"/>
      <c r="AP69" s="81"/>
      <c r="AQ69" s="81"/>
      <c r="AR69" s="93" t="s">
        <v>109</v>
      </c>
      <c r="AS69" s="94">
        <v>43960</v>
      </c>
      <c r="AT69" s="81"/>
      <c r="AU69" s="36"/>
      <c r="AV69" s="37"/>
    </row>
    <row r="70" spans="2:48" ht="16.5" customHeight="1">
      <c r="B70" s="74" t="s">
        <v>111</v>
      </c>
      <c r="C70" s="75">
        <v>0</v>
      </c>
      <c r="D70" s="81"/>
      <c r="E70" s="36"/>
      <c r="F70" s="37"/>
      <c r="G70" s="38"/>
      <c r="H70" s="39"/>
      <c r="I70" s="74" t="s">
        <v>111</v>
      </c>
      <c r="J70" s="75">
        <v>27340</v>
      </c>
      <c r="K70" s="81"/>
      <c r="L70" s="36"/>
      <c r="M70" s="37"/>
      <c r="N70" s="39"/>
      <c r="O70" s="39"/>
      <c r="P70" s="74" t="s">
        <v>111</v>
      </c>
      <c r="Q70" s="75">
        <v>0</v>
      </c>
      <c r="R70" s="81"/>
      <c r="S70" s="36"/>
      <c r="T70" s="37"/>
      <c r="U70" s="39"/>
      <c r="V70" s="39"/>
      <c r="W70" s="74" t="s">
        <v>111</v>
      </c>
      <c r="X70" s="75">
        <v>0</v>
      </c>
      <c r="Y70" s="81"/>
      <c r="Z70" s="36"/>
      <c r="AA70" s="37"/>
      <c r="AB70" s="81"/>
      <c r="AC70" s="81"/>
      <c r="AD70" s="74" t="s">
        <v>111</v>
      </c>
      <c r="AE70" s="75">
        <v>0</v>
      </c>
      <c r="AF70" s="81"/>
      <c r="AG70" s="36"/>
      <c r="AH70" s="37"/>
      <c r="AI70" s="81"/>
      <c r="AJ70" s="81"/>
      <c r="AK70" s="74" t="s">
        <v>111</v>
      </c>
      <c r="AL70" s="75">
        <v>0</v>
      </c>
      <c r="AM70" s="81"/>
      <c r="AN70" s="36"/>
      <c r="AO70" s="37"/>
      <c r="AP70" s="81"/>
      <c r="AQ70" s="81"/>
      <c r="AR70" s="74" t="s">
        <v>111</v>
      </c>
      <c r="AS70" s="75">
        <v>0</v>
      </c>
      <c r="AT70" s="81"/>
      <c r="AU70" s="36"/>
      <c r="AV70" s="37"/>
    </row>
    <row r="71" spans="2:48" ht="16.5" customHeight="1">
      <c r="B71" s="91" t="s">
        <v>112</v>
      </c>
      <c r="C71" s="92">
        <v>27180</v>
      </c>
      <c r="D71" s="81"/>
      <c r="E71" s="36"/>
      <c r="F71" s="37"/>
      <c r="G71" s="38"/>
      <c r="I71" s="91" t="s">
        <v>112</v>
      </c>
      <c r="J71" s="92">
        <v>52250</v>
      </c>
      <c r="K71" s="81"/>
      <c r="L71" s="36"/>
      <c r="M71" s="37"/>
      <c r="P71" s="91" t="s">
        <v>112</v>
      </c>
      <c r="Q71" s="92">
        <v>24150</v>
      </c>
      <c r="R71" s="81"/>
      <c r="S71" s="36"/>
      <c r="T71" s="37"/>
      <c r="W71" s="91" t="s">
        <v>112</v>
      </c>
      <c r="X71" s="92">
        <v>24150</v>
      </c>
      <c r="Y71" s="81"/>
      <c r="Z71" s="36"/>
      <c r="AA71" s="37"/>
      <c r="AB71" s="81"/>
      <c r="AC71" s="81"/>
      <c r="AD71" s="91" t="s">
        <v>112</v>
      </c>
      <c r="AE71" s="92">
        <v>10060</v>
      </c>
      <c r="AF71" s="81"/>
      <c r="AG71" s="36"/>
      <c r="AH71" s="37"/>
      <c r="AI71" s="81"/>
      <c r="AJ71" s="81"/>
      <c r="AK71" s="91" t="s">
        <v>112</v>
      </c>
      <c r="AL71" s="92">
        <v>18380</v>
      </c>
      <c r="AM71" s="81"/>
      <c r="AN71" s="36"/>
      <c r="AO71" s="37"/>
      <c r="AP71" s="81"/>
      <c r="AQ71" s="81"/>
      <c r="AR71" s="91" t="s">
        <v>112</v>
      </c>
      <c r="AS71" s="92">
        <v>43960</v>
      </c>
      <c r="AT71" s="81"/>
      <c r="AU71" s="36"/>
      <c r="AV71" s="37"/>
    </row>
    <row r="72" spans="2:48" s="39" customFormat="1" ht="16.5" customHeight="1">
      <c r="B72" s="73"/>
      <c r="C72" s="42"/>
      <c r="D72" s="36"/>
      <c r="E72" s="36"/>
      <c r="F72" s="37"/>
      <c r="G72" s="38"/>
      <c r="I72" s="73"/>
      <c r="J72" s="42"/>
      <c r="K72" s="36"/>
      <c r="L72" s="36"/>
      <c r="M72" s="37"/>
      <c r="P72" s="73"/>
      <c r="Q72" s="42"/>
      <c r="R72" s="36"/>
      <c r="S72" s="36"/>
      <c r="T72" s="37"/>
      <c r="W72" s="73"/>
      <c r="X72" s="42"/>
      <c r="Y72" s="36"/>
      <c r="Z72" s="36"/>
      <c r="AA72" s="37"/>
      <c r="AB72" s="81"/>
      <c r="AC72" s="81"/>
      <c r="AD72" s="73"/>
      <c r="AE72" s="42"/>
      <c r="AF72" s="36"/>
      <c r="AG72" s="36"/>
      <c r="AH72" s="37"/>
      <c r="AI72" s="81"/>
      <c r="AJ72" s="81"/>
      <c r="AK72" s="73"/>
      <c r="AL72" s="42"/>
      <c r="AM72" s="36"/>
      <c r="AN72" s="36"/>
      <c r="AO72" s="37"/>
      <c r="AP72" s="81"/>
      <c r="AQ72" s="81"/>
      <c r="AR72" s="73"/>
      <c r="AS72" s="42"/>
      <c r="AT72" s="36"/>
      <c r="AU72" s="36"/>
      <c r="AV72" s="37"/>
    </row>
    <row r="73" spans="2:48" s="82" customFormat="1" ht="16.5" customHeight="1">
      <c r="B73" s="73">
        <v>0</v>
      </c>
      <c r="C73" s="42"/>
      <c r="D73" s="36"/>
      <c r="E73" s="36"/>
      <c r="F73" s="37"/>
      <c r="G73" s="83"/>
      <c r="I73" s="73">
        <v>0</v>
      </c>
      <c r="J73" s="42"/>
      <c r="K73" s="36"/>
      <c r="L73" s="36"/>
      <c r="M73" s="37"/>
      <c r="P73" s="73">
        <v>0</v>
      </c>
      <c r="Q73" s="42"/>
      <c r="R73" s="36"/>
      <c r="S73" s="36"/>
      <c r="T73" s="37"/>
      <c r="W73" s="73">
        <v>0</v>
      </c>
      <c r="X73" s="42"/>
      <c r="Y73" s="36"/>
      <c r="Z73" s="36"/>
      <c r="AA73" s="37"/>
      <c r="AB73" s="81"/>
      <c r="AC73" s="81"/>
      <c r="AD73" s="73">
        <v>0</v>
      </c>
      <c r="AE73" s="42"/>
      <c r="AF73" s="36"/>
      <c r="AG73" s="36"/>
      <c r="AH73" s="37"/>
      <c r="AI73" s="81"/>
      <c r="AJ73" s="81"/>
      <c r="AK73" s="73">
        <v>0</v>
      </c>
      <c r="AL73" s="42"/>
      <c r="AM73" s="36"/>
      <c r="AN73" s="36"/>
      <c r="AO73" s="37"/>
      <c r="AP73" s="81"/>
      <c r="AQ73" s="81"/>
      <c r="AR73" s="73">
        <v>0</v>
      </c>
      <c r="AS73" s="42"/>
      <c r="AT73" s="36"/>
      <c r="AU73" s="36"/>
      <c r="AV73" s="37"/>
    </row>
    <row r="74" spans="2:48" ht="16.5" customHeight="1">
      <c r="B74" s="73" t="s">
        <v>211</v>
      </c>
      <c r="C74" s="42"/>
      <c r="D74" s="36"/>
      <c r="E74" s="36"/>
      <c r="F74" s="37"/>
      <c r="G74" s="38"/>
      <c r="I74" s="73" t="s">
        <v>211</v>
      </c>
      <c r="J74" s="42"/>
      <c r="K74" s="36"/>
      <c r="L74" s="36"/>
      <c r="M74" s="37"/>
      <c r="P74" s="73" t="s">
        <v>211</v>
      </c>
      <c r="Q74" s="42"/>
      <c r="R74" s="36"/>
      <c r="S74" s="36"/>
      <c r="T74" s="37"/>
      <c r="W74" s="73" t="s">
        <v>211</v>
      </c>
      <c r="X74" s="42"/>
      <c r="Y74" s="36"/>
      <c r="Z74" s="36"/>
      <c r="AA74" s="37"/>
      <c r="AB74" s="81"/>
      <c r="AC74" s="81"/>
      <c r="AD74" s="73" t="s">
        <v>211</v>
      </c>
      <c r="AE74" s="42"/>
      <c r="AF74" s="36"/>
      <c r="AG74" s="36"/>
      <c r="AH74" s="37"/>
      <c r="AI74" s="81"/>
      <c r="AJ74" s="81"/>
      <c r="AK74" s="73" t="s">
        <v>211</v>
      </c>
      <c r="AL74" s="42"/>
      <c r="AM74" s="36"/>
      <c r="AN74" s="36"/>
      <c r="AO74" s="37"/>
      <c r="AP74" s="81"/>
      <c r="AQ74" s="81"/>
      <c r="AR74" s="73" t="s">
        <v>211</v>
      </c>
      <c r="AS74" s="42"/>
      <c r="AT74" s="36"/>
      <c r="AU74" s="36"/>
      <c r="AV74" s="37"/>
    </row>
    <row r="75" spans="2:48" s="184" customFormat="1" ht="16.5" customHeight="1">
      <c r="B75" s="180">
        <v>0</v>
      </c>
      <c r="C75" s="181"/>
      <c r="D75" s="26"/>
      <c r="E75" s="26"/>
      <c r="F75" s="182"/>
      <c r="G75" s="183"/>
      <c r="I75" s="180">
        <v>0</v>
      </c>
      <c r="J75" s="181"/>
      <c r="K75" s="26"/>
      <c r="L75" s="26"/>
      <c r="M75" s="182"/>
      <c r="P75" s="180">
        <v>0</v>
      </c>
      <c r="Q75" s="181"/>
      <c r="R75" s="26"/>
      <c r="S75" s="26"/>
      <c r="T75" s="182"/>
      <c r="W75" s="180">
        <v>0</v>
      </c>
      <c r="X75" s="181"/>
      <c r="Y75" s="26"/>
      <c r="Z75" s="26"/>
      <c r="AA75" s="182"/>
      <c r="AB75" s="185"/>
      <c r="AC75" s="185"/>
      <c r="AD75" s="180">
        <v>0</v>
      </c>
      <c r="AE75" s="181"/>
      <c r="AF75" s="26"/>
      <c r="AG75" s="26"/>
      <c r="AH75" s="182"/>
      <c r="AI75" s="185"/>
      <c r="AJ75" s="185"/>
      <c r="AK75" s="180">
        <v>0</v>
      </c>
      <c r="AL75" s="181"/>
      <c r="AM75" s="26"/>
      <c r="AN75" s="26"/>
      <c r="AO75" s="182"/>
      <c r="AP75" s="185"/>
      <c r="AQ75" s="185"/>
      <c r="AR75" s="180">
        <v>0</v>
      </c>
      <c r="AS75" s="181"/>
      <c r="AT75" s="26"/>
      <c r="AU75" s="26"/>
      <c r="AV75" s="182"/>
    </row>
    <row r="76" spans="2:48" ht="16.5" customHeight="1" thickBot="1">
      <c r="B76" s="84"/>
      <c r="C76" s="85"/>
      <c r="D76" s="85"/>
      <c r="E76" s="85"/>
      <c r="F76" s="86"/>
      <c r="I76" s="84"/>
      <c r="J76" s="85"/>
      <c r="K76" s="85"/>
      <c r="L76" s="85"/>
      <c r="M76" s="86"/>
      <c r="P76" s="84"/>
      <c r="Q76" s="85"/>
      <c r="R76" s="85"/>
      <c r="S76" s="85"/>
      <c r="T76" s="86"/>
      <c r="W76" s="84"/>
      <c r="X76" s="85"/>
      <c r="Y76" s="85"/>
      <c r="Z76" s="85"/>
      <c r="AA76" s="86"/>
      <c r="AB76" s="81"/>
      <c r="AC76" s="81"/>
      <c r="AD76" s="84"/>
      <c r="AE76" s="85"/>
      <c r="AF76" s="85"/>
      <c r="AG76" s="85"/>
      <c r="AH76" s="86"/>
      <c r="AI76" s="81"/>
      <c r="AJ76" s="81"/>
      <c r="AK76" s="84"/>
      <c r="AL76" s="85"/>
      <c r="AM76" s="85"/>
      <c r="AN76" s="85"/>
      <c r="AO76" s="86"/>
      <c r="AP76" s="81"/>
      <c r="AQ76" s="81"/>
      <c r="AR76" s="84"/>
      <c r="AS76" s="85"/>
      <c r="AT76" s="85"/>
      <c r="AU76" s="85"/>
      <c r="AV76" s="86"/>
    </row>
    <row r="77" spans="2:48" ht="16.5" customHeight="1">
      <c r="B77" s="36"/>
      <c r="I77" s="36"/>
      <c r="P77" s="36"/>
      <c r="W77" s="36"/>
      <c r="AD77" s="36"/>
      <c r="AK77" s="36"/>
      <c r="AR77" s="36"/>
    </row>
    <row r="78" spans="2:48" ht="16.5" customHeight="1">
      <c r="B78" s="36"/>
      <c r="I78" s="36"/>
      <c r="P78" s="36"/>
      <c r="W78" s="36"/>
      <c r="AD78" s="36"/>
      <c r="AK78" s="36"/>
      <c r="AR78" s="36"/>
    </row>
    <row r="79" spans="2:48" ht="16.5" customHeight="1">
      <c r="B79" s="36"/>
      <c r="I79" s="36"/>
      <c r="P79" s="36"/>
      <c r="W79" s="36"/>
      <c r="AD79" s="36"/>
      <c r="AK79" s="36"/>
      <c r="AR79" s="36"/>
    </row>
    <row r="80" spans="2:48" ht="16.5" customHeight="1" thickBot="1">
      <c r="G80" s="38"/>
    </row>
    <row r="81" spans="2:48" s="76" customFormat="1" ht="16.5" customHeight="1">
      <c r="B81" s="98"/>
      <c r="C81" s="101"/>
      <c r="D81" s="102" t="s">
        <v>114</v>
      </c>
      <c r="E81" s="99"/>
      <c r="F81" s="100"/>
      <c r="G81" s="77"/>
      <c r="I81" s="98"/>
      <c r="J81" s="101"/>
      <c r="K81" s="102" t="s">
        <v>114</v>
      </c>
      <c r="L81" s="99"/>
      <c r="M81" s="100"/>
      <c r="P81" s="98"/>
      <c r="Q81" s="101"/>
      <c r="R81" s="102" t="s">
        <v>114</v>
      </c>
      <c r="S81" s="99"/>
      <c r="T81" s="100"/>
      <c r="W81" s="98"/>
      <c r="X81" s="101"/>
      <c r="Y81" s="102" t="s">
        <v>114</v>
      </c>
      <c r="Z81" s="99"/>
      <c r="AA81" s="100"/>
      <c r="AB81" s="167"/>
      <c r="AC81" s="167"/>
      <c r="AD81" s="98"/>
      <c r="AE81" s="101"/>
      <c r="AF81" s="102" t="s">
        <v>114</v>
      </c>
      <c r="AG81" s="99"/>
      <c r="AH81" s="100"/>
      <c r="AI81" s="167"/>
      <c r="AJ81" s="167"/>
      <c r="AK81" s="98"/>
      <c r="AL81" s="101"/>
      <c r="AM81" s="102" t="s">
        <v>114</v>
      </c>
      <c r="AN81" s="99"/>
      <c r="AO81" s="100"/>
      <c r="AP81" s="167"/>
      <c r="AQ81" s="167"/>
      <c r="AR81" s="98"/>
      <c r="AS81" s="101"/>
      <c r="AT81" s="102" t="s">
        <v>114</v>
      </c>
      <c r="AU81" s="99"/>
      <c r="AV81" s="100"/>
    </row>
    <row r="82" spans="2:48" ht="16.5" customHeight="1">
      <c r="B82" s="40" t="s">
        <v>26</v>
      </c>
      <c r="C82" s="26" t="s">
        <v>36</v>
      </c>
      <c r="D82" s="96"/>
      <c r="E82" s="26"/>
      <c r="F82" s="95"/>
      <c r="G82" s="41"/>
      <c r="H82" s="41"/>
      <c r="I82" s="40" t="s">
        <v>26</v>
      </c>
      <c r="J82" s="26" t="s">
        <v>41</v>
      </c>
      <c r="K82" s="41"/>
      <c r="L82" s="26"/>
      <c r="M82" s="70"/>
      <c r="N82" s="41"/>
      <c r="O82" s="41"/>
      <c r="P82" s="40" t="s">
        <v>26</v>
      </c>
      <c r="Q82" s="26" t="s">
        <v>52</v>
      </c>
      <c r="R82" s="42"/>
      <c r="S82" s="26"/>
      <c r="T82" s="70"/>
      <c r="U82" s="41"/>
      <c r="V82" s="41"/>
      <c r="W82" s="40" t="s">
        <v>26</v>
      </c>
      <c r="X82" s="26" t="s">
        <v>53</v>
      </c>
      <c r="Y82" s="41"/>
      <c r="Z82" s="26"/>
      <c r="AA82" s="70"/>
      <c r="AB82" s="41"/>
      <c r="AC82" s="41"/>
      <c r="AD82" s="40" t="s">
        <v>26</v>
      </c>
      <c r="AE82" s="26" t="s">
        <v>47</v>
      </c>
      <c r="AF82" s="41"/>
      <c r="AG82" s="26"/>
      <c r="AH82" s="70"/>
      <c r="AI82" s="41"/>
      <c r="AJ82" s="41"/>
      <c r="AK82" s="40" t="s">
        <v>26</v>
      </c>
      <c r="AL82" s="26" t="s">
        <v>54</v>
      </c>
      <c r="AN82" s="26"/>
      <c r="AO82" s="70"/>
      <c r="AP82" s="41"/>
      <c r="AQ82" s="41"/>
      <c r="AR82" s="40" t="s">
        <v>26</v>
      </c>
      <c r="AS82" s="26" t="s">
        <v>55</v>
      </c>
      <c r="AU82" s="26"/>
      <c r="AV82" s="70"/>
    </row>
    <row r="83" spans="2:48" ht="16.5" customHeight="1">
      <c r="B83" s="73" t="s">
        <v>27</v>
      </c>
      <c r="C83" s="36" t="s">
        <v>943</v>
      </c>
      <c r="D83" s="36"/>
      <c r="E83" s="36" t="s">
        <v>28</v>
      </c>
      <c r="F83" s="90">
        <v>45606</v>
      </c>
      <c r="G83" s="38"/>
      <c r="I83" s="73" t="s">
        <v>27</v>
      </c>
      <c r="J83" s="36" t="s">
        <v>943</v>
      </c>
      <c r="K83" s="36"/>
      <c r="L83" s="36" t="s">
        <v>28</v>
      </c>
      <c r="M83" s="90">
        <v>45606</v>
      </c>
      <c r="P83" s="73" t="s">
        <v>27</v>
      </c>
      <c r="Q83" s="36" t="s">
        <v>943</v>
      </c>
      <c r="R83" s="36"/>
      <c r="S83" s="36" t="s">
        <v>28</v>
      </c>
      <c r="T83" s="90">
        <v>45606</v>
      </c>
      <c r="W83" s="73" t="s">
        <v>27</v>
      </c>
      <c r="X83" s="36" t="s">
        <v>943</v>
      </c>
      <c r="Y83" s="36"/>
      <c r="Z83" s="36" t="s">
        <v>28</v>
      </c>
      <c r="AA83" s="90">
        <v>45606</v>
      </c>
      <c r="AB83" s="168"/>
      <c r="AC83" s="168"/>
      <c r="AD83" s="73" t="s">
        <v>27</v>
      </c>
      <c r="AE83" s="36" t="s">
        <v>943</v>
      </c>
      <c r="AF83" s="36"/>
      <c r="AG83" s="36" t="s">
        <v>28</v>
      </c>
      <c r="AH83" s="90">
        <v>45606</v>
      </c>
      <c r="AI83" s="168"/>
      <c r="AJ83" s="168"/>
      <c r="AK83" s="73" t="s">
        <v>27</v>
      </c>
      <c r="AL83" s="36" t="s">
        <v>943</v>
      </c>
      <c r="AM83" s="36"/>
      <c r="AN83" s="36" t="s">
        <v>28</v>
      </c>
      <c r="AO83" s="90">
        <v>45606</v>
      </c>
      <c r="AP83" s="168"/>
      <c r="AQ83" s="168"/>
      <c r="AR83" s="73" t="s">
        <v>27</v>
      </c>
      <c r="AS83" s="36" t="s">
        <v>943</v>
      </c>
      <c r="AT83" s="36"/>
      <c r="AU83" s="36" t="s">
        <v>28</v>
      </c>
      <c r="AV83" s="90">
        <v>45606</v>
      </c>
    </row>
    <row r="84" spans="2:48" ht="16.5" customHeight="1">
      <c r="B84" s="73"/>
      <c r="C84" s="36"/>
      <c r="D84" s="36"/>
      <c r="E84" s="36"/>
      <c r="F84" s="37"/>
      <c r="G84" s="38"/>
      <c r="I84" s="73"/>
      <c r="J84" s="36"/>
      <c r="K84" s="36"/>
      <c r="L84" s="36"/>
      <c r="M84" s="37"/>
      <c r="P84" s="73"/>
      <c r="Q84" s="36"/>
      <c r="R84" s="36"/>
      <c r="S84" s="36"/>
      <c r="T84" s="37"/>
      <c r="W84" s="73"/>
      <c r="X84" s="36"/>
      <c r="Y84" s="36"/>
      <c r="Z84" s="36"/>
      <c r="AA84" s="37"/>
      <c r="AB84" s="81"/>
      <c r="AC84" s="81"/>
      <c r="AD84" s="73"/>
      <c r="AE84" s="36"/>
      <c r="AF84" s="36"/>
      <c r="AG84" s="36"/>
      <c r="AH84" s="37"/>
      <c r="AI84" s="81"/>
      <c r="AJ84" s="81"/>
      <c r="AK84" s="73"/>
      <c r="AL84" s="36"/>
      <c r="AM84" s="36"/>
      <c r="AN84" s="36"/>
      <c r="AO84" s="37"/>
      <c r="AP84" s="81"/>
      <c r="AQ84" s="81"/>
      <c r="AR84" s="73"/>
      <c r="AS84" s="36"/>
      <c r="AT84" s="36"/>
      <c r="AU84" s="36"/>
      <c r="AV84" s="37"/>
    </row>
    <row r="85" spans="2:48" s="79" customFormat="1" ht="16.5" customHeight="1">
      <c r="B85" s="266" t="s">
        <v>113</v>
      </c>
      <c r="C85" s="267"/>
      <c r="D85" s="263"/>
      <c r="E85" s="268" t="s">
        <v>115</v>
      </c>
      <c r="F85" s="269"/>
      <c r="G85" s="78"/>
      <c r="I85" s="266" t="s">
        <v>113</v>
      </c>
      <c r="J85" s="267"/>
      <c r="K85" s="263"/>
      <c r="L85" s="268" t="s">
        <v>115</v>
      </c>
      <c r="M85" s="269"/>
      <c r="P85" s="266" t="s">
        <v>113</v>
      </c>
      <c r="Q85" s="267"/>
      <c r="R85" s="263"/>
      <c r="S85" s="268" t="s">
        <v>115</v>
      </c>
      <c r="T85" s="269"/>
      <c r="W85" s="266" t="s">
        <v>113</v>
      </c>
      <c r="X85" s="267"/>
      <c r="Y85" s="263"/>
      <c r="Z85" s="268" t="s">
        <v>115</v>
      </c>
      <c r="AA85" s="269"/>
      <c r="AB85" s="169"/>
      <c r="AC85" s="169"/>
      <c r="AD85" s="266" t="s">
        <v>113</v>
      </c>
      <c r="AE85" s="267"/>
      <c r="AF85" s="263"/>
      <c r="AG85" s="268" t="s">
        <v>115</v>
      </c>
      <c r="AH85" s="269"/>
      <c r="AI85" s="169"/>
      <c r="AJ85" s="169"/>
      <c r="AK85" s="266" t="s">
        <v>113</v>
      </c>
      <c r="AL85" s="267"/>
      <c r="AM85" s="263"/>
      <c r="AN85" s="268" t="s">
        <v>115</v>
      </c>
      <c r="AO85" s="269"/>
      <c r="AP85" s="169"/>
      <c r="AQ85" s="169"/>
      <c r="AR85" s="266" t="s">
        <v>113</v>
      </c>
      <c r="AS85" s="267"/>
      <c r="AT85" s="263"/>
      <c r="AU85" s="268" t="s">
        <v>115</v>
      </c>
      <c r="AV85" s="269"/>
    </row>
    <row r="86" spans="2:48" ht="16.5" customHeight="1">
      <c r="B86" s="73" t="s">
        <v>1</v>
      </c>
      <c r="C86" s="72">
        <v>910</v>
      </c>
      <c r="D86" s="36"/>
      <c r="E86" s="36" t="s">
        <v>29</v>
      </c>
      <c r="F86" s="80" t="s">
        <v>977</v>
      </c>
      <c r="G86" s="38"/>
      <c r="I86" s="73" t="s">
        <v>1</v>
      </c>
      <c r="J86" s="72">
        <v>910</v>
      </c>
      <c r="K86" s="36"/>
      <c r="L86" s="36" t="s">
        <v>29</v>
      </c>
      <c r="M86" s="80" t="s">
        <v>978</v>
      </c>
      <c r="P86" s="73" t="s">
        <v>1</v>
      </c>
      <c r="Q86" s="72">
        <v>910</v>
      </c>
      <c r="R86" s="36"/>
      <c r="S86" s="36" t="s">
        <v>29</v>
      </c>
      <c r="T86" s="80" t="s">
        <v>979</v>
      </c>
      <c r="W86" s="73" t="s">
        <v>1</v>
      </c>
      <c r="X86" s="72">
        <v>910</v>
      </c>
      <c r="Y86" s="36"/>
      <c r="Z86" s="36" t="s">
        <v>29</v>
      </c>
      <c r="AA86" s="80" t="s">
        <v>980</v>
      </c>
      <c r="AB86" s="170"/>
      <c r="AC86" s="170"/>
      <c r="AD86" s="73" t="s">
        <v>1</v>
      </c>
      <c r="AE86" s="72">
        <v>910</v>
      </c>
      <c r="AF86" s="36"/>
      <c r="AG86" s="36" t="s">
        <v>29</v>
      </c>
      <c r="AH86" s="80" t="s">
        <v>981</v>
      </c>
      <c r="AI86" s="170"/>
      <c r="AJ86" s="170"/>
      <c r="AK86" s="73" t="s">
        <v>1</v>
      </c>
      <c r="AL86" s="72">
        <v>910</v>
      </c>
      <c r="AM86" s="36"/>
      <c r="AN86" s="36" t="s">
        <v>29</v>
      </c>
      <c r="AO86" s="80" t="s">
        <v>982</v>
      </c>
      <c r="AP86" s="170"/>
      <c r="AQ86" s="170"/>
      <c r="AR86" s="73" t="s">
        <v>1</v>
      </c>
      <c r="AS86" s="72">
        <v>910</v>
      </c>
      <c r="AT86" s="36"/>
      <c r="AU86" s="36" t="s">
        <v>29</v>
      </c>
      <c r="AV86" s="80" t="s">
        <v>983</v>
      </c>
    </row>
    <row r="87" spans="2:48" ht="16.5" customHeight="1">
      <c r="B87" s="73" t="s">
        <v>3</v>
      </c>
      <c r="C87" s="72">
        <v>13560</v>
      </c>
      <c r="D87" s="36"/>
      <c r="E87" s="36" t="s">
        <v>30</v>
      </c>
      <c r="F87" s="80" t="s">
        <v>891</v>
      </c>
      <c r="G87" s="38"/>
      <c r="I87" s="73" t="s">
        <v>3</v>
      </c>
      <c r="J87" s="72">
        <v>18360</v>
      </c>
      <c r="K87" s="36"/>
      <c r="L87" s="36" t="s">
        <v>30</v>
      </c>
      <c r="M87" s="80" t="s">
        <v>892</v>
      </c>
      <c r="P87" s="73" t="s">
        <v>3</v>
      </c>
      <c r="Q87" s="72">
        <v>16440</v>
      </c>
      <c r="R87" s="36"/>
      <c r="S87" s="36" t="s">
        <v>30</v>
      </c>
      <c r="T87" s="80" t="s">
        <v>893</v>
      </c>
      <c r="W87" s="73" t="s">
        <v>3</v>
      </c>
      <c r="X87" s="72">
        <v>13440</v>
      </c>
      <c r="Y87" s="36"/>
      <c r="Z87" s="36" t="s">
        <v>30</v>
      </c>
      <c r="AA87" s="80" t="s">
        <v>894</v>
      </c>
      <c r="AB87" s="170"/>
      <c r="AC87" s="170"/>
      <c r="AD87" s="73" t="s">
        <v>3</v>
      </c>
      <c r="AE87" s="72">
        <v>12240</v>
      </c>
      <c r="AF87" s="36"/>
      <c r="AG87" s="36" t="s">
        <v>30</v>
      </c>
      <c r="AH87" s="80" t="s">
        <v>895</v>
      </c>
      <c r="AI87" s="170"/>
      <c r="AJ87" s="170"/>
      <c r="AK87" s="73" t="s">
        <v>3</v>
      </c>
      <c r="AL87" s="72">
        <v>12000</v>
      </c>
      <c r="AM87" s="36"/>
      <c r="AN87" s="36" t="s">
        <v>30</v>
      </c>
      <c r="AO87" s="80" t="s">
        <v>896</v>
      </c>
      <c r="AP87" s="170"/>
      <c r="AQ87" s="170"/>
      <c r="AR87" s="73" t="s">
        <v>3</v>
      </c>
      <c r="AS87" s="72">
        <v>12480</v>
      </c>
      <c r="AT87" s="36"/>
      <c r="AU87" s="36" t="s">
        <v>30</v>
      </c>
      <c r="AV87" s="80" t="s">
        <v>897</v>
      </c>
    </row>
    <row r="88" spans="2:48" ht="16.5" customHeight="1">
      <c r="B88" s="73" t="s">
        <v>159</v>
      </c>
      <c r="C88" s="72">
        <v>0</v>
      </c>
      <c r="D88" s="36"/>
      <c r="E88" s="36"/>
      <c r="F88" s="80"/>
      <c r="G88" s="38"/>
      <c r="I88" s="73" t="s">
        <v>159</v>
      </c>
      <c r="J88" s="72">
        <v>0</v>
      </c>
      <c r="K88" s="36"/>
      <c r="L88" s="36"/>
      <c r="M88" s="80"/>
      <c r="P88" s="73" t="s">
        <v>159</v>
      </c>
      <c r="Q88" s="72">
        <v>0</v>
      </c>
      <c r="R88" s="36"/>
      <c r="S88" s="36"/>
      <c r="T88" s="80"/>
      <c r="W88" s="73" t="s">
        <v>159</v>
      </c>
      <c r="X88" s="72">
        <v>0</v>
      </c>
      <c r="Y88" s="36"/>
      <c r="Z88" s="36"/>
      <c r="AA88" s="80"/>
      <c r="AB88" s="170"/>
      <c r="AC88" s="170"/>
      <c r="AD88" s="73" t="s">
        <v>159</v>
      </c>
      <c r="AE88" s="72">
        <v>0</v>
      </c>
      <c r="AF88" s="36"/>
      <c r="AG88" s="36"/>
      <c r="AH88" s="80"/>
      <c r="AI88" s="170"/>
      <c r="AJ88" s="170"/>
      <c r="AK88" s="73" t="s">
        <v>159</v>
      </c>
      <c r="AL88" s="72">
        <v>0</v>
      </c>
      <c r="AM88" s="36"/>
      <c r="AN88" s="36"/>
      <c r="AO88" s="80"/>
      <c r="AP88" s="170"/>
      <c r="AQ88" s="170"/>
      <c r="AR88" s="73" t="s">
        <v>159</v>
      </c>
      <c r="AS88" s="72">
        <v>0</v>
      </c>
      <c r="AT88" s="36"/>
      <c r="AU88" s="36"/>
      <c r="AV88" s="80"/>
    </row>
    <row r="89" spans="2:48" ht="16.5" customHeight="1">
      <c r="B89" s="164" t="s">
        <v>167</v>
      </c>
      <c r="C89" s="72">
        <v>1017</v>
      </c>
      <c r="D89" s="36"/>
      <c r="E89" s="36"/>
      <c r="F89" s="80"/>
      <c r="G89" s="38"/>
      <c r="I89" s="164" t="s">
        <v>167</v>
      </c>
      <c r="J89" s="72">
        <v>1377</v>
      </c>
      <c r="K89" s="36"/>
      <c r="L89" s="36"/>
      <c r="M89" s="80"/>
      <c r="P89" s="164" t="s">
        <v>167</v>
      </c>
      <c r="Q89" s="72">
        <v>1233</v>
      </c>
      <c r="R89" s="36"/>
      <c r="S89" s="36"/>
      <c r="T89" s="80"/>
      <c r="W89" s="164" t="s">
        <v>167</v>
      </c>
      <c r="X89" s="72">
        <v>1008</v>
      </c>
      <c r="Y89" s="36"/>
      <c r="Z89" s="36"/>
      <c r="AA89" s="80"/>
      <c r="AB89" s="170"/>
      <c r="AC89" s="170"/>
      <c r="AD89" s="164" t="s">
        <v>167</v>
      </c>
      <c r="AE89" s="72">
        <v>918</v>
      </c>
      <c r="AF89" s="36"/>
      <c r="AG89" s="36"/>
      <c r="AH89" s="80"/>
      <c r="AI89" s="170"/>
      <c r="AJ89" s="170"/>
      <c r="AK89" s="164" t="s">
        <v>167</v>
      </c>
      <c r="AL89" s="72">
        <v>900</v>
      </c>
      <c r="AM89" s="36"/>
      <c r="AN89" s="36"/>
      <c r="AO89" s="80"/>
      <c r="AP89" s="170"/>
      <c r="AQ89" s="170"/>
      <c r="AR89" s="164" t="s">
        <v>167</v>
      </c>
      <c r="AS89" s="72">
        <v>936</v>
      </c>
      <c r="AT89" s="36"/>
      <c r="AU89" s="36"/>
      <c r="AV89" s="80"/>
    </row>
    <row r="90" spans="2:48" ht="16.5" customHeight="1">
      <c r="B90" s="73" t="s">
        <v>168</v>
      </c>
      <c r="C90" s="72">
        <v>565</v>
      </c>
      <c r="D90" s="36"/>
      <c r="E90" s="36"/>
      <c r="F90" s="80"/>
      <c r="G90" s="38"/>
      <c r="I90" s="73" t="s">
        <v>168</v>
      </c>
      <c r="J90" s="72">
        <v>765</v>
      </c>
      <c r="K90" s="36"/>
      <c r="L90" s="36"/>
      <c r="M90" s="80"/>
      <c r="P90" s="73" t="s">
        <v>168</v>
      </c>
      <c r="Q90" s="72">
        <v>685</v>
      </c>
      <c r="R90" s="36"/>
      <c r="S90" s="36"/>
      <c r="T90" s="80"/>
      <c r="W90" s="73" t="s">
        <v>168</v>
      </c>
      <c r="X90" s="72">
        <v>560</v>
      </c>
      <c r="Y90" s="36"/>
      <c r="Z90" s="36"/>
      <c r="AA90" s="80"/>
      <c r="AB90" s="170"/>
      <c r="AC90" s="170"/>
      <c r="AD90" s="73" t="s">
        <v>168</v>
      </c>
      <c r="AE90" s="72">
        <v>510</v>
      </c>
      <c r="AF90" s="36"/>
      <c r="AG90" s="36"/>
      <c r="AH90" s="80"/>
      <c r="AI90" s="170"/>
      <c r="AJ90" s="170"/>
      <c r="AK90" s="73" t="s">
        <v>168</v>
      </c>
      <c r="AL90" s="72">
        <v>500</v>
      </c>
      <c r="AM90" s="36"/>
      <c r="AN90" s="36"/>
      <c r="AO90" s="80"/>
      <c r="AP90" s="170"/>
      <c r="AQ90" s="170"/>
      <c r="AR90" s="73" t="s">
        <v>168</v>
      </c>
      <c r="AS90" s="72">
        <v>520</v>
      </c>
      <c r="AT90" s="36"/>
      <c r="AU90" s="36"/>
      <c r="AV90" s="80"/>
    </row>
    <row r="91" spans="2:48" ht="16.5" customHeight="1">
      <c r="B91" s="73" t="s">
        <v>31</v>
      </c>
      <c r="C91" s="72">
        <v>1605</v>
      </c>
      <c r="D91" s="36"/>
      <c r="E91" s="172" t="s">
        <v>117</v>
      </c>
      <c r="F91" s="173"/>
      <c r="G91" s="38"/>
      <c r="I91" s="73" t="s">
        <v>31</v>
      </c>
      <c r="J91" s="72">
        <v>2141</v>
      </c>
      <c r="K91" s="36"/>
      <c r="L91" s="172" t="s">
        <v>117</v>
      </c>
      <c r="M91" s="173"/>
      <c r="P91" s="73" t="s">
        <v>31</v>
      </c>
      <c r="Q91" s="72">
        <v>1927</v>
      </c>
      <c r="R91" s="36"/>
      <c r="S91" s="172" t="s">
        <v>117</v>
      </c>
      <c r="T91" s="173"/>
      <c r="W91" s="73" t="s">
        <v>31</v>
      </c>
      <c r="X91" s="72">
        <v>1592</v>
      </c>
      <c r="Y91" s="36"/>
      <c r="Z91" s="172" t="s">
        <v>117</v>
      </c>
      <c r="AA91" s="173"/>
      <c r="AB91" s="169"/>
      <c r="AC91" s="169"/>
      <c r="AD91" s="73" t="s">
        <v>31</v>
      </c>
      <c r="AE91" s="72">
        <v>1458</v>
      </c>
      <c r="AF91" s="36"/>
      <c r="AG91" s="172" t="s">
        <v>117</v>
      </c>
      <c r="AH91" s="173"/>
      <c r="AI91" s="169"/>
      <c r="AJ91" s="169"/>
      <c r="AK91" s="73" t="s">
        <v>31</v>
      </c>
      <c r="AL91" s="72">
        <v>1431</v>
      </c>
      <c r="AM91" s="36"/>
      <c r="AN91" s="172" t="s">
        <v>117</v>
      </c>
      <c r="AO91" s="173"/>
      <c r="AP91" s="169"/>
      <c r="AQ91" s="169"/>
      <c r="AR91" s="73" t="s">
        <v>31</v>
      </c>
      <c r="AS91" s="72">
        <v>1485</v>
      </c>
      <c r="AT91" s="36"/>
      <c r="AU91" s="172" t="s">
        <v>117</v>
      </c>
      <c r="AV91" s="173"/>
    </row>
    <row r="92" spans="2:48" ht="16.5" customHeight="1">
      <c r="B92" s="73" t="s">
        <v>171</v>
      </c>
      <c r="C92" s="72">
        <v>-7</v>
      </c>
      <c r="D92" s="36"/>
      <c r="E92" s="36" t="s">
        <v>33</v>
      </c>
      <c r="F92" s="80" t="s">
        <v>467</v>
      </c>
      <c r="G92" s="38"/>
      <c r="I92" s="73" t="s">
        <v>171</v>
      </c>
      <c r="J92" s="72">
        <v>-3</v>
      </c>
      <c r="K92" s="36"/>
      <c r="L92" s="36" t="s">
        <v>33</v>
      </c>
      <c r="M92" s="80" t="s">
        <v>567</v>
      </c>
      <c r="P92" s="73" t="s">
        <v>171</v>
      </c>
      <c r="Q92" s="72">
        <v>-5</v>
      </c>
      <c r="R92" s="36"/>
      <c r="S92" s="36" t="s">
        <v>33</v>
      </c>
      <c r="T92" s="80" t="s">
        <v>443</v>
      </c>
      <c r="W92" s="73" t="s">
        <v>171</v>
      </c>
      <c r="X92" s="72">
        <v>0</v>
      </c>
      <c r="Y92" s="36"/>
      <c r="Z92" s="36" t="s">
        <v>33</v>
      </c>
      <c r="AA92" s="80" t="s">
        <v>569</v>
      </c>
      <c r="AB92" s="170"/>
      <c r="AC92" s="170"/>
      <c r="AD92" s="73" t="s">
        <v>171</v>
      </c>
      <c r="AE92" s="72">
        <v>-6</v>
      </c>
      <c r="AF92" s="36"/>
      <c r="AG92" s="36" t="s">
        <v>33</v>
      </c>
      <c r="AH92" s="80" t="s">
        <v>453</v>
      </c>
      <c r="AI92" s="170"/>
      <c r="AJ92" s="170"/>
      <c r="AK92" s="73" t="s">
        <v>171</v>
      </c>
      <c r="AL92" s="72">
        <v>-1</v>
      </c>
      <c r="AM92" s="36"/>
      <c r="AN92" s="36" t="s">
        <v>33</v>
      </c>
      <c r="AO92" s="80" t="s">
        <v>406</v>
      </c>
      <c r="AP92" s="170"/>
      <c r="AQ92" s="170"/>
      <c r="AR92" s="73" t="s">
        <v>171</v>
      </c>
      <c r="AS92" s="72">
        <v>-1</v>
      </c>
      <c r="AT92" s="36"/>
      <c r="AU92" s="36" t="s">
        <v>33</v>
      </c>
      <c r="AV92" s="80" t="s">
        <v>568</v>
      </c>
    </row>
    <row r="93" spans="2:48" ht="16.5" customHeight="1">
      <c r="B93" s="73" t="s">
        <v>32</v>
      </c>
      <c r="C93" s="72">
        <v>510</v>
      </c>
      <c r="D93" s="36"/>
      <c r="E93" s="96"/>
      <c r="F93" s="95"/>
      <c r="G93" s="38"/>
      <c r="I93" s="73" t="s">
        <v>32</v>
      </c>
      <c r="J93" s="72">
        <v>680</v>
      </c>
      <c r="K93" s="36"/>
      <c r="L93" s="96"/>
      <c r="M93" s="95"/>
      <c r="P93" s="73" t="s">
        <v>32</v>
      </c>
      <c r="Q93" s="72">
        <v>610</v>
      </c>
      <c r="R93" s="36"/>
      <c r="S93" s="96"/>
      <c r="T93" s="95"/>
      <c r="W93" s="73" t="s">
        <v>32</v>
      </c>
      <c r="X93" s="72">
        <v>500</v>
      </c>
      <c r="Y93" s="36"/>
      <c r="Z93" s="96"/>
      <c r="AA93" s="95"/>
      <c r="AB93" s="171"/>
      <c r="AC93" s="171"/>
      <c r="AD93" s="73" t="s">
        <v>32</v>
      </c>
      <c r="AE93" s="72">
        <v>460</v>
      </c>
      <c r="AF93" s="36"/>
      <c r="AG93" s="96"/>
      <c r="AH93" s="95"/>
      <c r="AI93" s="171"/>
      <c r="AJ93" s="171"/>
      <c r="AK93" s="73" t="s">
        <v>32</v>
      </c>
      <c r="AL93" s="72">
        <v>450</v>
      </c>
      <c r="AM93" s="36"/>
      <c r="AN93" s="96"/>
      <c r="AO93" s="95"/>
      <c r="AP93" s="171"/>
      <c r="AQ93" s="171"/>
      <c r="AR93" s="73" t="s">
        <v>32</v>
      </c>
      <c r="AS93" s="72">
        <v>470</v>
      </c>
      <c r="AT93" s="36"/>
      <c r="AU93" s="96"/>
      <c r="AV93" s="95"/>
    </row>
    <row r="94" spans="2:48" ht="16.5" customHeight="1">
      <c r="B94" s="73" t="s">
        <v>101</v>
      </c>
      <c r="C94" s="72">
        <v>2500</v>
      </c>
      <c r="D94" s="36"/>
      <c r="E94" s="36"/>
      <c r="F94" s="80"/>
      <c r="G94" s="38"/>
      <c r="I94" s="73" t="s">
        <v>101</v>
      </c>
      <c r="J94" s="72">
        <v>2500</v>
      </c>
      <c r="K94" s="36"/>
      <c r="L94" s="36"/>
      <c r="M94" s="80"/>
      <c r="P94" s="73" t="s">
        <v>101</v>
      </c>
      <c r="Q94" s="72">
        <v>2500</v>
      </c>
      <c r="R94" s="36"/>
      <c r="S94" s="36"/>
      <c r="T94" s="80"/>
      <c r="W94" s="73" t="s">
        <v>101</v>
      </c>
      <c r="X94" s="72">
        <v>2500</v>
      </c>
      <c r="Y94" s="36"/>
      <c r="Z94" s="36"/>
      <c r="AA94" s="80"/>
      <c r="AB94" s="170"/>
      <c r="AC94" s="170"/>
      <c r="AD94" s="73" t="s">
        <v>101</v>
      </c>
      <c r="AE94" s="72">
        <v>2500</v>
      </c>
      <c r="AF94" s="36"/>
      <c r="AG94" s="36"/>
      <c r="AH94" s="80"/>
      <c r="AI94" s="170"/>
      <c r="AJ94" s="170"/>
      <c r="AK94" s="73" t="s">
        <v>101</v>
      </c>
      <c r="AL94" s="72">
        <v>2500</v>
      </c>
      <c r="AM94" s="36"/>
      <c r="AN94" s="36"/>
      <c r="AO94" s="80"/>
      <c r="AP94" s="170"/>
      <c r="AQ94" s="170"/>
      <c r="AR94" s="73" t="s">
        <v>101</v>
      </c>
      <c r="AS94" s="72">
        <v>2500</v>
      </c>
      <c r="AT94" s="36"/>
      <c r="AU94" s="36"/>
      <c r="AV94" s="80"/>
    </row>
    <row r="95" spans="2:48" ht="16.5" customHeight="1">
      <c r="B95" s="73" t="s">
        <v>104</v>
      </c>
      <c r="C95" s="72">
        <v>0</v>
      </c>
      <c r="D95" s="36"/>
      <c r="E95" s="36"/>
      <c r="F95" s="80"/>
      <c r="G95" s="38"/>
      <c r="I95" s="73" t="s">
        <v>104</v>
      </c>
      <c r="J95" s="72">
        <v>0</v>
      </c>
      <c r="K95" s="36"/>
      <c r="L95" s="36"/>
      <c r="M95" s="80"/>
      <c r="P95" s="73" t="s">
        <v>104</v>
      </c>
      <c r="Q95" s="72">
        <v>0</v>
      </c>
      <c r="R95" s="36"/>
      <c r="S95" s="36"/>
      <c r="T95" s="80"/>
      <c r="W95" s="73" t="s">
        <v>104</v>
      </c>
      <c r="X95" s="72">
        <v>0</v>
      </c>
      <c r="Y95" s="36"/>
      <c r="Z95" s="36"/>
      <c r="AA95" s="80"/>
      <c r="AB95" s="170"/>
      <c r="AC95" s="170"/>
      <c r="AD95" s="73" t="s">
        <v>104</v>
      </c>
      <c r="AE95" s="72">
        <v>0</v>
      </c>
      <c r="AF95" s="36"/>
      <c r="AG95" s="36"/>
      <c r="AH95" s="80"/>
      <c r="AI95" s="170"/>
      <c r="AJ95" s="170"/>
      <c r="AK95" s="73" t="s">
        <v>104</v>
      </c>
      <c r="AL95" s="72">
        <v>0</v>
      </c>
      <c r="AM95" s="36"/>
      <c r="AN95" s="36"/>
      <c r="AO95" s="80"/>
      <c r="AP95" s="170"/>
      <c r="AQ95" s="170"/>
      <c r="AR95" s="73" t="s">
        <v>104</v>
      </c>
      <c r="AS95" s="72">
        <v>0</v>
      </c>
      <c r="AT95" s="36"/>
      <c r="AU95" s="36"/>
      <c r="AV95" s="80"/>
    </row>
    <row r="96" spans="2:48" ht="16.5" customHeight="1">
      <c r="B96" s="93" t="s">
        <v>109</v>
      </c>
      <c r="C96" s="94">
        <v>20660</v>
      </c>
      <c r="D96" s="81"/>
      <c r="E96" s="36"/>
      <c r="F96" s="37"/>
      <c r="G96" s="38"/>
      <c r="H96" s="39"/>
      <c r="I96" s="93" t="s">
        <v>109</v>
      </c>
      <c r="J96" s="94">
        <v>26730</v>
      </c>
      <c r="K96" s="81"/>
      <c r="L96" s="36"/>
      <c r="M96" s="37"/>
      <c r="N96" s="39"/>
      <c r="O96" s="39"/>
      <c r="P96" s="93" t="s">
        <v>109</v>
      </c>
      <c r="Q96" s="94">
        <v>24300</v>
      </c>
      <c r="R96" s="81"/>
      <c r="S96" s="36"/>
      <c r="T96" s="37"/>
      <c r="U96" s="39"/>
      <c r="V96" s="39"/>
      <c r="W96" s="93" t="s">
        <v>109</v>
      </c>
      <c r="X96" s="94">
        <v>20510</v>
      </c>
      <c r="Y96" s="81"/>
      <c r="Z96" s="36"/>
      <c r="AA96" s="37"/>
      <c r="AB96" s="81"/>
      <c r="AC96" s="81"/>
      <c r="AD96" s="93" t="s">
        <v>109</v>
      </c>
      <c r="AE96" s="94">
        <v>18990</v>
      </c>
      <c r="AF96" s="81"/>
      <c r="AG96" s="36"/>
      <c r="AH96" s="37"/>
      <c r="AI96" s="81"/>
      <c r="AJ96" s="81"/>
      <c r="AK96" s="93" t="s">
        <v>109</v>
      </c>
      <c r="AL96" s="94">
        <v>18690</v>
      </c>
      <c r="AM96" s="81"/>
      <c r="AN96" s="36"/>
      <c r="AO96" s="37"/>
      <c r="AP96" s="81"/>
      <c r="AQ96" s="81"/>
      <c r="AR96" s="93" t="s">
        <v>109</v>
      </c>
      <c r="AS96" s="94">
        <v>19300</v>
      </c>
      <c r="AT96" s="81"/>
      <c r="AU96" s="36"/>
      <c r="AV96" s="37"/>
    </row>
    <row r="97" spans="2:48" ht="16.5" customHeight="1">
      <c r="B97" s="74" t="s">
        <v>111</v>
      </c>
      <c r="C97" s="75">
        <v>0</v>
      </c>
      <c r="D97" s="81"/>
      <c r="E97" s="36"/>
      <c r="F97" s="37"/>
      <c r="G97" s="38"/>
      <c r="H97" s="39"/>
      <c r="I97" s="74" t="s">
        <v>111</v>
      </c>
      <c r="J97" s="75">
        <v>0</v>
      </c>
      <c r="K97" s="81"/>
      <c r="L97" s="36"/>
      <c r="M97" s="37"/>
      <c r="N97" s="39"/>
      <c r="O97" s="39"/>
      <c r="P97" s="74" t="s">
        <v>111</v>
      </c>
      <c r="Q97" s="75">
        <v>0</v>
      </c>
      <c r="R97" s="81"/>
      <c r="S97" s="36"/>
      <c r="T97" s="37"/>
      <c r="U97" s="39"/>
      <c r="V97" s="39"/>
      <c r="W97" s="74" t="s">
        <v>111</v>
      </c>
      <c r="X97" s="75">
        <v>0</v>
      </c>
      <c r="Y97" s="81"/>
      <c r="Z97" s="36"/>
      <c r="AA97" s="37"/>
      <c r="AB97" s="81"/>
      <c r="AC97" s="81"/>
      <c r="AD97" s="74" t="s">
        <v>111</v>
      </c>
      <c r="AE97" s="75">
        <v>0</v>
      </c>
      <c r="AF97" s="81"/>
      <c r="AG97" s="36"/>
      <c r="AH97" s="37"/>
      <c r="AI97" s="81"/>
      <c r="AJ97" s="81"/>
      <c r="AK97" s="74" t="s">
        <v>111</v>
      </c>
      <c r="AL97" s="75">
        <v>0</v>
      </c>
      <c r="AM97" s="81"/>
      <c r="AN97" s="36"/>
      <c r="AO97" s="37"/>
      <c r="AP97" s="81"/>
      <c r="AQ97" s="81"/>
      <c r="AR97" s="74" t="s">
        <v>111</v>
      </c>
      <c r="AS97" s="75">
        <v>0</v>
      </c>
      <c r="AT97" s="81"/>
      <c r="AU97" s="36"/>
      <c r="AV97" s="37"/>
    </row>
    <row r="98" spans="2:48" ht="16.5" customHeight="1">
      <c r="B98" s="91" t="s">
        <v>112</v>
      </c>
      <c r="C98" s="92">
        <v>20660</v>
      </c>
      <c r="D98" s="81"/>
      <c r="E98" s="36"/>
      <c r="F98" s="37"/>
      <c r="G98" s="38"/>
      <c r="I98" s="91" t="s">
        <v>112</v>
      </c>
      <c r="J98" s="92">
        <v>26730</v>
      </c>
      <c r="K98" s="81"/>
      <c r="L98" s="36"/>
      <c r="M98" s="37"/>
      <c r="P98" s="91" t="s">
        <v>112</v>
      </c>
      <c r="Q98" s="92">
        <v>24300</v>
      </c>
      <c r="R98" s="81"/>
      <c r="S98" s="36"/>
      <c r="T98" s="37"/>
      <c r="W98" s="91" t="s">
        <v>112</v>
      </c>
      <c r="X98" s="92">
        <v>20510</v>
      </c>
      <c r="Y98" s="81"/>
      <c r="Z98" s="36"/>
      <c r="AA98" s="37"/>
      <c r="AB98" s="81"/>
      <c r="AC98" s="81"/>
      <c r="AD98" s="91" t="s">
        <v>112</v>
      </c>
      <c r="AE98" s="92">
        <v>18990</v>
      </c>
      <c r="AF98" s="81"/>
      <c r="AG98" s="36"/>
      <c r="AH98" s="37"/>
      <c r="AI98" s="81"/>
      <c r="AJ98" s="81"/>
      <c r="AK98" s="91" t="s">
        <v>112</v>
      </c>
      <c r="AL98" s="92">
        <v>18690</v>
      </c>
      <c r="AM98" s="81"/>
      <c r="AN98" s="36"/>
      <c r="AO98" s="37"/>
      <c r="AP98" s="81"/>
      <c r="AQ98" s="81"/>
      <c r="AR98" s="91" t="s">
        <v>112</v>
      </c>
      <c r="AS98" s="92">
        <v>19300</v>
      </c>
      <c r="AT98" s="81"/>
      <c r="AU98" s="36"/>
      <c r="AV98" s="37"/>
    </row>
    <row r="99" spans="2:48" s="39" customFormat="1" ht="16.5" customHeight="1">
      <c r="B99" s="73"/>
      <c r="C99" s="42"/>
      <c r="D99" s="36"/>
      <c r="E99" s="36"/>
      <c r="F99" s="37"/>
      <c r="G99" s="38"/>
      <c r="I99" s="73"/>
      <c r="J99" s="42"/>
      <c r="K99" s="36"/>
      <c r="L99" s="36"/>
      <c r="M99" s="37"/>
      <c r="P99" s="73"/>
      <c r="Q99" s="42"/>
      <c r="R99" s="36"/>
      <c r="S99" s="36"/>
      <c r="T99" s="37"/>
      <c r="W99" s="73"/>
      <c r="X99" s="42"/>
      <c r="Y99" s="36"/>
      <c r="Z99" s="36"/>
      <c r="AA99" s="37"/>
      <c r="AB99" s="81"/>
      <c r="AC99" s="81"/>
      <c r="AD99" s="73"/>
      <c r="AE99" s="42"/>
      <c r="AF99" s="36"/>
      <c r="AG99" s="36"/>
      <c r="AH99" s="37"/>
      <c r="AI99" s="81"/>
      <c r="AJ99" s="81"/>
      <c r="AK99" s="73"/>
      <c r="AL99" s="42"/>
      <c r="AM99" s="36"/>
      <c r="AN99" s="36"/>
      <c r="AO99" s="37"/>
      <c r="AP99" s="81"/>
      <c r="AQ99" s="81"/>
      <c r="AR99" s="73"/>
      <c r="AS99" s="42"/>
      <c r="AT99" s="36"/>
      <c r="AU99" s="36"/>
      <c r="AV99" s="37"/>
    </row>
    <row r="100" spans="2:48" s="82" customFormat="1" ht="16.5" customHeight="1">
      <c r="B100" s="73">
        <v>0</v>
      </c>
      <c r="C100" s="42"/>
      <c r="D100" s="36"/>
      <c r="E100" s="36"/>
      <c r="F100" s="37"/>
      <c r="G100" s="83"/>
      <c r="I100" s="73">
        <v>0</v>
      </c>
      <c r="J100" s="42"/>
      <c r="K100" s="36"/>
      <c r="L100" s="36"/>
      <c r="M100" s="37"/>
      <c r="P100" s="73">
        <v>0</v>
      </c>
      <c r="Q100" s="42"/>
      <c r="R100" s="36"/>
      <c r="S100" s="36"/>
      <c r="T100" s="37"/>
      <c r="W100" s="73">
        <v>0</v>
      </c>
      <c r="X100" s="42"/>
      <c r="Y100" s="36"/>
      <c r="Z100" s="36"/>
      <c r="AA100" s="37"/>
      <c r="AB100" s="81"/>
      <c r="AC100" s="81"/>
      <c r="AD100" s="73">
        <v>0</v>
      </c>
      <c r="AE100" s="42"/>
      <c r="AF100" s="36"/>
      <c r="AG100" s="36"/>
      <c r="AH100" s="37"/>
      <c r="AI100" s="81"/>
      <c r="AJ100" s="81"/>
      <c r="AK100" s="73">
        <v>0</v>
      </c>
      <c r="AL100" s="42"/>
      <c r="AM100" s="36"/>
      <c r="AN100" s="36"/>
      <c r="AO100" s="37"/>
      <c r="AP100" s="81"/>
      <c r="AQ100" s="81"/>
      <c r="AR100" s="73">
        <v>0</v>
      </c>
      <c r="AS100" s="42"/>
      <c r="AT100" s="36"/>
      <c r="AU100" s="36"/>
      <c r="AV100" s="37"/>
    </row>
    <row r="101" spans="2:48" ht="16.5" customHeight="1">
      <c r="B101" s="73" t="s">
        <v>211</v>
      </c>
      <c r="C101" s="42"/>
      <c r="D101" s="36"/>
      <c r="E101" s="36"/>
      <c r="F101" s="37"/>
      <c r="G101" s="38"/>
      <c r="I101" s="73" t="s">
        <v>211</v>
      </c>
      <c r="J101" s="42"/>
      <c r="K101" s="36"/>
      <c r="L101" s="36"/>
      <c r="M101" s="37"/>
      <c r="P101" s="73" t="s">
        <v>211</v>
      </c>
      <c r="Q101" s="42"/>
      <c r="R101" s="36"/>
      <c r="S101" s="36"/>
      <c r="T101" s="37"/>
      <c r="W101" s="73" t="s">
        <v>211</v>
      </c>
      <c r="X101" s="42"/>
      <c r="Y101" s="36"/>
      <c r="Z101" s="36"/>
      <c r="AA101" s="37"/>
      <c r="AB101" s="81"/>
      <c r="AC101" s="81"/>
      <c r="AD101" s="73" t="s">
        <v>211</v>
      </c>
      <c r="AE101" s="42"/>
      <c r="AF101" s="36"/>
      <c r="AG101" s="36"/>
      <c r="AH101" s="37"/>
      <c r="AI101" s="81"/>
      <c r="AJ101" s="81"/>
      <c r="AK101" s="73" t="s">
        <v>211</v>
      </c>
      <c r="AL101" s="42"/>
      <c r="AM101" s="36"/>
      <c r="AN101" s="36"/>
      <c r="AO101" s="37"/>
      <c r="AP101" s="81"/>
      <c r="AQ101" s="81"/>
      <c r="AR101" s="73" t="s">
        <v>211</v>
      </c>
      <c r="AS101" s="42"/>
      <c r="AT101" s="36"/>
      <c r="AU101" s="36"/>
      <c r="AV101" s="37"/>
    </row>
    <row r="102" spans="2:48" s="184" customFormat="1" ht="16.5" customHeight="1">
      <c r="B102" s="180">
        <v>0</v>
      </c>
      <c r="C102" s="181"/>
      <c r="D102" s="26"/>
      <c r="E102" s="26"/>
      <c r="F102" s="182"/>
      <c r="G102" s="183"/>
      <c r="I102" s="180">
        <v>0</v>
      </c>
      <c r="J102" s="181"/>
      <c r="K102" s="26"/>
      <c r="L102" s="26"/>
      <c r="M102" s="182"/>
      <c r="P102" s="180">
        <v>0</v>
      </c>
      <c r="Q102" s="181"/>
      <c r="R102" s="26"/>
      <c r="S102" s="26"/>
      <c r="T102" s="182"/>
      <c r="W102" s="180">
        <v>0</v>
      </c>
      <c r="X102" s="181"/>
      <c r="Y102" s="26"/>
      <c r="Z102" s="26"/>
      <c r="AA102" s="182"/>
      <c r="AB102" s="185"/>
      <c r="AC102" s="185"/>
      <c r="AD102" s="180">
        <v>0</v>
      </c>
      <c r="AE102" s="181"/>
      <c r="AF102" s="26"/>
      <c r="AG102" s="26"/>
      <c r="AH102" s="182"/>
      <c r="AI102" s="185"/>
      <c r="AJ102" s="185"/>
      <c r="AK102" s="180">
        <v>0</v>
      </c>
      <c r="AL102" s="181"/>
      <c r="AM102" s="26"/>
      <c r="AN102" s="26"/>
      <c r="AO102" s="182"/>
      <c r="AP102" s="185"/>
      <c r="AQ102" s="185"/>
      <c r="AR102" s="180">
        <v>0</v>
      </c>
      <c r="AS102" s="181"/>
      <c r="AT102" s="26"/>
      <c r="AU102" s="26"/>
      <c r="AV102" s="182"/>
    </row>
    <row r="103" spans="2:48" ht="16.5" customHeight="1" thickBot="1">
      <c r="B103" s="84"/>
      <c r="C103" s="85"/>
      <c r="D103" s="85"/>
      <c r="E103" s="85"/>
      <c r="F103" s="86"/>
      <c r="I103" s="84"/>
      <c r="J103" s="85"/>
      <c r="K103" s="85"/>
      <c r="L103" s="85"/>
      <c r="M103" s="86"/>
      <c r="P103" s="84"/>
      <c r="Q103" s="85"/>
      <c r="R103" s="85"/>
      <c r="S103" s="85"/>
      <c r="T103" s="86"/>
      <c r="W103" s="84"/>
      <c r="X103" s="85"/>
      <c r="Y103" s="85"/>
      <c r="Z103" s="85"/>
      <c r="AA103" s="86"/>
      <c r="AB103" s="81"/>
      <c r="AC103" s="81"/>
      <c r="AD103" s="84"/>
      <c r="AE103" s="85"/>
      <c r="AF103" s="85"/>
      <c r="AG103" s="85"/>
      <c r="AH103" s="86"/>
      <c r="AI103" s="81"/>
      <c r="AJ103" s="81"/>
      <c r="AK103" s="84"/>
      <c r="AL103" s="85"/>
      <c r="AM103" s="85"/>
      <c r="AN103" s="85"/>
      <c r="AO103" s="86"/>
      <c r="AP103" s="81"/>
      <c r="AQ103" s="81"/>
      <c r="AR103" s="84"/>
      <c r="AS103" s="85"/>
      <c r="AT103" s="85"/>
      <c r="AU103" s="85"/>
      <c r="AV103" s="86"/>
    </row>
    <row r="104" spans="2:48" ht="16.5" customHeight="1">
      <c r="B104" s="36"/>
      <c r="I104" s="36"/>
      <c r="P104" s="36"/>
      <c r="W104" s="36"/>
      <c r="AD104" s="36"/>
      <c r="AK104" s="36"/>
      <c r="AR104" s="36"/>
    </row>
    <row r="105" spans="2:48" ht="16.5" customHeight="1" thickBot="1">
      <c r="B105" s="36"/>
      <c r="I105" s="36"/>
      <c r="P105" s="36"/>
      <c r="W105" s="36"/>
      <c r="AD105" s="36"/>
      <c r="AK105" s="36"/>
      <c r="AR105" s="36"/>
    </row>
    <row r="106" spans="2:48" s="76" customFormat="1" ht="16.5" customHeight="1">
      <c r="B106" s="98"/>
      <c r="C106" s="101"/>
      <c r="D106" s="102" t="s">
        <v>114</v>
      </c>
      <c r="E106" s="99"/>
      <c r="F106" s="100"/>
      <c r="G106" s="77"/>
      <c r="I106" s="98"/>
      <c r="J106" s="101"/>
      <c r="K106" s="102" t="s">
        <v>114</v>
      </c>
      <c r="L106" s="99"/>
      <c r="M106" s="100"/>
      <c r="P106" s="98"/>
      <c r="Q106" s="101"/>
      <c r="R106" s="102" t="s">
        <v>114</v>
      </c>
      <c r="S106" s="99"/>
      <c r="T106" s="100"/>
      <c r="W106" s="98"/>
      <c r="X106" s="101"/>
      <c r="Y106" s="102" t="s">
        <v>114</v>
      </c>
      <c r="Z106" s="99"/>
      <c r="AA106" s="100"/>
      <c r="AB106" s="167"/>
      <c r="AC106" s="167"/>
      <c r="AD106" s="98"/>
      <c r="AE106" s="101"/>
      <c r="AF106" s="102" t="s">
        <v>114</v>
      </c>
      <c r="AG106" s="99"/>
      <c r="AH106" s="100"/>
      <c r="AI106" s="167"/>
      <c r="AJ106" s="167"/>
      <c r="AK106" s="98"/>
      <c r="AL106" s="101"/>
      <c r="AM106" s="102" t="s">
        <v>114</v>
      </c>
      <c r="AN106" s="99"/>
      <c r="AO106" s="100"/>
      <c r="AP106" s="167"/>
      <c r="AQ106" s="167"/>
      <c r="AR106" s="98"/>
      <c r="AS106" s="101"/>
      <c r="AT106" s="102" t="s">
        <v>114</v>
      </c>
      <c r="AU106" s="99"/>
      <c r="AV106" s="100"/>
    </row>
    <row r="107" spans="2:48" ht="16.5" customHeight="1">
      <c r="B107" s="40" t="s">
        <v>26</v>
      </c>
      <c r="C107" s="26" t="s">
        <v>37</v>
      </c>
      <c r="D107" s="96"/>
      <c r="E107" s="26"/>
      <c r="F107" s="95"/>
      <c r="G107" s="41"/>
      <c r="H107" s="41"/>
      <c r="I107" s="40" t="s">
        <v>26</v>
      </c>
      <c r="J107" s="26" t="s">
        <v>42</v>
      </c>
      <c r="K107" s="41"/>
      <c r="L107" s="26"/>
      <c r="M107" s="70"/>
      <c r="N107" s="41"/>
      <c r="O107" s="41"/>
      <c r="P107" s="40" t="s">
        <v>26</v>
      </c>
      <c r="Q107" s="26" t="s">
        <v>56</v>
      </c>
      <c r="R107" s="42"/>
      <c r="S107" s="26"/>
      <c r="T107" s="70"/>
      <c r="U107" s="41"/>
      <c r="V107" s="41"/>
      <c r="W107" s="40" t="s">
        <v>26</v>
      </c>
      <c r="X107" s="26" t="s">
        <v>57</v>
      </c>
      <c r="Y107" s="41"/>
      <c r="Z107" s="26"/>
      <c r="AA107" s="70"/>
      <c r="AB107" s="41"/>
      <c r="AC107" s="41"/>
      <c r="AD107" s="40" t="s">
        <v>26</v>
      </c>
      <c r="AE107" s="26" t="s">
        <v>58</v>
      </c>
      <c r="AF107" s="41"/>
      <c r="AG107" s="26"/>
      <c r="AH107" s="70"/>
      <c r="AI107" s="41"/>
      <c r="AJ107" s="41"/>
      <c r="AK107" s="40" t="s">
        <v>26</v>
      </c>
      <c r="AL107" s="26" t="s">
        <v>59</v>
      </c>
      <c r="AN107" s="26"/>
      <c r="AO107" s="70"/>
      <c r="AP107" s="41"/>
      <c r="AQ107" s="41"/>
      <c r="AR107" s="40" t="s">
        <v>26</v>
      </c>
      <c r="AS107" s="26" t="s">
        <v>60</v>
      </c>
      <c r="AU107" s="26"/>
      <c r="AV107" s="70"/>
    </row>
    <row r="108" spans="2:48" ht="16.5" customHeight="1">
      <c r="B108" s="73" t="s">
        <v>27</v>
      </c>
      <c r="C108" s="36" t="s">
        <v>943</v>
      </c>
      <c r="D108" s="36"/>
      <c r="E108" s="36" t="s">
        <v>28</v>
      </c>
      <c r="F108" s="90">
        <v>45606</v>
      </c>
      <c r="G108" s="38"/>
      <c r="I108" s="73" t="s">
        <v>27</v>
      </c>
      <c r="J108" s="36" t="s">
        <v>943</v>
      </c>
      <c r="K108" s="36"/>
      <c r="L108" s="36" t="s">
        <v>28</v>
      </c>
      <c r="M108" s="90">
        <v>45606</v>
      </c>
      <c r="P108" s="73" t="s">
        <v>27</v>
      </c>
      <c r="Q108" s="36" t="s">
        <v>943</v>
      </c>
      <c r="R108" s="36"/>
      <c r="S108" s="36" t="s">
        <v>28</v>
      </c>
      <c r="T108" s="90">
        <v>45606</v>
      </c>
      <c r="W108" s="73" t="s">
        <v>27</v>
      </c>
      <c r="X108" s="36" t="s">
        <v>943</v>
      </c>
      <c r="Y108" s="36"/>
      <c r="Z108" s="36" t="s">
        <v>28</v>
      </c>
      <c r="AA108" s="90">
        <v>45606</v>
      </c>
      <c r="AB108" s="168"/>
      <c r="AC108" s="168"/>
      <c r="AD108" s="73" t="s">
        <v>27</v>
      </c>
      <c r="AE108" s="36" t="s">
        <v>943</v>
      </c>
      <c r="AF108" s="36"/>
      <c r="AG108" s="36" t="s">
        <v>28</v>
      </c>
      <c r="AH108" s="90">
        <v>45606</v>
      </c>
      <c r="AI108" s="168"/>
      <c r="AJ108" s="168"/>
      <c r="AK108" s="73" t="s">
        <v>27</v>
      </c>
      <c r="AL108" s="36" t="s">
        <v>943</v>
      </c>
      <c r="AM108" s="36"/>
      <c r="AN108" s="36" t="s">
        <v>28</v>
      </c>
      <c r="AO108" s="90">
        <v>45606</v>
      </c>
      <c r="AP108" s="168"/>
      <c r="AQ108" s="168"/>
      <c r="AR108" s="73" t="s">
        <v>27</v>
      </c>
      <c r="AS108" s="36" t="s">
        <v>943</v>
      </c>
      <c r="AT108" s="36"/>
      <c r="AU108" s="36" t="s">
        <v>28</v>
      </c>
      <c r="AV108" s="90">
        <v>45606</v>
      </c>
    </row>
    <row r="109" spans="2:48" ht="16.5" customHeight="1">
      <c r="B109" s="73"/>
      <c r="C109" s="36"/>
      <c r="D109" s="36"/>
      <c r="E109" s="36"/>
      <c r="F109" s="37"/>
      <c r="G109" s="38"/>
      <c r="I109" s="73"/>
      <c r="J109" s="36"/>
      <c r="K109" s="36"/>
      <c r="L109" s="36"/>
      <c r="M109" s="37"/>
      <c r="P109" s="73"/>
      <c r="Q109" s="36"/>
      <c r="R109" s="36"/>
      <c r="S109" s="36"/>
      <c r="T109" s="37"/>
      <c r="W109" s="73"/>
      <c r="X109" s="36"/>
      <c r="Y109" s="36"/>
      <c r="Z109" s="36"/>
      <c r="AA109" s="37"/>
      <c r="AB109" s="81"/>
      <c r="AC109" s="81"/>
      <c r="AD109" s="73"/>
      <c r="AE109" s="36"/>
      <c r="AF109" s="36"/>
      <c r="AG109" s="36"/>
      <c r="AH109" s="37"/>
      <c r="AI109" s="81"/>
      <c r="AJ109" s="81"/>
      <c r="AK109" s="73"/>
      <c r="AL109" s="36"/>
      <c r="AM109" s="36"/>
      <c r="AN109" s="36"/>
      <c r="AO109" s="37"/>
      <c r="AP109" s="81"/>
      <c r="AQ109" s="81"/>
      <c r="AR109" s="73"/>
      <c r="AS109" s="36"/>
      <c r="AT109" s="36"/>
      <c r="AU109" s="36"/>
      <c r="AV109" s="37"/>
    </row>
    <row r="110" spans="2:48" s="79" customFormat="1" ht="16.5" customHeight="1">
      <c r="B110" s="266" t="s">
        <v>113</v>
      </c>
      <c r="C110" s="267"/>
      <c r="D110" s="263"/>
      <c r="E110" s="268" t="s">
        <v>115</v>
      </c>
      <c r="F110" s="269"/>
      <c r="G110" s="78"/>
      <c r="I110" s="266" t="s">
        <v>113</v>
      </c>
      <c r="J110" s="267"/>
      <c r="K110" s="263"/>
      <c r="L110" s="268" t="s">
        <v>115</v>
      </c>
      <c r="M110" s="269"/>
      <c r="P110" s="266" t="s">
        <v>113</v>
      </c>
      <c r="Q110" s="267"/>
      <c r="R110" s="263"/>
      <c r="S110" s="268" t="s">
        <v>115</v>
      </c>
      <c r="T110" s="269"/>
      <c r="W110" s="266" t="s">
        <v>113</v>
      </c>
      <c r="X110" s="267"/>
      <c r="Y110" s="263"/>
      <c r="Z110" s="268" t="s">
        <v>115</v>
      </c>
      <c r="AA110" s="269"/>
      <c r="AB110" s="169"/>
      <c r="AC110" s="169"/>
      <c r="AD110" s="266" t="s">
        <v>113</v>
      </c>
      <c r="AE110" s="267"/>
      <c r="AF110" s="263"/>
      <c r="AG110" s="268" t="s">
        <v>115</v>
      </c>
      <c r="AH110" s="269"/>
      <c r="AI110" s="169"/>
      <c r="AJ110" s="169"/>
      <c r="AK110" s="266" t="s">
        <v>113</v>
      </c>
      <c r="AL110" s="267"/>
      <c r="AM110" s="263"/>
      <c r="AN110" s="268" t="s">
        <v>115</v>
      </c>
      <c r="AO110" s="269"/>
      <c r="AP110" s="169"/>
      <c r="AQ110" s="169"/>
      <c r="AR110" s="266" t="s">
        <v>113</v>
      </c>
      <c r="AS110" s="267"/>
      <c r="AT110" s="263"/>
      <c r="AU110" s="268" t="s">
        <v>115</v>
      </c>
      <c r="AV110" s="269"/>
    </row>
    <row r="111" spans="2:48" ht="16.5" customHeight="1">
      <c r="B111" s="73" t="s">
        <v>1</v>
      </c>
      <c r="C111" s="72">
        <v>1600</v>
      </c>
      <c r="D111" s="36"/>
      <c r="E111" s="36" t="s">
        <v>29</v>
      </c>
      <c r="F111" s="80" t="s">
        <v>984</v>
      </c>
      <c r="G111" s="38"/>
      <c r="I111" s="73" t="s">
        <v>1</v>
      </c>
      <c r="J111" s="72">
        <v>1600</v>
      </c>
      <c r="K111" s="36"/>
      <c r="L111" s="36" t="s">
        <v>29</v>
      </c>
      <c r="M111" s="80" t="s">
        <v>985</v>
      </c>
      <c r="P111" s="73" t="s">
        <v>1</v>
      </c>
      <c r="Q111" s="72">
        <v>910</v>
      </c>
      <c r="R111" s="36"/>
      <c r="S111" s="36" t="s">
        <v>29</v>
      </c>
      <c r="T111" s="80" t="s">
        <v>986</v>
      </c>
      <c r="W111" s="73" t="s">
        <v>1</v>
      </c>
      <c r="X111" s="72">
        <v>910</v>
      </c>
      <c r="Y111" s="36"/>
      <c r="Z111" s="36" t="s">
        <v>29</v>
      </c>
      <c r="AA111" s="80" t="s">
        <v>987</v>
      </c>
      <c r="AB111" s="170"/>
      <c r="AC111" s="170"/>
      <c r="AD111" s="73" t="s">
        <v>1</v>
      </c>
      <c r="AE111" s="72">
        <v>910</v>
      </c>
      <c r="AF111" s="36"/>
      <c r="AG111" s="36" t="s">
        <v>29</v>
      </c>
      <c r="AH111" s="80" t="s">
        <v>625</v>
      </c>
      <c r="AI111" s="170"/>
      <c r="AJ111" s="170"/>
      <c r="AK111" s="73" t="s">
        <v>1</v>
      </c>
      <c r="AL111" s="72">
        <v>910</v>
      </c>
      <c r="AM111" s="36"/>
      <c r="AN111" s="36" t="s">
        <v>29</v>
      </c>
      <c r="AO111" s="80" t="s">
        <v>988</v>
      </c>
      <c r="AP111" s="170"/>
      <c r="AQ111" s="170"/>
      <c r="AR111" s="73" t="s">
        <v>1</v>
      </c>
      <c r="AS111" s="72">
        <v>1600</v>
      </c>
      <c r="AT111" s="36"/>
      <c r="AU111" s="36" t="s">
        <v>29</v>
      </c>
      <c r="AV111" s="80" t="s">
        <v>989</v>
      </c>
    </row>
    <row r="112" spans="2:48" ht="16.5" customHeight="1">
      <c r="B112" s="73" t="s">
        <v>3</v>
      </c>
      <c r="C112" s="72">
        <v>43099</v>
      </c>
      <c r="D112" s="36"/>
      <c r="E112" s="36" t="s">
        <v>30</v>
      </c>
      <c r="F112" s="80" t="s">
        <v>899</v>
      </c>
      <c r="G112" s="38"/>
      <c r="I112" s="73" t="s">
        <v>3</v>
      </c>
      <c r="J112" s="72">
        <v>27004</v>
      </c>
      <c r="K112" s="36"/>
      <c r="L112" s="36" t="s">
        <v>30</v>
      </c>
      <c r="M112" s="80" t="s">
        <v>900</v>
      </c>
      <c r="P112" s="73" t="s">
        <v>3</v>
      </c>
      <c r="Q112" s="72">
        <v>15000</v>
      </c>
      <c r="R112" s="36"/>
      <c r="S112" s="36" t="s">
        <v>30</v>
      </c>
      <c r="T112" s="80" t="s">
        <v>472</v>
      </c>
      <c r="W112" s="73" t="s">
        <v>3</v>
      </c>
      <c r="X112" s="72">
        <v>21960</v>
      </c>
      <c r="Y112" s="36"/>
      <c r="Z112" s="36" t="s">
        <v>30</v>
      </c>
      <c r="AA112" s="80" t="s">
        <v>901</v>
      </c>
      <c r="AB112" s="170"/>
      <c r="AC112" s="170"/>
      <c r="AD112" s="73" t="s">
        <v>3</v>
      </c>
      <c r="AE112" s="72">
        <v>17640</v>
      </c>
      <c r="AF112" s="36"/>
      <c r="AG112" s="36" t="s">
        <v>30</v>
      </c>
      <c r="AH112" s="80" t="s">
        <v>902</v>
      </c>
      <c r="AI112" s="170"/>
      <c r="AJ112" s="170"/>
      <c r="AK112" s="73" t="s">
        <v>3</v>
      </c>
      <c r="AL112" s="72">
        <v>14160</v>
      </c>
      <c r="AM112" s="36"/>
      <c r="AN112" s="36" t="s">
        <v>30</v>
      </c>
      <c r="AO112" s="80" t="s">
        <v>903</v>
      </c>
      <c r="AP112" s="170"/>
      <c r="AQ112" s="170"/>
      <c r="AR112" s="73" t="s">
        <v>3</v>
      </c>
      <c r="AS112" s="72">
        <v>33871</v>
      </c>
      <c r="AT112" s="36"/>
      <c r="AU112" s="36" t="s">
        <v>30</v>
      </c>
      <c r="AV112" s="80" t="s">
        <v>904</v>
      </c>
    </row>
    <row r="113" spans="2:48" ht="16.5" customHeight="1">
      <c r="B113" s="73" t="s">
        <v>159</v>
      </c>
      <c r="C113" s="72">
        <v>0</v>
      </c>
      <c r="D113" s="36"/>
      <c r="E113" s="36"/>
      <c r="F113" s="80"/>
      <c r="G113" s="38"/>
      <c r="I113" s="73" t="s">
        <v>159</v>
      </c>
      <c r="J113" s="72">
        <v>0</v>
      </c>
      <c r="K113" s="36"/>
      <c r="L113" s="36"/>
      <c r="M113" s="80"/>
      <c r="P113" s="73" t="s">
        <v>159</v>
      </c>
      <c r="Q113" s="72">
        <v>0</v>
      </c>
      <c r="R113" s="36"/>
      <c r="S113" s="36"/>
      <c r="T113" s="80"/>
      <c r="W113" s="73" t="s">
        <v>159</v>
      </c>
      <c r="X113" s="72">
        <v>0</v>
      </c>
      <c r="Y113" s="36"/>
      <c r="Z113" s="36"/>
      <c r="AA113" s="80"/>
      <c r="AB113" s="170"/>
      <c r="AC113" s="170"/>
      <c r="AD113" s="73" t="s">
        <v>159</v>
      </c>
      <c r="AE113" s="72">
        <v>0</v>
      </c>
      <c r="AF113" s="36"/>
      <c r="AG113" s="36"/>
      <c r="AH113" s="80"/>
      <c r="AI113" s="170"/>
      <c r="AJ113" s="170"/>
      <c r="AK113" s="73" t="s">
        <v>159</v>
      </c>
      <c r="AL113" s="72">
        <v>0</v>
      </c>
      <c r="AM113" s="36"/>
      <c r="AN113" s="36"/>
      <c r="AO113" s="80"/>
      <c r="AP113" s="170"/>
      <c r="AQ113" s="170"/>
      <c r="AR113" s="73" t="s">
        <v>159</v>
      </c>
      <c r="AS113" s="72">
        <v>0</v>
      </c>
      <c r="AT113" s="36"/>
      <c r="AU113" s="36"/>
      <c r="AV113" s="80"/>
    </row>
    <row r="114" spans="2:48" ht="16.5" customHeight="1">
      <c r="B114" s="164" t="s">
        <v>167</v>
      </c>
      <c r="C114" s="72">
        <v>2601</v>
      </c>
      <c r="D114" s="36"/>
      <c r="E114" s="36"/>
      <c r="F114" s="80"/>
      <c r="G114" s="38"/>
      <c r="I114" s="164" t="s">
        <v>167</v>
      </c>
      <c r="J114" s="72">
        <v>1926</v>
      </c>
      <c r="K114" s="36"/>
      <c r="L114" s="36"/>
      <c r="M114" s="80"/>
      <c r="P114" s="164" t="s">
        <v>167</v>
      </c>
      <c r="Q114" s="72">
        <v>1125</v>
      </c>
      <c r="R114" s="36"/>
      <c r="S114" s="36"/>
      <c r="T114" s="80"/>
      <c r="W114" s="164" t="s">
        <v>167</v>
      </c>
      <c r="X114" s="72">
        <v>1647</v>
      </c>
      <c r="Y114" s="36"/>
      <c r="Z114" s="36"/>
      <c r="AA114" s="80"/>
      <c r="AB114" s="170"/>
      <c r="AC114" s="170"/>
      <c r="AD114" s="164" t="s">
        <v>167</v>
      </c>
      <c r="AE114" s="72">
        <v>1323</v>
      </c>
      <c r="AF114" s="36"/>
      <c r="AG114" s="36"/>
      <c r="AH114" s="80"/>
      <c r="AI114" s="170"/>
      <c r="AJ114" s="170"/>
      <c r="AK114" s="164" t="s">
        <v>167</v>
      </c>
      <c r="AL114" s="72">
        <v>1062</v>
      </c>
      <c r="AM114" s="36"/>
      <c r="AN114" s="36"/>
      <c r="AO114" s="80"/>
      <c r="AP114" s="170"/>
      <c r="AQ114" s="170"/>
      <c r="AR114" s="164" t="s">
        <v>167</v>
      </c>
      <c r="AS114" s="72">
        <v>2214</v>
      </c>
      <c r="AT114" s="36"/>
      <c r="AU114" s="36"/>
      <c r="AV114" s="80"/>
    </row>
    <row r="115" spans="2:48" ht="16.5" customHeight="1">
      <c r="B115" s="73" t="s">
        <v>168</v>
      </c>
      <c r="C115" s="72">
        <v>1445</v>
      </c>
      <c r="D115" s="36"/>
      <c r="E115" s="36"/>
      <c r="F115" s="80"/>
      <c r="G115" s="38"/>
      <c r="I115" s="73" t="s">
        <v>168</v>
      </c>
      <c r="J115" s="72">
        <v>1070</v>
      </c>
      <c r="K115" s="36"/>
      <c r="L115" s="36"/>
      <c r="M115" s="80"/>
      <c r="P115" s="73" t="s">
        <v>168</v>
      </c>
      <c r="Q115" s="72">
        <v>625</v>
      </c>
      <c r="R115" s="36"/>
      <c r="S115" s="36"/>
      <c r="T115" s="80"/>
      <c r="W115" s="73" t="s">
        <v>168</v>
      </c>
      <c r="X115" s="72">
        <v>915</v>
      </c>
      <c r="Y115" s="36"/>
      <c r="Z115" s="36"/>
      <c r="AA115" s="80"/>
      <c r="AB115" s="170"/>
      <c r="AC115" s="170"/>
      <c r="AD115" s="73" t="s">
        <v>168</v>
      </c>
      <c r="AE115" s="72">
        <v>735</v>
      </c>
      <c r="AF115" s="36"/>
      <c r="AG115" s="36"/>
      <c r="AH115" s="80"/>
      <c r="AI115" s="170"/>
      <c r="AJ115" s="170"/>
      <c r="AK115" s="73" t="s">
        <v>168</v>
      </c>
      <c r="AL115" s="72">
        <v>590</v>
      </c>
      <c r="AM115" s="36"/>
      <c r="AN115" s="36"/>
      <c r="AO115" s="80"/>
      <c r="AP115" s="170"/>
      <c r="AQ115" s="170"/>
      <c r="AR115" s="73" t="s">
        <v>168</v>
      </c>
      <c r="AS115" s="72">
        <v>1230</v>
      </c>
      <c r="AT115" s="36"/>
      <c r="AU115" s="36"/>
      <c r="AV115" s="80"/>
    </row>
    <row r="116" spans="2:48" ht="16.5" customHeight="1">
      <c r="B116" s="73" t="s">
        <v>31</v>
      </c>
      <c r="C116" s="72">
        <v>4875</v>
      </c>
      <c r="D116" s="36"/>
      <c r="E116" s="172" t="s">
        <v>117</v>
      </c>
      <c r="F116" s="173"/>
      <c r="G116" s="38"/>
      <c r="I116" s="73" t="s">
        <v>31</v>
      </c>
      <c r="J116" s="72">
        <v>3160</v>
      </c>
      <c r="K116" s="36"/>
      <c r="L116" s="172" t="s">
        <v>117</v>
      </c>
      <c r="M116" s="173"/>
      <c r="P116" s="73" t="s">
        <v>31</v>
      </c>
      <c r="Q116" s="72">
        <v>1766</v>
      </c>
      <c r="R116" s="36"/>
      <c r="S116" s="172" t="s">
        <v>117</v>
      </c>
      <c r="T116" s="173"/>
      <c r="W116" s="73" t="s">
        <v>31</v>
      </c>
      <c r="X116" s="72">
        <v>2543</v>
      </c>
      <c r="Y116" s="36"/>
      <c r="Z116" s="172" t="s">
        <v>117</v>
      </c>
      <c r="AA116" s="173"/>
      <c r="AB116" s="169"/>
      <c r="AC116" s="169"/>
      <c r="AD116" s="73" t="s">
        <v>31</v>
      </c>
      <c r="AE116" s="72">
        <v>2061</v>
      </c>
      <c r="AF116" s="36"/>
      <c r="AG116" s="172" t="s">
        <v>117</v>
      </c>
      <c r="AH116" s="173"/>
      <c r="AI116" s="169"/>
      <c r="AJ116" s="169"/>
      <c r="AK116" s="73" t="s">
        <v>31</v>
      </c>
      <c r="AL116" s="72">
        <v>1672</v>
      </c>
      <c r="AM116" s="36"/>
      <c r="AN116" s="172" t="s">
        <v>117</v>
      </c>
      <c r="AO116" s="173"/>
      <c r="AP116" s="169"/>
      <c r="AQ116" s="169"/>
      <c r="AR116" s="73" t="s">
        <v>31</v>
      </c>
      <c r="AS116" s="72">
        <v>3892</v>
      </c>
      <c r="AT116" s="36"/>
      <c r="AU116" s="172" t="s">
        <v>117</v>
      </c>
      <c r="AV116" s="173"/>
    </row>
    <row r="117" spans="2:48" ht="16.5" customHeight="1">
      <c r="B117" s="73" t="s">
        <v>171</v>
      </c>
      <c r="C117" s="72">
        <v>0</v>
      </c>
      <c r="D117" s="36"/>
      <c r="E117" s="36" t="s">
        <v>33</v>
      </c>
      <c r="F117" s="80" t="s">
        <v>990</v>
      </c>
      <c r="G117" s="38"/>
      <c r="I117" s="73" t="s">
        <v>171</v>
      </c>
      <c r="J117" s="72">
        <v>0</v>
      </c>
      <c r="K117" s="36"/>
      <c r="L117" s="36" t="s">
        <v>33</v>
      </c>
      <c r="M117" s="80" t="s">
        <v>919</v>
      </c>
      <c r="P117" s="73" t="s">
        <v>171</v>
      </c>
      <c r="Q117" s="72">
        <v>-6</v>
      </c>
      <c r="R117" s="36"/>
      <c r="S117" s="36" t="s">
        <v>33</v>
      </c>
      <c r="T117" s="80" t="s">
        <v>432</v>
      </c>
      <c r="W117" s="73" t="s">
        <v>171</v>
      </c>
      <c r="X117" s="72">
        <v>-5</v>
      </c>
      <c r="Y117" s="36"/>
      <c r="Z117" s="36" t="s">
        <v>33</v>
      </c>
      <c r="AA117" s="80" t="s">
        <v>465</v>
      </c>
      <c r="AB117" s="170"/>
      <c r="AC117" s="170"/>
      <c r="AD117" s="73" t="s">
        <v>171</v>
      </c>
      <c r="AE117" s="72">
        <v>-9</v>
      </c>
      <c r="AF117" s="36"/>
      <c r="AG117" s="36" t="s">
        <v>33</v>
      </c>
      <c r="AH117" s="80" t="s">
        <v>455</v>
      </c>
      <c r="AI117" s="170"/>
      <c r="AJ117" s="170"/>
      <c r="AK117" s="73" t="s">
        <v>171</v>
      </c>
      <c r="AL117" s="72">
        <v>-4</v>
      </c>
      <c r="AM117" s="36"/>
      <c r="AN117" s="36" t="s">
        <v>33</v>
      </c>
      <c r="AO117" s="80" t="s">
        <v>405</v>
      </c>
      <c r="AP117" s="170"/>
      <c r="AQ117" s="170"/>
      <c r="AR117" s="73" t="s">
        <v>171</v>
      </c>
      <c r="AS117" s="72">
        <v>-7</v>
      </c>
      <c r="AT117" s="36"/>
      <c r="AU117" s="36" t="s">
        <v>33</v>
      </c>
      <c r="AV117" s="80" t="s">
        <v>729</v>
      </c>
    </row>
    <row r="118" spans="2:48" ht="16.5" customHeight="1">
      <c r="B118" s="73" t="s">
        <v>32</v>
      </c>
      <c r="C118" s="72">
        <v>1550</v>
      </c>
      <c r="D118" s="36"/>
      <c r="E118" s="96"/>
      <c r="F118" s="95"/>
      <c r="G118" s="38"/>
      <c r="I118" s="73" t="s">
        <v>32</v>
      </c>
      <c r="J118" s="72">
        <v>1010</v>
      </c>
      <c r="K118" s="36"/>
      <c r="L118" s="96"/>
      <c r="M118" s="95"/>
      <c r="P118" s="73" t="s">
        <v>32</v>
      </c>
      <c r="Q118" s="72">
        <v>560</v>
      </c>
      <c r="R118" s="36"/>
      <c r="S118" s="96"/>
      <c r="T118" s="95"/>
      <c r="W118" s="73" t="s">
        <v>32</v>
      </c>
      <c r="X118" s="72">
        <v>810</v>
      </c>
      <c r="Y118" s="36"/>
      <c r="Z118" s="96"/>
      <c r="AA118" s="95"/>
      <c r="AB118" s="171"/>
      <c r="AC118" s="171"/>
      <c r="AD118" s="73" t="s">
        <v>32</v>
      </c>
      <c r="AE118" s="72">
        <v>650</v>
      </c>
      <c r="AF118" s="36"/>
      <c r="AG118" s="96"/>
      <c r="AH118" s="95"/>
      <c r="AI118" s="171"/>
      <c r="AJ118" s="171"/>
      <c r="AK118" s="73" t="s">
        <v>32</v>
      </c>
      <c r="AL118" s="72">
        <v>530</v>
      </c>
      <c r="AM118" s="36"/>
      <c r="AN118" s="96"/>
      <c r="AO118" s="95"/>
      <c r="AP118" s="171"/>
      <c r="AQ118" s="171"/>
      <c r="AR118" s="73" t="s">
        <v>32</v>
      </c>
      <c r="AS118" s="72">
        <v>1240</v>
      </c>
      <c r="AT118" s="36"/>
      <c r="AU118" s="96"/>
      <c r="AV118" s="95"/>
    </row>
    <row r="119" spans="2:48" ht="16.5" customHeight="1">
      <c r="B119" s="73" t="s">
        <v>101</v>
      </c>
      <c r="C119" s="72">
        <v>2500</v>
      </c>
      <c r="D119" s="36"/>
      <c r="E119" s="36"/>
      <c r="F119" s="80"/>
      <c r="G119" s="38"/>
      <c r="I119" s="73" t="s">
        <v>101</v>
      </c>
      <c r="J119" s="72">
        <v>2500</v>
      </c>
      <c r="K119" s="36"/>
      <c r="L119" s="36"/>
      <c r="M119" s="80"/>
      <c r="P119" s="73" t="s">
        <v>101</v>
      </c>
      <c r="Q119" s="72">
        <v>2500</v>
      </c>
      <c r="R119" s="36"/>
      <c r="S119" s="36"/>
      <c r="T119" s="80"/>
      <c r="W119" s="73" t="s">
        <v>101</v>
      </c>
      <c r="X119" s="72">
        <v>0</v>
      </c>
      <c r="Y119" s="36"/>
      <c r="Z119" s="36"/>
      <c r="AA119" s="80"/>
      <c r="AB119" s="170"/>
      <c r="AC119" s="170"/>
      <c r="AD119" s="73" t="s">
        <v>101</v>
      </c>
      <c r="AE119" s="72">
        <v>2500</v>
      </c>
      <c r="AF119" s="36"/>
      <c r="AG119" s="36"/>
      <c r="AH119" s="80"/>
      <c r="AI119" s="170"/>
      <c r="AJ119" s="170"/>
      <c r="AK119" s="73" t="s">
        <v>101</v>
      </c>
      <c r="AL119" s="72">
        <v>2500</v>
      </c>
      <c r="AM119" s="36"/>
      <c r="AN119" s="36"/>
      <c r="AO119" s="80"/>
      <c r="AP119" s="170"/>
      <c r="AQ119" s="170"/>
      <c r="AR119" s="73" t="s">
        <v>101</v>
      </c>
      <c r="AS119" s="72">
        <v>0</v>
      </c>
      <c r="AT119" s="36"/>
      <c r="AU119" s="36"/>
      <c r="AV119" s="80"/>
    </row>
    <row r="120" spans="2:48" ht="16.5" customHeight="1">
      <c r="B120" s="73" t="s">
        <v>104</v>
      </c>
      <c r="C120" s="72">
        <v>0</v>
      </c>
      <c r="D120" s="36"/>
      <c r="E120" s="36"/>
      <c r="F120" s="80"/>
      <c r="G120" s="38"/>
      <c r="I120" s="73" t="s">
        <v>104</v>
      </c>
      <c r="J120" s="72">
        <v>0</v>
      </c>
      <c r="K120" s="36"/>
      <c r="L120" s="36"/>
      <c r="M120" s="80"/>
      <c r="P120" s="73" t="s">
        <v>104</v>
      </c>
      <c r="Q120" s="72">
        <v>0</v>
      </c>
      <c r="R120" s="36"/>
      <c r="S120" s="36"/>
      <c r="T120" s="80"/>
      <c r="W120" s="73" t="s">
        <v>104</v>
      </c>
      <c r="X120" s="72">
        <v>0</v>
      </c>
      <c r="Y120" s="36"/>
      <c r="Z120" s="36"/>
      <c r="AA120" s="80"/>
      <c r="AB120" s="170"/>
      <c r="AC120" s="170"/>
      <c r="AD120" s="73" t="s">
        <v>104</v>
      </c>
      <c r="AE120" s="72">
        <v>0</v>
      </c>
      <c r="AF120" s="36"/>
      <c r="AG120" s="36"/>
      <c r="AH120" s="80"/>
      <c r="AI120" s="170"/>
      <c r="AJ120" s="170"/>
      <c r="AK120" s="73" t="s">
        <v>104</v>
      </c>
      <c r="AL120" s="72">
        <v>0</v>
      </c>
      <c r="AM120" s="36"/>
      <c r="AN120" s="36"/>
      <c r="AO120" s="80"/>
      <c r="AP120" s="170"/>
      <c r="AQ120" s="170"/>
      <c r="AR120" s="73" t="s">
        <v>104</v>
      </c>
      <c r="AS120" s="72">
        <v>0</v>
      </c>
      <c r="AT120" s="36"/>
      <c r="AU120" s="36"/>
      <c r="AV120" s="80"/>
    </row>
    <row r="121" spans="2:48" ht="16.5" customHeight="1">
      <c r="B121" s="93" t="s">
        <v>109</v>
      </c>
      <c r="C121" s="94">
        <v>57670</v>
      </c>
      <c r="D121" s="81"/>
      <c r="E121" s="36"/>
      <c r="F121" s="37"/>
      <c r="G121" s="38"/>
      <c r="H121" s="39"/>
      <c r="I121" s="93" t="s">
        <v>109</v>
      </c>
      <c r="J121" s="94">
        <v>38270</v>
      </c>
      <c r="K121" s="81"/>
      <c r="L121" s="36"/>
      <c r="M121" s="37"/>
      <c r="N121" s="39"/>
      <c r="O121" s="39"/>
      <c r="P121" s="93" t="s">
        <v>109</v>
      </c>
      <c r="Q121" s="94">
        <v>22480</v>
      </c>
      <c r="R121" s="81"/>
      <c r="S121" s="36"/>
      <c r="T121" s="37"/>
      <c r="U121" s="39"/>
      <c r="V121" s="39"/>
      <c r="W121" s="93" t="s">
        <v>109</v>
      </c>
      <c r="X121" s="94">
        <v>28780</v>
      </c>
      <c r="Y121" s="81"/>
      <c r="Z121" s="36"/>
      <c r="AA121" s="37"/>
      <c r="AB121" s="81"/>
      <c r="AC121" s="81"/>
      <c r="AD121" s="93" t="s">
        <v>109</v>
      </c>
      <c r="AE121" s="94">
        <v>25810</v>
      </c>
      <c r="AF121" s="81"/>
      <c r="AG121" s="36"/>
      <c r="AH121" s="37"/>
      <c r="AI121" s="81"/>
      <c r="AJ121" s="81"/>
      <c r="AK121" s="93" t="s">
        <v>109</v>
      </c>
      <c r="AL121" s="94">
        <v>21420</v>
      </c>
      <c r="AM121" s="81"/>
      <c r="AN121" s="36"/>
      <c r="AO121" s="37"/>
      <c r="AP121" s="81"/>
      <c r="AQ121" s="81"/>
      <c r="AR121" s="93" t="s">
        <v>109</v>
      </c>
      <c r="AS121" s="94">
        <v>44040</v>
      </c>
      <c r="AT121" s="81"/>
      <c r="AU121" s="36"/>
      <c r="AV121" s="37"/>
    </row>
    <row r="122" spans="2:48" ht="16.5" customHeight="1">
      <c r="B122" s="74" t="s">
        <v>111</v>
      </c>
      <c r="C122" s="75">
        <v>0</v>
      </c>
      <c r="D122" s="81"/>
      <c r="E122" s="36"/>
      <c r="F122" s="37"/>
      <c r="G122" s="38"/>
      <c r="H122" s="39"/>
      <c r="I122" s="74" t="s">
        <v>111</v>
      </c>
      <c r="J122" s="75">
        <v>0</v>
      </c>
      <c r="K122" s="81"/>
      <c r="L122" s="36"/>
      <c r="M122" s="37"/>
      <c r="N122" s="39"/>
      <c r="O122" s="39"/>
      <c r="P122" s="74" t="s">
        <v>111</v>
      </c>
      <c r="Q122" s="75">
        <v>0</v>
      </c>
      <c r="R122" s="81"/>
      <c r="S122" s="36"/>
      <c r="T122" s="37"/>
      <c r="U122" s="39"/>
      <c r="V122" s="39"/>
      <c r="W122" s="74" t="s">
        <v>111</v>
      </c>
      <c r="X122" s="75">
        <v>65680</v>
      </c>
      <c r="Y122" s="81"/>
      <c r="Z122" s="36"/>
      <c r="AA122" s="37"/>
      <c r="AB122" s="81"/>
      <c r="AC122" s="81"/>
      <c r="AD122" s="74" t="s">
        <v>111</v>
      </c>
      <c r="AE122" s="75">
        <v>0</v>
      </c>
      <c r="AF122" s="81"/>
      <c r="AG122" s="36"/>
      <c r="AH122" s="37"/>
      <c r="AI122" s="81"/>
      <c r="AJ122" s="81"/>
      <c r="AK122" s="74" t="s">
        <v>111</v>
      </c>
      <c r="AL122" s="75">
        <v>0</v>
      </c>
      <c r="AM122" s="81"/>
      <c r="AN122" s="36"/>
      <c r="AO122" s="37"/>
      <c r="AP122" s="81"/>
      <c r="AQ122" s="81"/>
      <c r="AR122" s="74" t="s">
        <v>111</v>
      </c>
      <c r="AS122" s="75">
        <v>0</v>
      </c>
      <c r="AT122" s="81"/>
      <c r="AU122" s="36"/>
      <c r="AV122" s="37"/>
    </row>
    <row r="123" spans="2:48" ht="16.5" customHeight="1">
      <c r="B123" s="91" t="s">
        <v>112</v>
      </c>
      <c r="C123" s="92">
        <v>57670</v>
      </c>
      <c r="D123" s="81"/>
      <c r="E123" s="36"/>
      <c r="F123" s="37"/>
      <c r="G123" s="38"/>
      <c r="I123" s="91" t="s">
        <v>112</v>
      </c>
      <c r="J123" s="92">
        <v>38270</v>
      </c>
      <c r="K123" s="81"/>
      <c r="L123" s="36"/>
      <c r="M123" s="37"/>
      <c r="P123" s="91" t="s">
        <v>112</v>
      </c>
      <c r="Q123" s="92">
        <v>22480</v>
      </c>
      <c r="R123" s="81"/>
      <c r="S123" s="36"/>
      <c r="T123" s="37"/>
      <c r="W123" s="91" t="s">
        <v>112</v>
      </c>
      <c r="X123" s="92">
        <v>94460</v>
      </c>
      <c r="Y123" s="81"/>
      <c r="Z123" s="36"/>
      <c r="AA123" s="37"/>
      <c r="AB123" s="81"/>
      <c r="AC123" s="81"/>
      <c r="AD123" s="91" t="s">
        <v>112</v>
      </c>
      <c r="AE123" s="92">
        <v>25810</v>
      </c>
      <c r="AF123" s="81"/>
      <c r="AG123" s="36"/>
      <c r="AH123" s="37"/>
      <c r="AI123" s="81"/>
      <c r="AJ123" s="81"/>
      <c r="AK123" s="91" t="s">
        <v>112</v>
      </c>
      <c r="AL123" s="92">
        <v>21420</v>
      </c>
      <c r="AM123" s="81"/>
      <c r="AN123" s="36"/>
      <c r="AO123" s="37"/>
      <c r="AP123" s="81"/>
      <c r="AQ123" s="81"/>
      <c r="AR123" s="91" t="s">
        <v>112</v>
      </c>
      <c r="AS123" s="92">
        <v>44040</v>
      </c>
      <c r="AT123" s="81"/>
      <c r="AU123" s="36"/>
      <c r="AV123" s="37"/>
    </row>
    <row r="124" spans="2:48" s="39" customFormat="1" ht="16.5" customHeight="1">
      <c r="B124" s="73"/>
      <c r="C124" s="42"/>
      <c r="D124" s="36"/>
      <c r="E124" s="36"/>
      <c r="F124" s="37"/>
      <c r="G124" s="38"/>
      <c r="I124" s="73"/>
      <c r="J124" s="42"/>
      <c r="K124" s="36"/>
      <c r="L124" s="36"/>
      <c r="M124" s="37"/>
      <c r="P124" s="73"/>
      <c r="Q124" s="42"/>
      <c r="R124" s="36"/>
      <c r="S124" s="36"/>
      <c r="T124" s="37"/>
      <c r="W124" s="73"/>
      <c r="X124" s="42"/>
      <c r="Y124" s="36"/>
      <c r="Z124" s="36"/>
      <c r="AA124" s="37"/>
      <c r="AB124" s="81"/>
      <c r="AC124" s="81"/>
      <c r="AD124" s="73"/>
      <c r="AE124" s="42"/>
      <c r="AF124" s="36"/>
      <c r="AG124" s="36"/>
      <c r="AH124" s="37"/>
      <c r="AI124" s="81"/>
      <c r="AJ124" s="81"/>
      <c r="AK124" s="73"/>
      <c r="AL124" s="42"/>
      <c r="AM124" s="36"/>
      <c r="AN124" s="36"/>
      <c r="AO124" s="37"/>
      <c r="AP124" s="81"/>
      <c r="AQ124" s="81"/>
      <c r="AR124" s="73"/>
      <c r="AS124" s="42"/>
      <c r="AT124" s="36"/>
      <c r="AU124" s="36"/>
      <c r="AV124" s="37"/>
    </row>
    <row r="125" spans="2:48" s="82" customFormat="1" ht="16.5" customHeight="1">
      <c r="B125" s="73">
        <v>0</v>
      </c>
      <c r="C125" s="42"/>
      <c r="D125" s="36"/>
      <c r="E125" s="36"/>
      <c r="F125" s="37"/>
      <c r="G125" s="83"/>
      <c r="I125" s="73">
        <v>0</v>
      </c>
      <c r="J125" s="42"/>
      <c r="K125" s="36"/>
      <c r="L125" s="36"/>
      <c r="M125" s="37"/>
      <c r="P125" s="73">
        <v>0</v>
      </c>
      <c r="Q125" s="42"/>
      <c r="R125" s="36"/>
      <c r="S125" s="36"/>
      <c r="T125" s="37"/>
      <c r="W125" s="73">
        <v>0</v>
      </c>
      <c r="X125" s="42"/>
      <c r="Y125" s="36"/>
      <c r="Z125" s="36"/>
      <c r="AA125" s="37"/>
      <c r="AB125" s="81"/>
      <c r="AC125" s="81"/>
      <c r="AD125" s="73">
        <v>0</v>
      </c>
      <c r="AE125" s="42"/>
      <c r="AF125" s="36"/>
      <c r="AG125" s="36"/>
      <c r="AH125" s="37"/>
      <c r="AI125" s="81"/>
      <c r="AJ125" s="81"/>
      <c r="AK125" s="73">
        <v>0</v>
      </c>
      <c r="AL125" s="42"/>
      <c r="AM125" s="36"/>
      <c r="AN125" s="36"/>
      <c r="AO125" s="37"/>
      <c r="AP125" s="81"/>
      <c r="AQ125" s="81"/>
      <c r="AR125" s="73">
        <v>0</v>
      </c>
      <c r="AS125" s="42"/>
      <c r="AT125" s="36"/>
      <c r="AU125" s="36"/>
      <c r="AV125" s="37"/>
    </row>
    <row r="126" spans="2:48" ht="16.5" customHeight="1">
      <c r="B126" s="73" t="s">
        <v>211</v>
      </c>
      <c r="C126" s="42"/>
      <c r="D126" s="36"/>
      <c r="E126" s="36"/>
      <c r="F126" s="37"/>
      <c r="G126" s="38"/>
      <c r="I126" s="73" t="s">
        <v>211</v>
      </c>
      <c r="J126" s="42"/>
      <c r="K126" s="36"/>
      <c r="L126" s="36"/>
      <c r="M126" s="37"/>
      <c r="P126" s="73" t="s">
        <v>211</v>
      </c>
      <c r="Q126" s="42"/>
      <c r="R126" s="36"/>
      <c r="S126" s="36"/>
      <c r="T126" s="37"/>
      <c r="W126" s="73" t="s">
        <v>211</v>
      </c>
      <c r="X126" s="42"/>
      <c r="Y126" s="36"/>
      <c r="Z126" s="36"/>
      <c r="AA126" s="37"/>
      <c r="AB126" s="81"/>
      <c r="AC126" s="81"/>
      <c r="AD126" s="73" t="s">
        <v>211</v>
      </c>
      <c r="AE126" s="42"/>
      <c r="AF126" s="36"/>
      <c r="AG126" s="36"/>
      <c r="AH126" s="37"/>
      <c r="AI126" s="81"/>
      <c r="AJ126" s="81"/>
      <c r="AK126" s="73" t="s">
        <v>211</v>
      </c>
      <c r="AL126" s="42"/>
      <c r="AM126" s="36"/>
      <c r="AN126" s="36"/>
      <c r="AO126" s="37"/>
      <c r="AP126" s="81"/>
      <c r="AQ126" s="81"/>
      <c r="AR126" s="73" t="s">
        <v>211</v>
      </c>
      <c r="AS126" s="42"/>
      <c r="AT126" s="36"/>
      <c r="AU126" s="36"/>
      <c r="AV126" s="37"/>
    </row>
    <row r="127" spans="2:48" s="184" customFormat="1" ht="16.5" customHeight="1">
      <c r="B127" s="180">
        <v>0</v>
      </c>
      <c r="C127" s="181"/>
      <c r="D127" s="26"/>
      <c r="E127" s="26"/>
      <c r="F127" s="182"/>
      <c r="G127" s="183"/>
      <c r="I127" s="180">
        <v>0</v>
      </c>
      <c r="J127" s="181"/>
      <c r="K127" s="26"/>
      <c r="L127" s="26"/>
      <c r="M127" s="182"/>
      <c r="P127" s="180">
        <v>0</v>
      </c>
      <c r="Q127" s="181"/>
      <c r="R127" s="26"/>
      <c r="S127" s="26"/>
      <c r="T127" s="182"/>
      <c r="W127" s="180">
        <v>0</v>
      </c>
      <c r="X127" s="181"/>
      <c r="Y127" s="26"/>
      <c r="Z127" s="26"/>
      <c r="AA127" s="182"/>
      <c r="AB127" s="185"/>
      <c r="AC127" s="185"/>
      <c r="AD127" s="180">
        <v>0</v>
      </c>
      <c r="AE127" s="181"/>
      <c r="AF127" s="26"/>
      <c r="AG127" s="26"/>
      <c r="AH127" s="182"/>
      <c r="AI127" s="185"/>
      <c r="AJ127" s="185"/>
      <c r="AK127" s="180">
        <v>0</v>
      </c>
      <c r="AL127" s="181"/>
      <c r="AM127" s="26"/>
      <c r="AN127" s="26"/>
      <c r="AO127" s="182"/>
      <c r="AP127" s="185"/>
      <c r="AQ127" s="185"/>
      <c r="AR127" s="180">
        <v>0</v>
      </c>
      <c r="AS127" s="181"/>
      <c r="AT127" s="26"/>
      <c r="AU127" s="26"/>
      <c r="AV127" s="182"/>
    </row>
    <row r="128" spans="2:48" ht="16.5" customHeight="1" thickBot="1">
      <c r="B128" s="84"/>
      <c r="C128" s="85"/>
      <c r="D128" s="85"/>
      <c r="E128" s="85"/>
      <c r="F128" s="86"/>
      <c r="I128" s="84"/>
      <c r="J128" s="85"/>
      <c r="K128" s="85"/>
      <c r="L128" s="85"/>
      <c r="M128" s="86"/>
      <c r="P128" s="84"/>
      <c r="Q128" s="85"/>
      <c r="R128" s="85"/>
      <c r="S128" s="85"/>
      <c r="T128" s="86"/>
      <c r="W128" s="84"/>
      <c r="X128" s="85"/>
      <c r="Y128" s="85"/>
      <c r="Z128" s="85"/>
      <c r="AA128" s="86"/>
      <c r="AB128" s="81"/>
      <c r="AC128" s="81"/>
      <c r="AD128" s="84"/>
      <c r="AE128" s="85"/>
      <c r="AF128" s="85"/>
      <c r="AG128" s="85"/>
      <c r="AH128" s="86"/>
      <c r="AI128" s="81"/>
      <c r="AJ128" s="81"/>
      <c r="AK128" s="84"/>
      <c r="AL128" s="85"/>
      <c r="AM128" s="85"/>
      <c r="AN128" s="85"/>
      <c r="AO128" s="86"/>
      <c r="AP128" s="81"/>
      <c r="AQ128" s="81"/>
      <c r="AR128" s="84"/>
      <c r="AS128" s="85"/>
      <c r="AT128" s="85"/>
      <c r="AU128" s="85"/>
      <c r="AV128" s="86"/>
    </row>
    <row r="129" spans="2:48" ht="16.5" customHeight="1">
      <c r="B129" s="36"/>
      <c r="I129" s="36"/>
      <c r="P129" s="36"/>
      <c r="W129" s="36"/>
      <c r="AD129" s="36"/>
      <c r="AK129" s="36"/>
      <c r="AR129" s="36"/>
    </row>
    <row r="130" spans="2:48" ht="16.5" customHeight="1">
      <c r="B130" s="36"/>
      <c r="I130" s="36"/>
      <c r="P130" s="36"/>
      <c r="W130" s="36"/>
      <c r="AD130" s="36"/>
      <c r="AK130" s="36"/>
      <c r="AR130" s="36"/>
    </row>
    <row r="131" spans="2:48" ht="16.5" customHeight="1">
      <c r="B131" s="36"/>
      <c r="I131" s="36"/>
      <c r="P131" s="36"/>
      <c r="W131" s="36"/>
      <c r="AD131" s="36"/>
      <c r="AK131" s="36"/>
      <c r="AR131" s="36"/>
    </row>
    <row r="132" spans="2:48" ht="16.5" customHeight="1" thickBot="1">
      <c r="G132" s="38"/>
    </row>
    <row r="133" spans="2:48" s="76" customFormat="1" ht="16.5" customHeight="1">
      <c r="B133" s="98"/>
      <c r="C133" s="101"/>
      <c r="D133" s="102" t="s">
        <v>114</v>
      </c>
      <c r="E133" s="99"/>
      <c r="F133" s="100"/>
      <c r="G133" s="77"/>
      <c r="I133" s="98"/>
      <c r="J133" s="101"/>
      <c r="K133" s="102" t="s">
        <v>114</v>
      </c>
      <c r="L133" s="99"/>
      <c r="M133" s="100"/>
      <c r="P133" s="98"/>
      <c r="Q133" s="101"/>
      <c r="R133" s="102" t="s">
        <v>114</v>
      </c>
      <c r="S133" s="99"/>
      <c r="T133" s="100"/>
      <c r="W133" s="98"/>
      <c r="X133" s="101"/>
      <c r="Y133" s="102" t="s">
        <v>114</v>
      </c>
      <c r="Z133" s="99"/>
      <c r="AA133" s="100"/>
      <c r="AB133" s="167"/>
      <c r="AC133" s="167"/>
      <c r="AD133" s="98"/>
      <c r="AE133" s="101"/>
      <c r="AF133" s="102" t="s">
        <v>114</v>
      </c>
      <c r="AG133" s="99"/>
      <c r="AH133" s="100"/>
      <c r="AI133" s="167"/>
      <c r="AJ133" s="167"/>
      <c r="AK133" s="98"/>
      <c r="AL133" s="101"/>
      <c r="AM133" s="102" t="s">
        <v>114</v>
      </c>
      <c r="AN133" s="99"/>
      <c r="AO133" s="100"/>
      <c r="AP133" s="167"/>
      <c r="AQ133" s="167"/>
      <c r="AR133" s="98"/>
      <c r="AS133" s="101"/>
      <c r="AT133" s="102" t="s">
        <v>114</v>
      </c>
      <c r="AU133" s="99"/>
      <c r="AV133" s="100"/>
    </row>
    <row r="134" spans="2:48" ht="16.5" customHeight="1">
      <c r="B134" s="40" t="s">
        <v>26</v>
      </c>
      <c r="C134" s="26" t="s">
        <v>38</v>
      </c>
      <c r="D134" s="96"/>
      <c r="E134" s="26"/>
      <c r="F134" s="95"/>
      <c r="G134" s="41"/>
      <c r="H134" s="41"/>
      <c r="I134" s="40" t="s">
        <v>26</v>
      </c>
      <c r="J134" s="26" t="s">
        <v>43</v>
      </c>
      <c r="K134" s="41"/>
      <c r="L134" s="26"/>
      <c r="M134" s="70"/>
      <c r="N134" s="41"/>
      <c r="O134" s="41"/>
      <c r="P134" s="40" t="s">
        <v>26</v>
      </c>
      <c r="Q134" s="26" t="s">
        <v>61</v>
      </c>
      <c r="R134" s="42"/>
      <c r="S134" s="26"/>
      <c r="T134" s="70"/>
      <c r="U134" s="41"/>
      <c r="V134" s="41"/>
      <c r="W134" s="40" t="s">
        <v>26</v>
      </c>
      <c r="X134" s="26" t="s">
        <v>62</v>
      </c>
      <c r="Y134" s="41"/>
      <c r="Z134" s="26"/>
      <c r="AA134" s="70"/>
      <c r="AB134" s="41"/>
      <c r="AC134" s="41"/>
      <c r="AD134" s="40" t="s">
        <v>26</v>
      </c>
      <c r="AE134" s="26" t="s">
        <v>63</v>
      </c>
      <c r="AF134" s="41"/>
      <c r="AG134" s="26"/>
      <c r="AH134" s="70"/>
      <c r="AI134" s="41"/>
      <c r="AJ134" s="41"/>
      <c r="AK134" s="40" t="s">
        <v>26</v>
      </c>
      <c r="AL134" s="26" t="s">
        <v>64</v>
      </c>
      <c r="AN134" s="26"/>
      <c r="AO134" s="70"/>
      <c r="AP134" s="41"/>
      <c r="AQ134" s="41"/>
      <c r="AR134" s="40" t="s">
        <v>26</v>
      </c>
      <c r="AS134" s="26" t="s">
        <v>65</v>
      </c>
      <c r="AU134" s="26"/>
      <c r="AV134" s="70"/>
    </row>
    <row r="135" spans="2:48" ht="16.5" customHeight="1">
      <c r="B135" s="73" t="s">
        <v>27</v>
      </c>
      <c r="C135" s="36" t="s">
        <v>943</v>
      </c>
      <c r="D135" s="36"/>
      <c r="E135" s="36" t="s">
        <v>28</v>
      </c>
      <c r="F135" s="90">
        <v>45606</v>
      </c>
      <c r="G135" s="38"/>
      <c r="I135" s="73" t="s">
        <v>27</v>
      </c>
      <c r="J135" s="36" t="s">
        <v>943</v>
      </c>
      <c r="K135" s="36"/>
      <c r="L135" s="36" t="s">
        <v>28</v>
      </c>
      <c r="M135" s="90">
        <v>45606</v>
      </c>
      <c r="P135" s="73" t="s">
        <v>27</v>
      </c>
      <c r="Q135" s="36" t="s">
        <v>943</v>
      </c>
      <c r="R135" s="36"/>
      <c r="S135" s="36" t="s">
        <v>28</v>
      </c>
      <c r="T135" s="90">
        <v>45606</v>
      </c>
      <c r="W135" s="73" t="s">
        <v>27</v>
      </c>
      <c r="X135" s="36" t="s">
        <v>943</v>
      </c>
      <c r="Y135" s="36"/>
      <c r="Z135" s="36" t="s">
        <v>28</v>
      </c>
      <c r="AA135" s="90">
        <v>45606</v>
      </c>
      <c r="AB135" s="168"/>
      <c r="AC135" s="168"/>
      <c r="AD135" s="73" t="s">
        <v>27</v>
      </c>
      <c r="AE135" s="36" t="s">
        <v>943</v>
      </c>
      <c r="AF135" s="36"/>
      <c r="AG135" s="36" t="s">
        <v>28</v>
      </c>
      <c r="AH135" s="90">
        <v>45606</v>
      </c>
      <c r="AI135" s="168"/>
      <c r="AJ135" s="168"/>
      <c r="AK135" s="73" t="s">
        <v>27</v>
      </c>
      <c r="AL135" s="36" t="s">
        <v>943</v>
      </c>
      <c r="AM135" s="36"/>
      <c r="AN135" s="36" t="s">
        <v>28</v>
      </c>
      <c r="AO135" s="90">
        <v>45606</v>
      </c>
      <c r="AP135" s="168"/>
      <c r="AQ135" s="168"/>
      <c r="AR135" s="73" t="s">
        <v>27</v>
      </c>
      <c r="AS135" s="36" t="s">
        <v>943</v>
      </c>
      <c r="AT135" s="36"/>
      <c r="AU135" s="36" t="s">
        <v>28</v>
      </c>
      <c r="AV135" s="90">
        <v>45606</v>
      </c>
    </row>
    <row r="136" spans="2:48" ht="16.5" customHeight="1">
      <c r="B136" s="73"/>
      <c r="C136" s="36"/>
      <c r="D136" s="36"/>
      <c r="E136" s="36"/>
      <c r="F136" s="37"/>
      <c r="G136" s="38"/>
      <c r="I136" s="73"/>
      <c r="J136" s="36"/>
      <c r="K136" s="36"/>
      <c r="L136" s="36"/>
      <c r="M136" s="37"/>
      <c r="P136" s="73"/>
      <c r="Q136" s="36"/>
      <c r="R136" s="36"/>
      <c r="S136" s="36"/>
      <c r="T136" s="37"/>
      <c r="W136" s="73"/>
      <c r="X136" s="36"/>
      <c r="Y136" s="36"/>
      <c r="Z136" s="36"/>
      <c r="AA136" s="37"/>
      <c r="AB136" s="81"/>
      <c r="AC136" s="81"/>
      <c r="AD136" s="73"/>
      <c r="AE136" s="36"/>
      <c r="AF136" s="36"/>
      <c r="AG136" s="36"/>
      <c r="AH136" s="37"/>
      <c r="AI136" s="81"/>
      <c r="AJ136" s="81"/>
      <c r="AK136" s="73"/>
      <c r="AL136" s="36"/>
      <c r="AM136" s="36"/>
      <c r="AN136" s="36"/>
      <c r="AO136" s="37"/>
      <c r="AP136" s="81"/>
      <c r="AQ136" s="81"/>
      <c r="AR136" s="73"/>
      <c r="AS136" s="36"/>
      <c r="AT136" s="36"/>
      <c r="AU136" s="36"/>
      <c r="AV136" s="37"/>
    </row>
    <row r="137" spans="2:48" s="79" customFormat="1" ht="16.5" customHeight="1">
      <c r="B137" s="266" t="s">
        <v>113</v>
      </c>
      <c r="C137" s="267"/>
      <c r="D137" s="263"/>
      <c r="E137" s="268" t="s">
        <v>115</v>
      </c>
      <c r="F137" s="269"/>
      <c r="G137" s="78"/>
      <c r="I137" s="266" t="s">
        <v>113</v>
      </c>
      <c r="J137" s="267"/>
      <c r="K137" s="263"/>
      <c r="L137" s="268" t="s">
        <v>115</v>
      </c>
      <c r="M137" s="269"/>
      <c r="P137" s="266" t="s">
        <v>113</v>
      </c>
      <c r="Q137" s="267"/>
      <c r="R137" s="263"/>
      <c r="S137" s="268" t="s">
        <v>115</v>
      </c>
      <c r="T137" s="269"/>
      <c r="W137" s="266" t="s">
        <v>113</v>
      </c>
      <c r="X137" s="267"/>
      <c r="Y137" s="263"/>
      <c r="Z137" s="268" t="s">
        <v>115</v>
      </c>
      <c r="AA137" s="269"/>
      <c r="AB137" s="169"/>
      <c r="AC137" s="169"/>
      <c r="AD137" s="266" t="s">
        <v>113</v>
      </c>
      <c r="AE137" s="267"/>
      <c r="AF137" s="263"/>
      <c r="AG137" s="268" t="s">
        <v>115</v>
      </c>
      <c r="AH137" s="269"/>
      <c r="AI137" s="169"/>
      <c r="AJ137" s="169"/>
      <c r="AK137" s="266" t="s">
        <v>113</v>
      </c>
      <c r="AL137" s="267"/>
      <c r="AM137" s="263"/>
      <c r="AN137" s="268" t="s">
        <v>115</v>
      </c>
      <c r="AO137" s="269"/>
      <c r="AP137" s="169"/>
      <c r="AQ137" s="169"/>
      <c r="AR137" s="266" t="s">
        <v>113</v>
      </c>
      <c r="AS137" s="267"/>
      <c r="AT137" s="263"/>
      <c r="AU137" s="268" t="s">
        <v>115</v>
      </c>
      <c r="AV137" s="269"/>
    </row>
    <row r="138" spans="2:48" ht="16.5" customHeight="1">
      <c r="B138" s="73" t="s">
        <v>1</v>
      </c>
      <c r="C138" s="72">
        <v>910</v>
      </c>
      <c r="D138" s="36"/>
      <c r="E138" s="36" t="s">
        <v>29</v>
      </c>
      <c r="F138" s="80" t="s">
        <v>991</v>
      </c>
      <c r="G138" s="38"/>
      <c r="I138" s="73" t="s">
        <v>1</v>
      </c>
      <c r="J138" s="72">
        <v>910</v>
      </c>
      <c r="K138" s="36"/>
      <c r="L138" s="36" t="s">
        <v>29</v>
      </c>
      <c r="M138" s="80" t="s">
        <v>992</v>
      </c>
      <c r="P138" s="73" t="s">
        <v>1</v>
      </c>
      <c r="Q138" s="72">
        <v>910</v>
      </c>
      <c r="R138" s="36"/>
      <c r="S138" s="36" t="s">
        <v>29</v>
      </c>
      <c r="T138" s="80" t="s">
        <v>993</v>
      </c>
      <c r="W138" s="73" t="s">
        <v>1</v>
      </c>
      <c r="X138" s="72">
        <v>910</v>
      </c>
      <c r="Y138" s="36"/>
      <c r="Z138" s="36" t="s">
        <v>29</v>
      </c>
      <c r="AA138" s="80" t="s">
        <v>994</v>
      </c>
      <c r="AB138" s="170"/>
      <c r="AC138" s="170"/>
      <c r="AD138" s="73" t="s">
        <v>1</v>
      </c>
      <c r="AE138" s="72">
        <v>910</v>
      </c>
      <c r="AF138" s="36"/>
      <c r="AG138" s="36" t="s">
        <v>29</v>
      </c>
      <c r="AH138" s="80" t="s">
        <v>995</v>
      </c>
      <c r="AI138" s="170"/>
      <c r="AJ138" s="170"/>
      <c r="AK138" s="73" t="s">
        <v>1</v>
      </c>
      <c r="AL138" s="72">
        <v>910</v>
      </c>
      <c r="AM138" s="36"/>
      <c r="AN138" s="36" t="s">
        <v>29</v>
      </c>
      <c r="AO138" s="80" t="s">
        <v>996</v>
      </c>
      <c r="AP138" s="170"/>
      <c r="AQ138" s="170"/>
      <c r="AR138" s="73" t="s">
        <v>1</v>
      </c>
      <c r="AS138" s="72">
        <v>910</v>
      </c>
      <c r="AT138" s="36"/>
      <c r="AU138" s="36" t="s">
        <v>29</v>
      </c>
      <c r="AV138" s="80" t="s">
        <v>997</v>
      </c>
    </row>
    <row r="139" spans="2:48" ht="16.5" customHeight="1">
      <c r="B139" s="73" t="s">
        <v>3</v>
      </c>
      <c r="C139" s="72">
        <v>13800</v>
      </c>
      <c r="D139" s="36"/>
      <c r="E139" s="36" t="s">
        <v>30</v>
      </c>
      <c r="F139" s="80" t="s">
        <v>911</v>
      </c>
      <c r="G139" s="38"/>
      <c r="I139" s="73" t="s">
        <v>3</v>
      </c>
      <c r="J139" s="72">
        <v>16440</v>
      </c>
      <c r="K139" s="36"/>
      <c r="L139" s="36" t="s">
        <v>30</v>
      </c>
      <c r="M139" s="80" t="s">
        <v>912</v>
      </c>
      <c r="P139" s="73" t="s">
        <v>3</v>
      </c>
      <c r="Q139" s="72">
        <v>15840</v>
      </c>
      <c r="R139" s="36"/>
      <c r="S139" s="36" t="s">
        <v>30</v>
      </c>
      <c r="T139" s="80" t="s">
        <v>913</v>
      </c>
      <c r="W139" s="73" t="s">
        <v>3</v>
      </c>
      <c r="X139" s="72">
        <v>17880</v>
      </c>
      <c r="Y139" s="36"/>
      <c r="Z139" s="36" t="s">
        <v>30</v>
      </c>
      <c r="AA139" s="80" t="s">
        <v>914</v>
      </c>
      <c r="AB139" s="170"/>
      <c r="AC139" s="170"/>
      <c r="AD139" s="73" t="s">
        <v>3</v>
      </c>
      <c r="AE139" s="72">
        <v>19680</v>
      </c>
      <c r="AF139" s="36"/>
      <c r="AG139" s="36" t="s">
        <v>30</v>
      </c>
      <c r="AH139" s="80" t="s">
        <v>915</v>
      </c>
      <c r="AI139" s="170"/>
      <c r="AJ139" s="170"/>
      <c r="AK139" s="73" t="s">
        <v>3</v>
      </c>
      <c r="AL139" s="72">
        <v>17040</v>
      </c>
      <c r="AM139" s="36"/>
      <c r="AN139" s="36" t="s">
        <v>30</v>
      </c>
      <c r="AO139" s="80" t="s">
        <v>916</v>
      </c>
      <c r="AP139" s="170"/>
      <c r="AQ139" s="170"/>
      <c r="AR139" s="73" t="s">
        <v>3</v>
      </c>
      <c r="AS139" s="72">
        <v>16320</v>
      </c>
      <c r="AT139" s="36"/>
      <c r="AU139" s="36" t="s">
        <v>30</v>
      </c>
      <c r="AV139" s="80" t="s">
        <v>917</v>
      </c>
    </row>
    <row r="140" spans="2:48" ht="16.5" customHeight="1">
      <c r="B140" s="73" t="s">
        <v>159</v>
      </c>
      <c r="C140" s="72">
        <v>0</v>
      </c>
      <c r="D140" s="36"/>
      <c r="E140" s="36"/>
      <c r="F140" s="80"/>
      <c r="G140" s="38"/>
      <c r="I140" s="73" t="s">
        <v>159</v>
      </c>
      <c r="J140" s="72">
        <v>0</v>
      </c>
      <c r="K140" s="36"/>
      <c r="L140" s="36"/>
      <c r="M140" s="80"/>
      <c r="P140" s="73" t="s">
        <v>159</v>
      </c>
      <c r="Q140" s="72">
        <v>0</v>
      </c>
      <c r="R140" s="36"/>
      <c r="S140" s="36"/>
      <c r="T140" s="80"/>
      <c r="W140" s="73" t="s">
        <v>159</v>
      </c>
      <c r="X140" s="72">
        <v>0</v>
      </c>
      <c r="Y140" s="36"/>
      <c r="Z140" s="36"/>
      <c r="AA140" s="80"/>
      <c r="AB140" s="170"/>
      <c r="AC140" s="170"/>
      <c r="AD140" s="73" t="s">
        <v>159</v>
      </c>
      <c r="AE140" s="72">
        <v>0</v>
      </c>
      <c r="AF140" s="36"/>
      <c r="AG140" s="36"/>
      <c r="AH140" s="80"/>
      <c r="AI140" s="170"/>
      <c r="AJ140" s="170"/>
      <c r="AK140" s="73" t="s">
        <v>159</v>
      </c>
      <c r="AL140" s="72">
        <v>0</v>
      </c>
      <c r="AM140" s="36"/>
      <c r="AN140" s="36"/>
      <c r="AO140" s="80"/>
      <c r="AP140" s="170"/>
      <c r="AQ140" s="170"/>
      <c r="AR140" s="73" t="s">
        <v>159</v>
      </c>
      <c r="AS140" s="72">
        <v>0</v>
      </c>
      <c r="AT140" s="36"/>
      <c r="AU140" s="36"/>
      <c r="AV140" s="80"/>
    </row>
    <row r="141" spans="2:48" ht="16.5" customHeight="1">
      <c r="B141" s="164" t="s">
        <v>167</v>
      </c>
      <c r="C141" s="72">
        <v>1035</v>
      </c>
      <c r="D141" s="36"/>
      <c r="E141" s="36"/>
      <c r="F141" s="80"/>
      <c r="G141" s="38"/>
      <c r="I141" s="164" t="s">
        <v>167</v>
      </c>
      <c r="J141" s="72">
        <v>1233</v>
      </c>
      <c r="K141" s="36"/>
      <c r="L141" s="36"/>
      <c r="M141" s="80"/>
      <c r="P141" s="164" t="s">
        <v>167</v>
      </c>
      <c r="Q141" s="72">
        <v>1188</v>
      </c>
      <c r="R141" s="36"/>
      <c r="S141" s="36"/>
      <c r="T141" s="80"/>
      <c r="W141" s="164" t="s">
        <v>167</v>
      </c>
      <c r="X141" s="72">
        <v>1341</v>
      </c>
      <c r="Y141" s="36"/>
      <c r="Z141" s="36"/>
      <c r="AA141" s="80"/>
      <c r="AB141" s="170"/>
      <c r="AC141" s="170"/>
      <c r="AD141" s="164" t="s">
        <v>167</v>
      </c>
      <c r="AE141" s="72">
        <v>1476</v>
      </c>
      <c r="AF141" s="36"/>
      <c r="AG141" s="36"/>
      <c r="AH141" s="80"/>
      <c r="AI141" s="170"/>
      <c r="AJ141" s="170"/>
      <c r="AK141" s="164" t="s">
        <v>167</v>
      </c>
      <c r="AL141" s="72">
        <v>1278</v>
      </c>
      <c r="AM141" s="36"/>
      <c r="AN141" s="36"/>
      <c r="AO141" s="80"/>
      <c r="AP141" s="170"/>
      <c r="AQ141" s="170"/>
      <c r="AR141" s="164" t="s">
        <v>167</v>
      </c>
      <c r="AS141" s="72">
        <v>1224</v>
      </c>
      <c r="AT141" s="36"/>
      <c r="AU141" s="36"/>
      <c r="AV141" s="80"/>
    </row>
    <row r="142" spans="2:48" ht="16.5" customHeight="1">
      <c r="B142" s="73" t="s">
        <v>168</v>
      </c>
      <c r="C142" s="72">
        <v>575</v>
      </c>
      <c r="D142" s="36"/>
      <c r="E142" s="36"/>
      <c r="F142" s="80"/>
      <c r="G142" s="38"/>
      <c r="I142" s="73" t="s">
        <v>168</v>
      </c>
      <c r="J142" s="72">
        <v>685</v>
      </c>
      <c r="K142" s="36"/>
      <c r="L142" s="36"/>
      <c r="M142" s="80"/>
      <c r="P142" s="73" t="s">
        <v>168</v>
      </c>
      <c r="Q142" s="72">
        <v>660</v>
      </c>
      <c r="R142" s="36"/>
      <c r="S142" s="36"/>
      <c r="T142" s="80"/>
      <c r="W142" s="73" t="s">
        <v>168</v>
      </c>
      <c r="X142" s="72">
        <v>745</v>
      </c>
      <c r="Y142" s="36"/>
      <c r="Z142" s="36"/>
      <c r="AA142" s="80"/>
      <c r="AB142" s="170"/>
      <c r="AC142" s="170"/>
      <c r="AD142" s="73" t="s">
        <v>168</v>
      </c>
      <c r="AE142" s="72">
        <v>820</v>
      </c>
      <c r="AF142" s="36"/>
      <c r="AG142" s="36"/>
      <c r="AH142" s="80"/>
      <c r="AI142" s="170"/>
      <c r="AJ142" s="170"/>
      <c r="AK142" s="73" t="s">
        <v>168</v>
      </c>
      <c r="AL142" s="72">
        <v>710</v>
      </c>
      <c r="AM142" s="36"/>
      <c r="AN142" s="36"/>
      <c r="AO142" s="80"/>
      <c r="AP142" s="170"/>
      <c r="AQ142" s="170"/>
      <c r="AR142" s="73" t="s">
        <v>168</v>
      </c>
      <c r="AS142" s="72">
        <v>680</v>
      </c>
      <c r="AT142" s="36"/>
      <c r="AU142" s="36"/>
      <c r="AV142" s="80"/>
    </row>
    <row r="143" spans="2:48" ht="16.5" customHeight="1">
      <c r="B143" s="73" t="s">
        <v>31</v>
      </c>
      <c r="C143" s="72">
        <v>1632</v>
      </c>
      <c r="D143" s="36"/>
      <c r="E143" s="172" t="s">
        <v>117</v>
      </c>
      <c r="F143" s="173"/>
      <c r="G143" s="38"/>
      <c r="I143" s="73" t="s">
        <v>31</v>
      </c>
      <c r="J143" s="72">
        <v>1927</v>
      </c>
      <c r="K143" s="36"/>
      <c r="L143" s="172" t="s">
        <v>117</v>
      </c>
      <c r="M143" s="173"/>
      <c r="P143" s="73" t="s">
        <v>31</v>
      </c>
      <c r="Q143" s="72">
        <v>1860</v>
      </c>
      <c r="R143" s="36"/>
      <c r="S143" s="172" t="s">
        <v>117</v>
      </c>
      <c r="T143" s="173"/>
      <c r="W143" s="73" t="s">
        <v>31</v>
      </c>
      <c r="X143" s="72">
        <v>2088</v>
      </c>
      <c r="Y143" s="36"/>
      <c r="Z143" s="172" t="s">
        <v>117</v>
      </c>
      <c r="AA143" s="173"/>
      <c r="AB143" s="169"/>
      <c r="AC143" s="169"/>
      <c r="AD143" s="73" t="s">
        <v>31</v>
      </c>
      <c r="AE143" s="72">
        <v>2289</v>
      </c>
      <c r="AF143" s="36"/>
      <c r="AG143" s="172" t="s">
        <v>117</v>
      </c>
      <c r="AH143" s="173"/>
      <c r="AI143" s="169"/>
      <c r="AJ143" s="169"/>
      <c r="AK143" s="73" t="s">
        <v>31</v>
      </c>
      <c r="AL143" s="72">
        <v>1994</v>
      </c>
      <c r="AM143" s="36"/>
      <c r="AN143" s="172" t="s">
        <v>117</v>
      </c>
      <c r="AO143" s="173"/>
      <c r="AP143" s="169"/>
      <c r="AQ143" s="169"/>
      <c r="AR143" s="73" t="s">
        <v>31</v>
      </c>
      <c r="AS143" s="72">
        <v>1913</v>
      </c>
      <c r="AT143" s="36"/>
      <c r="AU143" s="172" t="s">
        <v>117</v>
      </c>
      <c r="AV143" s="173"/>
    </row>
    <row r="144" spans="2:48" ht="16.5" customHeight="1">
      <c r="B144" s="73" t="s">
        <v>171</v>
      </c>
      <c r="C144" s="72">
        <v>-2</v>
      </c>
      <c r="D144" s="36"/>
      <c r="E144" s="36" t="s">
        <v>33</v>
      </c>
      <c r="F144" s="80" t="s">
        <v>998</v>
      </c>
      <c r="G144" s="38"/>
      <c r="I144" s="73" t="s">
        <v>171</v>
      </c>
      <c r="J144" s="72">
        <v>-5</v>
      </c>
      <c r="K144" s="36"/>
      <c r="L144" s="36" t="s">
        <v>33</v>
      </c>
      <c r="M144" s="80" t="s">
        <v>443</v>
      </c>
      <c r="P144" s="73" t="s">
        <v>171</v>
      </c>
      <c r="Q144" s="72">
        <v>-8</v>
      </c>
      <c r="R144" s="36"/>
      <c r="S144" s="36" t="s">
        <v>33</v>
      </c>
      <c r="T144" s="80" t="s">
        <v>328</v>
      </c>
      <c r="W144" s="73" t="s">
        <v>171</v>
      </c>
      <c r="X144" s="72">
        <v>-4</v>
      </c>
      <c r="Y144" s="36"/>
      <c r="Z144" s="36" t="s">
        <v>33</v>
      </c>
      <c r="AA144" s="80" t="s">
        <v>748</v>
      </c>
      <c r="AB144" s="170"/>
      <c r="AC144" s="170"/>
      <c r="AD144" s="73" t="s">
        <v>171</v>
      </c>
      <c r="AE144" s="72">
        <v>-5</v>
      </c>
      <c r="AF144" s="36"/>
      <c r="AG144" s="36" t="s">
        <v>33</v>
      </c>
      <c r="AH144" s="80" t="s">
        <v>389</v>
      </c>
      <c r="AI144" s="170"/>
      <c r="AJ144" s="170"/>
      <c r="AK144" s="73" t="s">
        <v>171</v>
      </c>
      <c r="AL144" s="72">
        <v>-2</v>
      </c>
      <c r="AM144" s="36"/>
      <c r="AN144" s="36" t="s">
        <v>33</v>
      </c>
      <c r="AO144" s="80" t="s">
        <v>352</v>
      </c>
      <c r="AP144" s="170"/>
      <c r="AQ144" s="170"/>
      <c r="AR144" s="73" t="s">
        <v>171</v>
      </c>
      <c r="AS144" s="72">
        <v>-7</v>
      </c>
      <c r="AT144" s="36"/>
      <c r="AU144" s="36" t="s">
        <v>33</v>
      </c>
      <c r="AV144" s="80" t="s">
        <v>976</v>
      </c>
    </row>
    <row r="145" spans="2:92" ht="16.5" customHeight="1">
      <c r="B145" s="73" t="s">
        <v>32</v>
      </c>
      <c r="C145" s="72">
        <v>520</v>
      </c>
      <c r="D145" s="36"/>
      <c r="E145" s="96"/>
      <c r="F145" s="95"/>
      <c r="G145" s="38"/>
      <c r="I145" s="73" t="s">
        <v>32</v>
      </c>
      <c r="J145" s="72">
        <v>610</v>
      </c>
      <c r="K145" s="36"/>
      <c r="L145" s="96"/>
      <c r="M145" s="95"/>
      <c r="P145" s="73" t="s">
        <v>32</v>
      </c>
      <c r="Q145" s="72">
        <v>590</v>
      </c>
      <c r="R145" s="36"/>
      <c r="S145" s="96"/>
      <c r="T145" s="95"/>
      <c r="W145" s="73" t="s">
        <v>32</v>
      </c>
      <c r="X145" s="72">
        <v>660</v>
      </c>
      <c r="Y145" s="36"/>
      <c r="Z145" s="96"/>
      <c r="AA145" s="95"/>
      <c r="AB145" s="171"/>
      <c r="AC145" s="171"/>
      <c r="AD145" s="73" t="s">
        <v>32</v>
      </c>
      <c r="AE145" s="72">
        <v>730</v>
      </c>
      <c r="AF145" s="36"/>
      <c r="AG145" s="96"/>
      <c r="AH145" s="95"/>
      <c r="AI145" s="171"/>
      <c r="AJ145" s="171"/>
      <c r="AK145" s="73" t="s">
        <v>32</v>
      </c>
      <c r="AL145" s="72">
        <v>630</v>
      </c>
      <c r="AM145" s="36"/>
      <c r="AN145" s="96"/>
      <c r="AO145" s="95"/>
      <c r="AP145" s="171"/>
      <c r="AQ145" s="171"/>
      <c r="AR145" s="73" t="s">
        <v>32</v>
      </c>
      <c r="AS145" s="72">
        <v>610</v>
      </c>
      <c r="AT145" s="36"/>
      <c r="AU145" s="96"/>
      <c r="AV145" s="95"/>
    </row>
    <row r="146" spans="2:92" ht="16.5" customHeight="1">
      <c r="B146" s="73" t="s">
        <v>101</v>
      </c>
      <c r="C146" s="72">
        <v>2500</v>
      </c>
      <c r="D146" s="36"/>
      <c r="E146" s="36"/>
      <c r="F146" s="80"/>
      <c r="G146" s="38"/>
      <c r="I146" s="73" t="s">
        <v>101</v>
      </c>
      <c r="J146" s="72">
        <v>2500</v>
      </c>
      <c r="K146" s="36"/>
      <c r="L146" s="36"/>
      <c r="M146" s="80"/>
      <c r="P146" s="73" t="s">
        <v>101</v>
      </c>
      <c r="Q146" s="72">
        <v>2500</v>
      </c>
      <c r="R146" s="36"/>
      <c r="S146" s="36"/>
      <c r="T146" s="80"/>
      <c r="W146" s="73" t="s">
        <v>101</v>
      </c>
      <c r="X146" s="72">
        <v>2500</v>
      </c>
      <c r="Y146" s="36"/>
      <c r="Z146" s="36"/>
      <c r="AA146" s="80"/>
      <c r="AB146" s="170"/>
      <c r="AC146" s="170"/>
      <c r="AD146" s="73" t="s">
        <v>101</v>
      </c>
      <c r="AE146" s="72">
        <v>2500</v>
      </c>
      <c r="AF146" s="36"/>
      <c r="AG146" s="36"/>
      <c r="AH146" s="80"/>
      <c r="AI146" s="170"/>
      <c r="AJ146" s="170"/>
      <c r="AK146" s="73" t="s">
        <v>101</v>
      </c>
      <c r="AL146" s="72">
        <v>2500</v>
      </c>
      <c r="AM146" s="36"/>
      <c r="AN146" s="36"/>
      <c r="AO146" s="80"/>
      <c r="AP146" s="170"/>
      <c r="AQ146" s="170"/>
      <c r="AR146" s="73" t="s">
        <v>101</v>
      </c>
      <c r="AS146" s="72">
        <v>2500</v>
      </c>
      <c r="AT146" s="36"/>
      <c r="AU146" s="36"/>
      <c r="AV146" s="80"/>
    </row>
    <row r="147" spans="2:92" ht="16.5" customHeight="1">
      <c r="B147" s="73" t="s">
        <v>104</v>
      </c>
      <c r="C147" s="72">
        <v>0</v>
      </c>
      <c r="D147" s="36"/>
      <c r="E147" s="36"/>
      <c r="F147" s="80"/>
      <c r="G147" s="38"/>
      <c r="I147" s="73" t="s">
        <v>104</v>
      </c>
      <c r="J147" s="72">
        <v>0</v>
      </c>
      <c r="K147" s="36"/>
      <c r="L147" s="36"/>
      <c r="M147" s="80"/>
      <c r="P147" s="73" t="s">
        <v>104</v>
      </c>
      <c r="Q147" s="72">
        <v>0</v>
      </c>
      <c r="R147" s="36"/>
      <c r="S147" s="36"/>
      <c r="T147" s="80"/>
      <c r="W147" s="73" t="s">
        <v>104</v>
      </c>
      <c r="X147" s="72">
        <v>0</v>
      </c>
      <c r="Y147" s="36"/>
      <c r="Z147" s="36"/>
      <c r="AA147" s="80"/>
      <c r="AB147" s="170"/>
      <c r="AC147" s="170"/>
      <c r="AD147" s="73" t="s">
        <v>104</v>
      </c>
      <c r="AE147" s="72">
        <v>0</v>
      </c>
      <c r="AF147" s="36"/>
      <c r="AG147" s="36"/>
      <c r="AH147" s="80"/>
      <c r="AI147" s="170"/>
      <c r="AJ147" s="170"/>
      <c r="AK147" s="73" t="s">
        <v>104</v>
      </c>
      <c r="AL147" s="72">
        <v>0</v>
      </c>
      <c r="AM147" s="36"/>
      <c r="AN147" s="36"/>
      <c r="AO147" s="80"/>
      <c r="AP147" s="170"/>
      <c r="AQ147" s="170"/>
      <c r="AR147" s="73" t="s">
        <v>104</v>
      </c>
      <c r="AS147" s="72">
        <v>0</v>
      </c>
      <c r="AT147" s="36"/>
      <c r="AU147" s="36"/>
      <c r="AV147" s="80"/>
    </row>
    <row r="148" spans="2:92" ht="16.5" customHeight="1">
      <c r="B148" s="93" t="s">
        <v>109</v>
      </c>
      <c r="C148" s="94">
        <v>20970</v>
      </c>
      <c r="D148" s="81"/>
      <c r="E148" s="36"/>
      <c r="F148" s="37"/>
      <c r="G148" s="38"/>
      <c r="H148" s="39"/>
      <c r="I148" s="93" t="s">
        <v>109</v>
      </c>
      <c r="J148" s="94">
        <v>24300</v>
      </c>
      <c r="K148" s="81"/>
      <c r="L148" s="36"/>
      <c r="M148" s="37"/>
      <c r="N148" s="39"/>
      <c r="O148" s="39"/>
      <c r="P148" s="93" t="s">
        <v>109</v>
      </c>
      <c r="Q148" s="94">
        <v>23540</v>
      </c>
      <c r="R148" s="81"/>
      <c r="S148" s="36"/>
      <c r="T148" s="37"/>
      <c r="U148" s="39"/>
      <c r="V148" s="39"/>
      <c r="W148" s="93" t="s">
        <v>109</v>
      </c>
      <c r="X148" s="94">
        <v>26120</v>
      </c>
      <c r="Y148" s="81"/>
      <c r="Z148" s="36"/>
      <c r="AA148" s="37"/>
      <c r="AB148" s="81"/>
      <c r="AC148" s="81"/>
      <c r="AD148" s="93" t="s">
        <v>109</v>
      </c>
      <c r="AE148" s="94">
        <v>28400</v>
      </c>
      <c r="AF148" s="81"/>
      <c r="AG148" s="36"/>
      <c r="AH148" s="37"/>
      <c r="AI148" s="81"/>
      <c r="AJ148" s="81"/>
      <c r="AK148" s="93" t="s">
        <v>109</v>
      </c>
      <c r="AL148" s="94">
        <v>25060</v>
      </c>
      <c r="AM148" s="81"/>
      <c r="AN148" s="36"/>
      <c r="AO148" s="37"/>
      <c r="AP148" s="81"/>
      <c r="AQ148" s="81"/>
      <c r="AR148" s="93" t="s">
        <v>109</v>
      </c>
      <c r="AS148" s="94">
        <v>24150</v>
      </c>
      <c r="AT148" s="81"/>
      <c r="AU148" s="36"/>
      <c r="AV148" s="37"/>
    </row>
    <row r="149" spans="2:92" ht="16.5" customHeight="1">
      <c r="B149" s="74" t="s">
        <v>111</v>
      </c>
      <c r="C149" s="75">
        <v>0</v>
      </c>
      <c r="D149" s="81"/>
      <c r="E149" s="36"/>
      <c r="F149" s="37"/>
      <c r="G149" s="38"/>
      <c r="H149" s="39"/>
      <c r="I149" s="74" t="s">
        <v>111</v>
      </c>
      <c r="J149" s="75">
        <v>0</v>
      </c>
      <c r="K149" s="81"/>
      <c r="L149" s="36"/>
      <c r="M149" s="37"/>
      <c r="N149" s="39"/>
      <c r="O149" s="39"/>
      <c r="P149" s="74" t="s">
        <v>111</v>
      </c>
      <c r="Q149" s="75">
        <v>0</v>
      </c>
      <c r="R149" s="81"/>
      <c r="S149" s="36"/>
      <c r="T149" s="37"/>
      <c r="U149" s="39"/>
      <c r="V149" s="39"/>
      <c r="W149" s="74" t="s">
        <v>111</v>
      </c>
      <c r="X149" s="75">
        <v>0</v>
      </c>
      <c r="Y149" s="81"/>
      <c r="Z149" s="36"/>
      <c r="AA149" s="37"/>
      <c r="AB149" s="81"/>
      <c r="AC149" s="81"/>
      <c r="AD149" s="74" t="s">
        <v>111</v>
      </c>
      <c r="AE149" s="75">
        <v>0</v>
      </c>
      <c r="AF149" s="81"/>
      <c r="AG149" s="36"/>
      <c r="AH149" s="37"/>
      <c r="AI149" s="81"/>
      <c r="AJ149" s="81"/>
      <c r="AK149" s="74" t="s">
        <v>111</v>
      </c>
      <c r="AL149" s="75">
        <v>0</v>
      </c>
      <c r="AM149" s="81"/>
      <c r="AN149" s="36"/>
      <c r="AO149" s="37"/>
      <c r="AP149" s="81"/>
      <c r="AQ149" s="81"/>
      <c r="AR149" s="74" t="s">
        <v>111</v>
      </c>
      <c r="AS149" s="75">
        <v>0</v>
      </c>
      <c r="AT149" s="81"/>
      <c r="AU149" s="36"/>
      <c r="AV149" s="37"/>
    </row>
    <row r="150" spans="2:92" ht="16.5" customHeight="1">
      <c r="B150" s="91" t="s">
        <v>112</v>
      </c>
      <c r="C150" s="92">
        <v>20970</v>
      </c>
      <c r="D150" s="81"/>
      <c r="E150" s="36"/>
      <c r="F150" s="37"/>
      <c r="G150" s="38"/>
      <c r="I150" s="91" t="s">
        <v>112</v>
      </c>
      <c r="J150" s="92">
        <v>24300</v>
      </c>
      <c r="K150" s="81"/>
      <c r="L150" s="36"/>
      <c r="M150" s="37"/>
      <c r="P150" s="91" t="s">
        <v>112</v>
      </c>
      <c r="Q150" s="92">
        <v>23540</v>
      </c>
      <c r="R150" s="81"/>
      <c r="S150" s="36"/>
      <c r="T150" s="37"/>
      <c r="W150" s="91" t="s">
        <v>112</v>
      </c>
      <c r="X150" s="92">
        <v>26120</v>
      </c>
      <c r="Y150" s="81"/>
      <c r="Z150" s="36"/>
      <c r="AA150" s="37"/>
      <c r="AB150" s="81"/>
      <c r="AC150" s="81"/>
      <c r="AD150" s="91" t="s">
        <v>112</v>
      </c>
      <c r="AE150" s="92">
        <v>28400</v>
      </c>
      <c r="AF150" s="81"/>
      <c r="AG150" s="36"/>
      <c r="AH150" s="37"/>
      <c r="AI150" s="81"/>
      <c r="AJ150" s="81"/>
      <c r="AK150" s="91" t="s">
        <v>112</v>
      </c>
      <c r="AL150" s="92">
        <v>25060</v>
      </c>
      <c r="AM150" s="81"/>
      <c r="AN150" s="36"/>
      <c r="AO150" s="37"/>
      <c r="AP150" s="81"/>
      <c r="AQ150" s="81"/>
      <c r="AR150" s="91" t="s">
        <v>112</v>
      </c>
      <c r="AS150" s="92">
        <v>24150</v>
      </c>
      <c r="AT150" s="81"/>
      <c r="AU150" s="36"/>
      <c r="AV150" s="37"/>
    </row>
    <row r="151" spans="2:92" s="39" customFormat="1" ht="16.5" customHeight="1">
      <c r="B151" s="73"/>
      <c r="C151" s="42"/>
      <c r="D151" s="36"/>
      <c r="E151" s="36"/>
      <c r="F151" s="37"/>
      <c r="G151" s="38"/>
      <c r="I151" s="73"/>
      <c r="J151" s="42"/>
      <c r="K151" s="36"/>
      <c r="L151" s="36"/>
      <c r="M151" s="37"/>
      <c r="P151" s="73"/>
      <c r="Q151" s="42"/>
      <c r="R151" s="36"/>
      <c r="S151" s="36"/>
      <c r="T151" s="37"/>
      <c r="W151" s="73"/>
      <c r="X151" s="42"/>
      <c r="Y151" s="36"/>
      <c r="Z151" s="36"/>
      <c r="AA151" s="37"/>
      <c r="AB151" s="81"/>
      <c r="AC151" s="81"/>
      <c r="AD151" s="73"/>
      <c r="AE151" s="42"/>
      <c r="AF151" s="36"/>
      <c r="AG151" s="36"/>
      <c r="AH151" s="37"/>
      <c r="AI151" s="81"/>
      <c r="AJ151" s="81"/>
      <c r="AK151" s="73"/>
      <c r="AL151" s="42"/>
      <c r="AM151" s="36"/>
      <c r="AN151" s="36"/>
      <c r="AO151" s="37"/>
      <c r="AP151" s="81"/>
      <c r="AQ151" s="81"/>
      <c r="AR151" s="73"/>
      <c r="AS151" s="42"/>
      <c r="AT151" s="36"/>
      <c r="AU151" s="36"/>
      <c r="AV151" s="37"/>
    </row>
    <row r="152" spans="2:92" s="82" customFormat="1" ht="16.5" customHeight="1">
      <c r="B152" s="73">
        <v>0</v>
      </c>
      <c r="C152" s="42"/>
      <c r="D152" s="36"/>
      <c r="E152" s="36"/>
      <c r="F152" s="37"/>
      <c r="G152" s="83"/>
      <c r="I152" s="73">
        <v>0</v>
      </c>
      <c r="J152" s="42"/>
      <c r="K152" s="36"/>
      <c r="L152" s="36"/>
      <c r="M152" s="37"/>
      <c r="P152" s="73">
        <v>0</v>
      </c>
      <c r="Q152" s="42"/>
      <c r="R152" s="36"/>
      <c r="S152" s="36"/>
      <c r="T152" s="37"/>
      <c r="W152" s="73">
        <v>0</v>
      </c>
      <c r="X152" s="42"/>
      <c r="Y152" s="36"/>
      <c r="Z152" s="36"/>
      <c r="AA152" s="37"/>
      <c r="AB152" s="81"/>
      <c r="AC152" s="81"/>
      <c r="AD152" s="73">
        <v>0</v>
      </c>
      <c r="AE152" s="42"/>
      <c r="AF152" s="36"/>
      <c r="AG152" s="36"/>
      <c r="AH152" s="37"/>
      <c r="AI152" s="81"/>
      <c r="AJ152" s="81"/>
      <c r="AK152" s="73">
        <v>0</v>
      </c>
      <c r="AL152" s="42"/>
      <c r="AM152" s="36"/>
      <c r="AN152" s="36"/>
      <c r="AO152" s="37"/>
      <c r="AP152" s="81"/>
      <c r="AQ152" s="81"/>
      <c r="AR152" s="73">
        <v>0</v>
      </c>
      <c r="AS152" s="42"/>
      <c r="AT152" s="36"/>
      <c r="AU152" s="36"/>
      <c r="AV152" s="37"/>
    </row>
    <row r="153" spans="2:92" ht="16.5" customHeight="1">
      <c r="B153" s="73" t="s">
        <v>211</v>
      </c>
      <c r="C153" s="42"/>
      <c r="D153" s="36"/>
      <c r="E153" s="36"/>
      <c r="F153" s="37"/>
      <c r="G153" s="38"/>
      <c r="I153" s="73" t="s">
        <v>211</v>
      </c>
      <c r="J153" s="42"/>
      <c r="K153" s="36"/>
      <c r="L153" s="36"/>
      <c r="M153" s="37"/>
      <c r="P153" s="73" t="s">
        <v>211</v>
      </c>
      <c r="Q153" s="42"/>
      <c r="R153" s="36"/>
      <c r="S153" s="36"/>
      <c r="T153" s="37"/>
      <c r="W153" s="73" t="s">
        <v>211</v>
      </c>
      <c r="X153" s="42"/>
      <c r="Y153" s="36"/>
      <c r="Z153" s="36"/>
      <c r="AA153" s="37"/>
      <c r="AB153" s="81"/>
      <c r="AC153" s="81"/>
      <c r="AD153" s="73" t="s">
        <v>211</v>
      </c>
      <c r="AE153" s="42"/>
      <c r="AF153" s="36"/>
      <c r="AG153" s="36"/>
      <c r="AH153" s="37"/>
      <c r="AI153" s="81"/>
      <c r="AJ153" s="81"/>
      <c r="AK153" s="73" t="s">
        <v>211</v>
      </c>
      <c r="AL153" s="42"/>
      <c r="AM153" s="36"/>
      <c r="AN153" s="36"/>
      <c r="AO153" s="37"/>
      <c r="AP153" s="81"/>
      <c r="AQ153" s="81"/>
      <c r="AR153" s="73" t="s">
        <v>211</v>
      </c>
      <c r="AS153" s="42"/>
      <c r="AT153" s="36"/>
      <c r="AU153" s="36"/>
      <c r="AV153" s="37"/>
    </row>
    <row r="154" spans="2:92" s="184" customFormat="1" ht="16.5" customHeight="1">
      <c r="B154" s="180">
        <v>0</v>
      </c>
      <c r="C154" s="181"/>
      <c r="D154" s="26"/>
      <c r="E154" s="26"/>
      <c r="F154" s="182"/>
      <c r="G154" s="183"/>
      <c r="I154" s="180">
        <v>0</v>
      </c>
      <c r="J154" s="181"/>
      <c r="K154" s="26"/>
      <c r="L154" s="26"/>
      <c r="M154" s="182"/>
      <c r="P154" s="180">
        <v>0</v>
      </c>
      <c r="Q154" s="181"/>
      <c r="R154" s="26"/>
      <c r="S154" s="26"/>
      <c r="T154" s="182"/>
      <c r="W154" s="180">
        <v>0</v>
      </c>
      <c r="X154" s="181"/>
      <c r="Y154" s="26"/>
      <c r="Z154" s="26"/>
      <c r="AA154" s="182"/>
      <c r="AB154" s="185"/>
      <c r="AC154" s="185"/>
      <c r="AD154" s="180">
        <v>0</v>
      </c>
      <c r="AE154" s="181"/>
      <c r="AF154" s="26"/>
      <c r="AG154" s="26"/>
      <c r="AH154" s="182"/>
      <c r="AI154" s="185"/>
      <c r="AJ154" s="185"/>
      <c r="AK154" s="180">
        <v>0</v>
      </c>
      <c r="AL154" s="181"/>
      <c r="AM154" s="26"/>
      <c r="AN154" s="26"/>
      <c r="AO154" s="182"/>
      <c r="AP154" s="185"/>
      <c r="AQ154" s="185"/>
      <c r="AR154" s="180">
        <v>0</v>
      </c>
      <c r="AS154" s="181"/>
      <c r="AT154" s="26"/>
      <c r="AU154" s="26"/>
      <c r="AV154" s="182"/>
    </row>
    <row r="155" spans="2:92" ht="16.5" customHeight="1" thickBot="1">
      <c r="B155" s="84"/>
      <c r="C155" s="85"/>
      <c r="D155" s="85"/>
      <c r="E155" s="85"/>
      <c r="F155" s="86"/>
      <c r="I155" s="84"/>
      <c r="J155" s="85"/>
      <c r="K155" s="85"/>
      <c r="L155" s="85"/>
      <c r="M155" s="86"/>
      <c r="P155" s="84"/>
      <c r="Q155" s="85"/>
      <c r="R155" s="85"/>
      <c r="S155" s="85"/>
      <c r="T155" s="86"/>
      <c r="W155" s="84"/>
      <c r="X155" s="85"/>
      <c r="Y155" s="85"/>
      <c r="Z155" s="85"/>
      <c r="AA155" s="86"/>
      <c r="AB155" s="81"/>
      <c r="AC155" s="81"/>
      <c r="AD155" s="84"/>
      <c r="AE155" s="85"/>
      <c r="AF155" s="85"/>
      <c r="AG155" s="85"/>
      <c r="AH155" s="86"/>
      <c r="AI155" s="81"/>
      <c r="AJ155" s="81"/>
      <c r="AK155" s="84"/>
      <c r="AL155" s="85"/>
      <c r="AM155" s="85"/>
      <c r="AN155" s="85"/>
      <c r="AO155" s="86"/>
      <c r="AP155" s="81"/>
      <c r="AQ155" s="81"/>
      <c r="AR155" s="84"/>
      <c r="AS155" s="85"/>
      <c r="AT155" s="85"/>
      <c r="AU155" s="85"/>
      <c r="AV155" s="86"/>
    </row>
    <row r="156" spans="2:92" ht="16.5" customHeight="1">
      <c r="B156" s="36"/>
      <c r="I156" s="36"/>
      <c r="P156" s="36"/>
      <c r="W156" s="36"/>
      <c r="AD156" s="36"/>
      <c r="AK156" s="36"/>
      <c r="AR156" s="36"/>
    </row>
    <row r="157" spans="2:92" ht="16.5" customHeight="1" thickBot="1">
      <c r="G157" s="38"/>
    </row>
    <row r="158" spans="2:92" s="76" customFormat="1" ht="16.5" customHeight="1">
      <c r="B158" s="98"/>
      <c r="C158" s="101"/>
      <c r="D158" s="102" t="s">
        <v>114</v>
      </c>
      <c r="E158" s="99"/>
      <c r="F158" s="100"/>
      <c r="G158" s="77"/>
      <c r="I158" s="98"/>
      <c r="J158" s="101"/>
      <c r="K158" s="102" t="s">
        <v>114</v>
      </c>
      <c r="L158" s="99"/>
      <c r="M158" s="100"/>
      <c r="P158" s="98"/>
      <c r="Q158" s="101"/>
      <c r="R158" s="102" t="s">
        <v>114</v>
      </c>
      <c r="S158" s="99"/>
      <c r="T158" s="100"/>
      <c r="W158" s="98"/>
      <c r="X158" s="101"/>
      <c r="Y158" s="102" t="s">
        <v>114</v>
      </c>
      <c r="Z158" s="99"/>
      <c r="AA158" s="100"/>
      <c r="AB158" s="167"/>
      <c r="AC158" s="167"/>
      <c r="AD158" s="98"/>
      <c r="AE158" s="101"/>
      <c r="AF158" s="102" t="s">
        <v>114</v>
      </c>
      <c r="AG158" s="99"/>
      <c r="AH158" s="100"/>
      <c r="AI158" s="167"/>
      <c r="AJ158" s="167"/>
      <c r="AK158" s="98"/>
      <c r="AL158" s="101"/>
      <c r="AM158" s="102" t="s">
        <v>114</v>
      </c>
      <c r="AN158" s="99"/>
      <c r="AO158" s="100"/>
      <c r="AP158" s="167"/>
      <c r="AQ158" s="167"/>
      <c r="AR158" s="98"/>
      <c r="AS158" s="101"/>
      <c r="AT158" s="102" t="s">
        <v>114</v>
      </c>
      <c r="AU158" s="99"/>
      <c r="AV158" s="100"/>
    </row>
    <row r="159" spans="2:92" ht="16.5" customHeight="1">
      <c r="B159" s="40" t="s">
        <v>26</v>
      </c>
      <c r="C159" s="26" t="s">
        <v>96</v>
      </c>
      <c r="D159" s="96"/>
      <c r="E159" s="26"/>
      <c r="F159" s="95"/>
      <c r="G159" s="41"/>
      <c r="H159" s="41"/>
      <c r="I159" s="40" t="s">
        <v>26</v>
      </c>
      <c r="J159" s="26" t="s">
        <v>44</v>
      </c>
      <c r="K159" s="41"/>
      <c r="L159" s="26"/>
      <c r="M159" s="70"/>
      <c r="N159" s="41"/>
      <c r="O159" s="41"/>
      <c r="P159" s="40" t="s">
        <v>26</v>
      </c>
      <c r="Q159" s="26" t="s">
        <v>66</v>
      </c>
      <c r="R159" s="42"/>
      <c r="S159" s="26"/>
      <c r="T159" s="70"/>
      <c r="U159" s="41"/>
      <c r="V159" s="41"/>
      <c r="W159" s="40" t="s">
        <v>26</v>
      </c>
      <c r="X159" s="26" t="s">
        <v>67</v>
      </c>
      <c r="Y159" s="41"/>
      <c r="Z159" s="26"/>
      <c r="AA159" s="70"/>
      <c r="AB159" s="41"/>
      <c r="AC159" s="41"/>
      <c r="AD159" s="40" t="s">
        <v>26</v>
      </c>
      <c r="AE159" s="26" t="s">
        <v>68</v>
      </c>
      <c r="AF159" s="41"/>
      <c r="AG159" s="26"/>
      <c r="AH159" s="70"/>
      <c r="AI159" s="41"/>
      <c r="AJ159" s="41"/>
      <c r="AK159" s="40" t="s">
        <v>26</v>
      </c>
      <c r="AL159" s="26" t="s">
        <v>69</v>
      </c>
      <c r="AN159" s="26"/>
      <c r="AO159" s="70"/>
      <c r="AP159" s="41"/>
      <c r="AQ159" s="41"/>
      <c r="AR159" s="40" t="s">
        <v>26</v>
      </c>
      <c r="AS159" s="26" t="s">
        <v>70</v>
      </c>
      <c r="AU159" s="26"/>
      <c r="AV159" s="70"/>
      <c r="CH159" s="41"/>
      <c r="CI159" s="41"/>
      <c r="CJ159" s="41"/>
      <c r="CK159" s="41"/>
      <c r="CL159" s="41"/>
      <c r="CM159" s="41"/>
      <c r="CN159" s="41"/>
    </row>
    <row r="160" spans="2:92" ht="16.5" customHeight="1">
      <c r="B160" s="73" t="s">
        <v>27</v>
      </c>
      <c r="C160" s="36" t="s">
        <v>943</v>
      </c>
      <c r="D160" s="36"/>
      <c r="E160" s="36" t="s">
        <v>28</v>
      </c>
      <c r="F160" s="90">
        <v>45606</v>
      </c>
      <c r="G160" s="38"/>
      <c r="I160" s="73" t="s">
        <v>27</v>
      </c>
      <c r="J160" s="36" t="s">
        <v>943</v>
      </c>
      <c r="K160" s="36"/>
      <c r="L160" s="36" t="s">
        <v>28</v>
      </c>
      <c r="M160" s="90">
        <v>45606</v>
      </c>
      <c r="P160" s="73" t="s">
        <v>27</v>
      </c>
      <c r="Q160" s="36" t="s">
        <v>943</v>
      </c>
      <c r="R160" s="36"/>
      <c r="S160" s="36" t="s">
        <v>28</v>
      </c>
      <c r="T160" s="90">
        <v>45606</v>
      </c>
      <c r="W160" s="73" t="s">
        <v>27</v>
      </c>
      <c r="X160" s="36" t="s">
        <v>943</v>
      </c>
      <c r="Y160" s="36"/>
      <c r="Z160" s="36" t="s">
        <v>28</v>
      </c>
      <c r="AA160" s="90">
        <v>45606</v>
      </c>
      <c r="AB160" s="168"/>
      <c r="AC160" s="168"/>
      <c r="AD160" s="73" t="s">
        <v>27</v>
      </c>
      <c r="AE160" s="36" t="s">
        <v>943</v>
      </c>
      <c r="AF160" s="36"/>
      <c r="AG160" s="36" t="s">
        <v>28</v>
      </c>
      <c r="AH160" s="90">
        <v>45606</v>
      </c>
      <c r="AI160" s="168"/>
      <c r="AJ160" s="168"/>
      <c r="AK160" s="73" t="s">
        <v>27</v>
      </c>
      <c r="AL160" s="36" t="s">
        <v>943</v>
      </c>
      <c r="AM160" s="36"/>
      <c r="AN160" s="36" t="s">
        <v>28</v>
      </c>
      <c r="AO160" s="90">
        <v>45606</v>
      </c>
      <c r="AP160" s="168"/>
      <c r="AQ160" s="168"/>
      <c r="AR160" s="73" t="s">
        <v>27</v>
      </c>
      <c r="AS160" s="36" t="s">
        <v>943</v>
      </c>
      <c r="AT160" s="36"/>
      <c r="AU160" s="36" t="s">
        <v>28</v>
      </c>
      <c r="AV160" s="90">
        <v>45606</v>
      </c>
    </row>
    <row r="161" spans="2:48" ht="16.5" customHeight="1">
      <c r="B161" s="73"/>
      <c r="C161" s="36"/>
      <c r="D161" s="36"/>
      <c r="E161" s="36"/>
      <c r="F161" s="37"/>
      <c r="G161" s="38"/>
      <c r="I161" s="73"/>
      <c r="J161" s="36"/>
      <c r="K161" s="36"/>
      <c r="L161" s="36"/>
      <c r="M161" s="37"/>
      <c r="P161" s="73"/>
      <c r="Q161" s="36"/>
      <c r="R161" s="36"/>
      <c r="S161" s="36"/>
      <c r="T161" s="37"/>
      <c r="W161" s="73"/>
      <c r="X161" s="36"/>
      <c r="Y161" s="36"/>
      <c r="Z161" s="36"/>
      <c r="AA161" s="37"/>
      <c r="AB161" s="81"/>
      <c r="AC161" s="81"/>
      <c r="AD161" s="73"/>
      <c r="AE161" s="36"/>
      <c r="AF161" s="36"/>
      <c r="AG161" s="36"/>
      <c r="AH161" s="37"/>
      <c r="AI161" s="81"/>
      <c r="AJ161" s="81"/>
      <c r="AK161" s="73"/>
      <c r="AL161" s="36"/>
      <c r="AM161" s="36"/>
      <c r="AN161" s="36"/>
      <c r="AO161" s="37"/>
      <c r="AP161" s="81"/>
      <c r="AQ161" s="81"/>
      <c r="AR161" s="73"/>
      <c r="AS161" s="36"/>
      <c r="AT161" s="36"/>
      <c r="AU161" s="36"/>
      <c r="AV161" s="37"/>
    </row>
    <row r="162" spans="2:48" s="79" customFormat="1" ht="16.5" customHeight="1">
      <c r="B162" s="266" t="s">
        <v>113</v>
      </c>
      <c r="C162" s="267"/>
      <c r="D162" s="263"/>
      <c r="E162" s="268" t="s">
        <v>115</v>
      </c>
      <c r="F162" s="269"/>
      <c r="G162" s="78"/>
      <c r="I162" s="266" t="s">
        <v>113</v>
      </c>
      <c r="J162" s="267"/>
      <c r="K162" s="263"/>
      <c r="L162" s="268" t="s">
        <v>115</v>
      </c>
      <c r="M162" s="269"/>
      <c r="P162" s="266" t="s">
        <v>113</v>
      </c>
      <c r="Q162" s="267"/>
      <c r="R162" s="263"/>
      <c r="S162" s="268" t="s">
        <v>115</v>
      </c>
      <c r="T162" s="269"/>
      <c r="W162" s="266" t="s">
        <v>113</v>
      </c>
      <c r="X162" s="267"/>
      <c r="Y162" s="263"/>
      <c r="Z162" s="268" t="s">
        <v>115</v>
      </c>
      <c r="AA162" s="269"/>
      <c r="AB162" s="169"/>
      <c r="AC162" s="169"/>
      <c r="AD162" s="266" t="s">
        <v>113</v>
      </c>
      <c r="AE162" s="267"/>
      <c r="AF162" s="263"/>
      <c r="AG162" s="268" t="s">
        <v>115</v>
      </c>
      <c r="AH162" s="269"/>
      <c r="AI162" s="169"/>
      <c r="AJ162" s="169"/>
      <c r="AK162" s="266" t="s">
        <v>113</v>
      </c>
      <c r="AL162" s="267"/>
      <c r="AM162" s="263"/>
      <c r="AN162" s="268" t="s">
        <v>115</v>
      </c>
      <c r="AO162" s="269"/>
      <c r="AP162" s="169"/>
      <c r="AQ162" s="169"/>
      <c r="AR162" s="266" t="s">
        <v>113</v>
      </c>
      <c r="AS162" s="267"/>
      <c r="AT162" s="263"/>
      <c r="AU162" s="268" t="s">
        <v>115</v>
      </c>
      <c r="AV162" s="269"/>
    </row>
    <row r="163" spans="2:48" ht="16.5" customHeight="1">
      <c r="B163" s="73" t="s">
        <v>1</v>
      </c>
      <c r="C163" s="72">
        <v>1600</v>
      </c>
      <c r="D163" s="36"/>
      <c r="E163" s="36" t="s">
        <v>29</v>
      </c>
      <c r="F163" s="80" t="s">
        <v>999</v>
      </c>
      <c r="G163" s="38"/>
      <c r="I163" s="73" t="s">
        <v>1</v>
      </c>
      <c r="J163" s="72">
        <v>910</v>
      </c>
      <c r="K163" s="36"/>
      <c r="L163" s="36" t="s">
        <v>29</v>
      </c>
      <c r="M163" s="80" t="s">
        <v>1000</v>
      </c>
      <c r="P163" s="73" t="s">
        <v>1</v>
      </c>
      <c r="Q163" s="72">
        <v>910</v>
      </c>
      <c r="R163" s="36"/>
      <c r="S163" s="36" t="s">
        <v>29</v>
      </c>
      <c r="T163" s="80" t="s">
        <v>1001</v>
      </c>
      <c r="W163" s="73" t="s">
        <v>1</v>
      </c>
      <c r="X163" s="72">
        <v>910</v>
      </c>
      <c r="Y163" s="36"/>
      <c r="Z163" s="36" t="s">
        <v>29</v>
      </c>
      <c r="AA163" s="80" t="s">
        <v>1002</v>
      </c>
      <c r="AB163" s="170"/>
      <c r="AC163" s="170"/>
      <c r="AD163" s="73" t="s">
        <v>1</v>
      </c>
      <c r="AE163" s="72">
        <v>910</v>
      </c>
      <c r="AF163" s="36"/>
      <c r="AG163" s="36" t="s">
        <v>29</v>
      </c>
      <c r="AH163" s="80" t="s">
        <v>1003</v>
      </c>
      <c r="AI163" s="170"/>
      <c r="AJ163" s="170"/>
      <c r="AK163" s="73" t="s">
        <v>1</v>
      </c>
      <c r="AL163" s="72">
        <v>910</v>
      </c>
      <c r="AM163" s="36"/>
      <c r="AN163" s="36" t="s">
        <v>29</v>
      </c>
      <c r="AO163" s="80" t="s">
        <v>1004</v>
      </c>
      <c r="AP163" s="170"/>
      <c r="AQ163" s="170"/>
      <c r="AR163" s="73" t="s">
        <v>1</v>
      </c>
      <c r="AS163" s="72">
        <v>1600</v>
      </c>
      <c r="AT163" s="36"/>
      <c r="AU163" s="36" t="s">
        <v>29</v>
      </c>
      <c r="AV163" s="80" t="s">
        <v>1005</v>
      </c>
    </row>
    <row r="164" spans="2:48" ht="16.5" customHeight="1">
      <c r="B164" s="73" t="s">
        <v>3</v>
      </c>
      <c r="C164" s="72">
        <v>33657</v>
      </c>
      <c r="D164" s="36"/>
      <c r="E164" s="36" t="s">
        <v>30</v>
      </c>
      <c r="F164" s="80" t="s">
        <v>922</v>
      </c>
      <c r="G164" s="38"/>
      <c r="I164" s="73" t="s">
        <v>3</v>
      </c>
      <c r="J164" s="72">
        <v>16680</v>
      </c>
      <c r="K164" s="36"/>
      <c r="L164" s="36" t="s">
        <v>30</v>
      </c>
      <c r="M164" s="80" t="s">
        <v>923</v>
      </c>
      <c r="P164" s="73" t="s">
        <v>3</v>
      </c>
      <c r="Q164" s="72">
        <v>14640</v>
      </c>
      <c r="R164" s="36"/>
      <c r="S164" s="36" t="s">
        <v>30</v>
      </c>
      <c r="T164" s="80" t="s">
        <v>924</v>
      </c>
      <c r="W164" s="73" t="s">
        <v>3</v>
      </c>
      <c r="X164" s="72">
        <v>15120</v>
      </c>
      <c r="Y164" s="36"/>
      <c r="Z164" s="36" t="s">
        <v>30</v>
      </c>
      <c r="AA164" s="80" t="s">
        <v>755</v>
      </c>
      <c r="AB164" s="170"/>
      <c r="AC164" s="170"/>
      <c r="AD164" s="73" t="s">
        <v>3</v>
      </c>
      <c r="AE164" s="72">
        <v>12000</v>
      </c>
      <c r="AF164" s="36"/>
      <c r="AG164" s="36" t="s">
        <v>30</v>
      </c>
      <c r="AH164" s="80" t="s">
        <v>925</v>
      </c>
      <c r="AI164" s="170"/>
      <c r="AJ164" s="170"/>
      <c r="AK164" s="73" t="s">
        <v>3</v>
      </c>
      <c r="AL164" s="72">
        <v>14160</v>
      </c>
      <c r="AM164" s="36"/>
      <c r="AN164" s="36" t="s">
        <v>30</v>
      </c>
      <c r="AO164" s="80" t="s">
        <v>926</v>
      </c>
      <c r="AP164" s="170"/>
      <c r="AQ164" s="170"/>
      <c r="AR164" s="73" t="s">
        <v>3</v>
      </c>
      <c r="AS164" s="72">
        <v>36876</v>
      </c>
      <c r="AT164" s="36"/>
      <c r="AU164" s="36" t="s">
        <v>30</v>
      </c>
      <c r="AV164" s="80" t="s">
        <v>927</v>
      </c>
    </row>
    <row r="165" spans="2:48" ht="16.5" customHeight="1">
      <c r="B165" s="73" t="s">
        <v>159</v>
      </c>
      <c r="C165" s="72">
        <v>0</v>
      </c>
      <c r="D165" s="36"/>
      <c r="E165" s="36"/>
      <c r="F165" s="80"/>
      <c r="G165" s="38"/>
      <c r="I165" s="73" t="s">
        <v>159</v>
      </c>
      <c r="J165" s="72">
        <v>0</v>
      </c>
      <c r="K165" s="36"/>
      <c r="L165" s="36"/>
      <c r="M165" s="80"/>
      <c r="P165" s="73" t="s">
        <v>159</v>
      </c>
      <c r="Q165" s="72">
        <v>0</v>
      </c>
      <c r="R165" s="36"/>
      <c r="S165" s="36"/>
      <c r="T165" s="80"/>
      <c r="W165" s="73" t="s">
        <v>159</v>
      </c>
      <c r="X165" s="72">
        <v>0</v>
      </c>
      <c r="Y165" s="36"/>
      <c r="Z165" s="36"/>
      <c r="AA165" s="80"/>
      <c r="AB165" s="170"/>
      <c r="AC165" s="170"/>
      <c r="AD165" s="73" t="s">
        <v>159</v>
      </c>
      <c r="AE165" s="72">
        <v>0</v>
      </c>
      <c r="AF165" s="36"/>
      <c r="AG165" s="36"/>
      <c r="AH165" s="80"/>
      <c r="AI165" s="170"/>
      <c r="AJ165" s="170"/>
      <c r="AK165" s="73" t="s">
        <v>159</v>
      </c>
      <c r="AL165" s="72">
        <v>0</v>
      </c>
      <c r="AM165" s="36"/>
      <c r="AN165" s="36"/>
      <c r="AO165" s="80"/>
      <c r="AP165" s="170"/>
      <c r="AQ165" s="170"/>
      <c r="AR165" s="73" t="s">
        <v>159</v>
      </c>
      <c r="AS165" s="72">
        <v>0</v>
      </c>
      <c r="AT165" s="36"/>
      <c r="AU165" s="36"/>
      <c r="AV165" s="80"/>
    </row>
    <row r="166" spans="2:48" ht="16.5" customHeight="1">
      <c r="B166" s="164" t="s">
        <v>167</v>
      </c>
      <c r="C166" s="72">
        <v>2205</v>
      </c>
      <c r="D166" s="36"/>
      <c r="E166" s="36"/>
      <c r="F166" s="80"/>
      <c r="G166" s="38"/>
      <c r="I166" s="164" t="s">
        <v>167</v>
      </c>
      <c r="J166" s="72">
        <v>1251</v>
      </c>
      <c r="K166" s="36"/>
      <c r="L166" s="36"/>
      <c r="M166" s="80"/>
      <c r="P166" s="164" t="s">
        <v>167</v>
      </c>
      <c r="Q166" s="72">
        <v>1098</v>
      </c>
      <c r="R166" s="36"/>
      <c r="S166" s="36"/>
      <c r="T166" s="80"/>
      <c r="W166" s="164" t="s">
        <v>167</v>
      </c>
      <c r="X166" s="72">
        <v>1134</v>
      </c>
      <c r="Y166" s="36"/>
      <c r="Z166" s="36"/>
      <c r="AA166" s="80"/>
      <c r="AB166" s="170"/>
      <c r="AC166" s="170"/>
      <c r="AD166" s="164" t="s">
        <v>167</v>
      </c>
      <c r="AE166" s="72">
        <v>900</v>
      </c>
      <c r="AF166" s="36"/>
      <c r="AG166" s="36"/>
      <c r="AH166" s="80"/>
      <c r="AI166" s="170"/>
      <c r="AJ166" s="170"/>
      <c r="AK166" s="164" t="s">
        <v>167</v>
      </c>
      <c r="AL166" s="72">
        <v>1062</v>
      </c>
      <c r="AM166" s="36"/>
      <c r="AN166" s="36"/>
      <c r="AO166" s="80"/>
      <c r="AP166" s="170"/>
      <c r="AQ166" s="170"/>
      <c r="AR166" s="164" t="s">
        <v>167</v>
      </c>
      <c r="AS166" s="72">
        <v>2340</v>
      </c>
      <c r="AT166" s="36"/>
      <c r="AU166" s="36"/>
      <c r="AV166" s="80"/>
    </row>
    <row r="167" spans="2:48" ht="16.5" customHeight="1">
      <c r="B167" s="73" t="s">
        <v>168</v>
      </c>
      <c r="C167" s="72">
        <v>1225</v>
      </c>
      <c r="D167" s="36"/>
      <c r="E167" s="36"/>
      <c r="F167" s="80"/>
      <c r="G167" s="38"/>
      <c r="I167" s="73" t="s">
        <v>168</v>
      </c>
      <c r="J167" s="72">
        <v>695</v>
      </c>
      <c r="K167" s="36"/>
      <c r="L167" s="36"/>
      <c r="M167" s="80"/>
      <c r="P167" s="73" t="s">
        <v>168</v>
      </c>
      <c r="Q167" s="72">
        <v>610</v>
      </c>
      <c r="R167" s="36"/>
      <c r="S167" s="36"/>
      <c r="T167" s="80"/>
      <c r="W167" s="73" t="s">
        <v>168</v>
      </c>
      <c r="X167" s="72">
        <v>630</v>
      </c>
      <c r="Y167" s="36"/>
      <c r="Z167" s="36"/>
      <c r="AA167" s="80"/>
      <c r="AB167" s="170"/>
      <c r="AC167" s="170"/>
      <c r="AD167" s="73" t="s">
        <v>168</v>
      </c>
      <c r="AE167" s="72">
        <v>500</v>
      </c>
      <c r="AF167" s="36"/>
      <c r="AG167" s="36"/>
      <c r="AH167" s="80"/>
      <c r="AI167" s="170"/>
      <c r="AJ167" s="170"/>
      <c r="AK167" s="73" t="s">
        <v>168</v>
      </c>
      <c r="AL167" s="72">
        <v>590</v>
      </c>
      <c r="AM167" s="36"/>
      <c r="AN167" s="36"/>
      <c r="AO167" s="80"/>
      <c r="AP167" s="170"/>
      <c r="AQ167" s="170"/>
      <c r="AR167" s="73" t="s">
        <v>168</v>
      </c>
      <c r="AS167" s="72">
        <v>1300</v>
      </c>
      <c r="AT167" s="36"/>
      <c r="AU167" s="36"/>
      <c r="AV167" s="80"/>
    </row>
    <row r="168" spans="2:48" ht="16.5" customHeight="1">
      <c r="B168" s="73" t="s">
        <v>31</v>
      </c>
      <c r="C168" s="72">
        <v>3869</v>
      </c>
      <c r="D168" s="36"/>
      <c r="E168" s="172" t="s">
        <v>117</v>
      </c>
      <c r="F168" s="173"/>
      <c r="G168" s="38"/>
      <c r="I168" s="73" t="s">
        <v>31</v>
      </c>
      <c r="J168" s="72">
        <v>1954</v>
      </c>
      <c r="K168" s="36"/>
      <c r="L168" s="172" t="s">
        <v>117</v>
      </c>
      <c r="M168" s="173"/>
      <c r="P168" s="73" t="s">
        <v>31</v>
      </c>
      <c r="Q168" s="72">
        <v>1726</v>
      </c>
      <c r="R168" s="36"/>
      <c r="S168" s="172" t="s">
        <v>117</v>
      </c>
      <c r="T168" s="173"/>
      <c r="W168" s="73" t="s">
        <v>31</v>
      </c>
      <c r="X168" s="72">
        <v>1779</v>
      </c>
      <c r="Y168" s="36"/>
      <c r="Z168" s="172" t="s">
        <v>117</v>
      </c>
      <c r="AA168" s="173"/>
      <c r="AB168" s="169"/>
      <c r="AC168" s="169"/>
      <c r="AD168" s="73" t="s">
        <v>31</v>
      </c>
      <c r="AE168" s="72">
        <v>1431</v>
      </c>
      <c r="AF168" s="36"/>
      <c r="AG168" s="172" t="s">
        <v>117</v>
      </c>
      <c r="AH168" s="173"/>
      <c r="AI168" s="169"/>
      <c r="AJ168" s="169"/>
      <c r="AK168" s="73" t="s">
        <v>31</v>
      </c>
      <c r="AL168" s="72">
        <v>1672</v>
      </c>
      <c r="AM168" s="36"/>
      <c r="AN168" s="172" t="s">
        <v>117</v>
      </c>
      <c r="AO168" s="173"/>
      <c r="AP168" s="169"/>
      <c r="AQ168" s="169"/>
      <c r="AR168" s="73" t="s">
        <v>31</v>
      </c>
      <c r="AS168" s="72">
        <v>4212</v>
      </c>
      <c r="AT168" s="36"/>
      <c r="AU168" s="172" t="s">
        <v>117</v>
      </c>
      <c r="AV168" s="173"/>
    </row>
    <row r="169" spans="2:48" ht="16.5" customHeight="1">
      <c r="B169" s="73" t="s">
        <v>171</v>
      </c>
      <c r="C169" s="72">
        <v>-6</v>
      </c>
      <c r="D169" s="36"/>
      <c r="E169" s="36" t="s">
        <v>33</v>
      </c>
      <c r="F169" s="80" t="s">
        <v>1006</v>
      </c>
      <c r="G169" s="38"/>
      <c r="I169" s="73" t="s">
        <v>171</v>
      </c>
      <c r="J169" s="72">
        <v>0</v>
      </c>
      <c r="K169" s="36"/>
      <c r="L169" s="36" t="s">
        <v>33</v>
      </c>
      <c r="M169" s="80" t="s">
        <v>1007</v>
      </c>
      <c r="P169" s="73" t="s">
        <v>171</v>
      </c>
      <c r="Q169" s="72">
        <v>-4</v>
      </c>
      <c r="R169" s="36"/>
      <c r="S169" s="36" t="s">
        <v>33</v>
      </c>
      <c r="T169" s="80" t="s">
        <v>385</v>
      </c>
      <c r="W169" s="73" t="s">
        <v>171</v>
      </c>
      <c r="X169" s="72">
        <v>-3</v>
      </c>
      <c r="Y169" s="36"/>
      <c r="Z169" s="36" t="s">
        <v>33</v>
      </c>
      <c r="AA169" s="80" t="s">
        <v>454</v>
      </c>
      <c r="AB169" s="170"/>
      <c r="AC169" s="170"/>
      <c r="AD169" s="73" t="s">
        <v>171</v>
      </c>
      <c r="AE169" s="72">
        <v>-1</v>
      </c>
      <c r="AF169" s="36"/>
      <c r="AG169" s="36" t="s">
        <v>33</v>
      </c>
      <c r="AH169" s="80" t="s">
        <v>406</v>
      </c>
      <c r="AI169" s="170"/>
      <c r="AJ169" s="170"/>
      <c r="AK169" s="73" t="s">
        <v>171</v>
      </c>
      <c r="AL169" s="72">
        <v>-4</v>
      </c>
      <c r="AM169" s="36"/>
      <c r="AN169" s="36" t="s">
        <v>33</v>
      </c>
      <c r="AO169" s="80" t="s">
        <v>405</v>
      </c>
      <c r="AP169" s="170"/>
      <c r="AQ169" s="170"/>
      <c r="AR169" s="73" t="s">
        <v>171</v>
      </c>
      <c r="AS169" s="72">
        <v>-8</v>
      </c>
      <c r="AT169" s="36"/>
      <c r="AU169" s="36" t="s">
        <v>33</v>
      </c>
      <c r="AV169" s="80" t="s">
        <v>921</v>
      </c>
    </row>
    <row r="170" spans="2:48" ht="16.5" customHeight="1">
      <c r="B170" s="73" t="s">
        <v>32</v>
      </c>
      <c r="C170" s="72">
        <v>1230</v>
      </c>
      <c r="D170" s="36"/>
      <c r="E170" s="96"/>
      <c r="F170" s="95"/>
      <c r="G170" s="38"/>
      <c r="I170" s="73" t="s">
        <v>32</v>
      </c>
      <c r="J170" s="72">
        <v>620</v>
      </c>
      <c r="K170" s="36"/>
      <c r="L170" s="96"/>
      <c r="M170" s="95"/>
      <c r="P170" s="73" t="s">
        <v>32</v>
      </c>
      <c r="Q170" s="72">
        <v>550</v>
      </c>
      <c r="R170" s="36"/>
      <c r="S170" s="96"/>
      <c r="T170" s="95"/>
      <c r="W170" s="73" t="s">
        <v>32</v>
      </c>
      <c r="X170" s="72">
        <v>560</v>
      </c>
      <c r="Y170" s="36"/>
      <c r="Z170" s="96"/>
      <c r="AA170" s="95"/>
      <c r="AB170" s="171"/>
      <c r="AC170" s="171"/>
      <c r="AD170" s="73" t="s">
        <v>32</v>
      </c>
      <c r="AE170" s="72">
        <v>450</v>
      </c>
      <c r="AF170" s="36"/>
      <c r="AG170" s="96"/>
      <c r="AH170" s="95"/>
      <c r="AI170" s="171"/>
      <c r="AJ170" s="171"/>
      <c r="AK170" s="73" t="s">
        <v>32</v>
      </c>
      <c r="AL170" s="72">
        <v>530</v>
      </c>
      <c r="AM170" s="36"/>
      <c r="AN170" s="96"/>
      <c r="AO170" s="95"/>
      <c r="AP170" s="171"/>
      <c r="AQ170" s="171"/>
      <c r="AR170" s="73" t="s">
        <v>32</v>
      </c>
      <c r="AS170" s="72">
        <v>1340</v>
      </c>
      <c r="AT170" s="36"/>
      <c r="AU170" s="96"/>
      <c r="AV170" s="95"/>
    </row>
    <row r="171" spans="2:48" ht="16.5" customHeight="1">
      <c r="B171" s="73" t="s">
        <v>101</v>
      </c>
      <c r="C171" s="72">
        <v>2500</v>
      </c>
      <c r="D171" s="36"/>
      <c r="E171" s="36"/>
      <c r="F171" s="80"/>
      <c r="G171" s="38"/>
      <c r="I171" s="73" t="s">
        <v>101</v>
      </c>
      <c r="J171" s="72">
        <v>2500</v>
      </c>
      <c r="K171" s="36"/>
      <c r="L171" s="36"/>
      <c r="M171" s="80"/>
      <c r="P171" s="73" t="s">
        <v>101</v>
      </c>
      <c r="Q171" s="72">
        <v>2500</v>
      </c>
      <c r="R171" s="36"/>
      <c r="S171" s="36"/>
      <c r="T171" s="80"/>
      <c r="W171" s="73" t="s">
        <v>101</v>
      </c>
      <c r="X171" s="72">
        <v>2500</v>
      </c>
      <c r="Y171" s="36"/>
      <c r="Z171" s="36"/>
      <c r="AA171" s="80"/>
      <c r="AB171" s="170"/>
      <c r="AC171" s="170"/>
      <c r="AD171" s="73" t="s">
        <v>101</v>
      </c>
      <c r="AE171" s="72">
        <v>2500</v>
      </c>
      <c r="AF171" s="36"/>
      <c r="AG171" s="36"/>
      <c r="AH171" s="80"/>
      <c r="AI171" s="170"/>
      <c r="AJ171" s="170"/>
      <c r="AK171" s="73" t="s">
        <v>101</v>
      </c>
      <c r="AL171" s="72">
        <v>2500</v>
      </c>
      <c r="AM171" s="36"/>
      <c r="AN171" s="36"/>
      <c r="AO171" s="80"/>
      <c r="AP171" s="170"/>
      <c r="AQ171" s="170"/>
      <c r="AR171" s="73" t="s">
        <v>101</v>
      </c>
      <c r="AS171" s="72">
        <v>2500</v>
      </c>
      <c r="AT171" s="36"/>
      <c r="AU171" s="36"/>
      <c r="AV171" s="80"/>
    </row>
    <row r="172" spans="2:48" ht="16.5" customHeight="1">
      <c r="B172" s="73" t="s">
        <v>104</v>
      </c>
      <c r="C172" s="72">
        <v>0</v>
      </c>
      <c r="D172" s="36"/>
      <c r="E172" s="36"/>
      <c r="F172" s="80"/>
      <c r="G172" s="38"/>
      <c r="I172" s="73" t="s">
        <v>104</v>
      </c>
      <c r="J172" s="72">
        <v>0</v>
      </c>
      <c r="K172" s="36"/>
      <c r="L172" s="36"/>
      <c r="M172" s="80"/>
      <c r="P172" s="73" t="s">
        <v>104</v>
      </c>
      <c r="Q172" s="72">
        <v>0</v>
      </c>
      <c r="R172" s="36"/>
      <c r="S172" s="36"/>
      <c r="T172" s="80"/>
      <c r="W172" s="73" t="s">
        <v>104</v>
      </c>
      <c r="X172" s="72">
        <v>0</v>
      </c>
      <c r="Y172" s="36"/>
      <c r="Z172" s="36"/>
      <c r="AA172" s="80"/>
      <c r="AB172" s="170"/>
      <c r="AC172" s="170"/>
      <c r="AD172" s="73" t="s">
        <v>104</v>
      </c>
      <c r="AE172" s="72">
        <v>0</v>
      </c>
      <c r="AF172" s="36"/>
      <c r="AG172" s="36"/>
      <c r="AH172" s="80"/>
      <c r="AI172" s="170"/>
      <c r="AJ172" s="170"/>
      <c r="AK172" s="73" t="s">
        <v>104</v>
      </c>
      <c r="AL172" s="72">
        <v>0</v>
      </c>
      <c r="AM172" s="36"/>
      <c r="AN172" s="36"/>
      <c r="AO172" s="80"/>
      <c r="AP172" s="170"/>
      <c r="AQ172" s="170"/>
      <c r="AR172" s="73" t="s">
        <v>104</v>
      </c>
      <c r="AS172" s="72">
        <v>0</v>
      </c>
      <c r="AT172" s="36"/>
      <c r="AU172" s="36"/>
      <c r="AV172" s="80"/>
    </row>
    <row r="173" spans="2:48" ht="16.5" customHeight="1">
      <c r="B173" s="93" t="s">
        <v>109</v>
      </c>
      <c r="C173" s="94">
        <v>46280</v>
      </c>
      <c r="D173" s="81"/>
      <c r="E173" s="36"/>
      <c r="F173" s="37"/>
      <c r="G173" s="38"/>
      <c r="H173" s="39"/>
      <c r="I173" s="93" t="s">
        <v>109</v>
      </c>
      <c r="J173" s="94">
        <v>24610</v>
      </c>
      <c r="K173" s="81"/>
      <c r="L173" s="36"/>
      <c r="M173" s="37"/>
      <c r="N173" s="39"/>
      <c r="O173" s="39"/>
      <c r="P173" s="93" t="s">
        <v>109</v>
      </c>
      <c r="Q173" s="94">
        <v>22030</v>
      </c>
      <c r="R173" s="81"/>
      <c r="S173" s="36"/>
      <c r="T173" s="37"/>
      <c r="U173" s="39"/>
      <c r="V173" s="39"/>
      <c r="W173" s="93" t="s">
        <v>109</v>
      </c>
      <c r="X173" s="94">
        <v>22630</v>
      </c>
      <c r="Y173" s="81"/>
      <c r="Z173" s="36"/>
      <c r="AA173" s="37"/>
      <c r="AB173" s="81"/>
      <c r="AC173" s="81"/>
      <c r="AD173" s="93" t="s">
        <v>109</v>
      </c>
      <c r="AE173" s="94">
        <v>18690</v>
      </c>
      <c r="AF173" s="81"/>
      <c r="AG173" s="36"/>
      <c r="AH173" s="37"/>
      <c r="AI173" s="81"/>
      <c r="AJ173" s="81"/>
      <c r="AK173" s="93" t="s">
        <v>109</v>
      </c>
      <c r="AL173" s="94">
        <v>21420</v>
      </c>
      <c r="AM173" s="81"/>
      <c r="AN173" s="36"/>
      <c r="AO173" s="37"/>
      <c r="AP173" s="81"/>
      <c r="AQ173" s="81"/>
      <c r="AR173" s="93" t="s">
        <v>109</v>
      </c>
      <c r="AS173" s="94">
        <v>50160</v>
      </c>
      <c r="AT173" s="81"/>
      <c r="AU173" s="36"/>
      <c r="AV173" s="37"/>
    </row>
    <row r="174" spans="2:48" ht="16.5" customHeight="1">
      <c r="B174" s="74" t="s">
        <v>111</v>
      </c>
      <c r="C174" s="75">
        <v>0</v>
      </c>
      <c r="D174" s="81"/>
      <c r="E174" s="36"/>
      <c r="F174" s="37"/>
      <c r="G174" s="38"/>
      <c r="H174" s="39"/>
      <c r="I174" s="74" t="s">
        <v>111</v>
      </c>
      <c r="J174" s="75">
        <v>0</v>
      </c>
      <c r="K174" s="81"/>
      <c r="L174" s="36"/>
      <c r="M174" s="37"/>
      <c r="N174" s="39"/>
      <c r="O174" s="39"/>
      <c r="P174" s="74" t="s">
        <v>111</v>
      </c>
      <c r="Q174" s="75">
        <v>0</v>
      </c>
      <c r="R174" s="81"/>
      <c r="S174" s="36"/>
      <c r="T174" s="37"/>
      <c r="U174" s="39"/>
      <c r="V174" s="39"/>
      <c r="W174" s="74" t="s">
        <v>111</v>
      </c>
      <c r="X174" s="75">
        <v>0</v>
      </c>
      <c r="Y174" s="81"/>
      <c r="Z174" s="36"/>
      <c r="AA174" s="37"/>
      <c r="AB174" s="81"/>
      <c r="AC174" s="81"/>
      <c r="AD174" s="74" t="s">
        <v>111</v>
      </c>
      <c r="AE174" s="75">
        <v>0</v>
      </c>
      <c r="AF174" s="81"/>
      <c r="AG174" s="36"/>
      <c r="AH174" s="37"/>
      <c r="AI174" s="81"/>
      <c r="AJ174" s="81"/>
      <c r="AK174" s="74" t="s">
        <v>111</v>
      </c>
      <c r="AL174" s="75">
        <v>0</v>
      </c>
      <c r="AM174" s="81"/>
      <c r="AN174" s="36"/>
      <c r="AO174" s="37"/>
      <c r="AP174" s="81"/>
      <c r="AQ174" s="81"/>
      <c r="AR174" s="74" t="s">
        <v>111</v>
      </c>
      <c r="AS174" s="75">
        <v>0</v>
      </c>
      <c r="AT174" s="81"/>
      <c r="AU174" s="36"/>
      <c r="AV174" s="37"/>
    </row>
    <row r="175" spans="2:48" ht="16.5" customHeight="1">
      <c r="B175" s="91" t="s">
        <v>112</v>
      </c>
      <c r="C175" s="92">
        <v>46280</v>
      </c>
      <c r="D175" s="81"/>
      <c r="E175" s="36"/>
      <c r="F175" s="37"/>
      <c r="G175" s="38"/>
      <c r="I175" s="91" t="s">
        <v>112</v>
      </c>
      <c r="J175" s="92">
        <v>24610</v>
      </c>
      <c r="K175" s="81"/>
      <c r="L175" s="36"/>
      <c r="M175" s="37"/>
      <c r="P175" s="91" t="s">
        <v>112</v>
      </c>
      <c r="Q175" s="92">
        <v>22030</v>
      </c>
      <c r="R175" s="81"/>
      <c r="S175" s="36"/>
      <c r="T175" s="37"/>
      <c r="W175" s="91" t="s">
        <v>112</v>
      </c>
      <c r="X175" s="92">
        <v>22630</v>
      </c>
      <c r="Y175" s="81"/>
      <c r="Z175" s="36"/>
      <c r="AA175" s="37"/>
      <c r="AB175" s="81"/>
      <c r="AC175" s="81"/>
      <c r="AD175" s="91" t="s">
        <v>112</v>
      </c>
      <c r="AE175" s="92">
        <v>18690</v>
      </c>
      <c r="AF175" s="81"/>
      <c r="AG175" s="36"/>
      <c r="AH175" s="37"/>
      <c r="AI175" s="81"/>
      <c r="AJ175" s="81"/>
      <c r="AK175" s="91" t="s">
        <v>112</v>
      </c>
      <c r="AL175" s="92">
        <v>21420</v>
      </c>
      <c r="AM175" s="81"/>
      <c r="AN175" s="36"/>
      <c r="AO175" s="37"/>
      <c r="AP175" s="81"/>
      <c r="AQ175" s="81"/>
      <c r="AR175" s="91" t="s">
        <v>112</v>
      </c>
      <c r="AS175" s="92">
        <v>50160</v>
      </c>
      <c r="AT175" s="81"/>
      <c r="AU175" s="36"/>
      <c r="AV175" s="37"/>
    </row>
    <row r="176" spans="2:48" s="39" customFormat="1" ht="16.5" customHeight="1">
      <c r="B176" s="73"/>
      <c r="C176" s="42"/>
      <c r="D176" s="36"/>
      <c r="E176" s="36"/>
      <c r="F176" s="37"/>
      <c r="G176" s="38"/>
      <c r="I176" s="73"/>
      <c r="J176" s="42"/>
      <c r="K176" s="36"/>
      <c r="L176" s="36"/>
      <c r="M176" s="37"/>
      <c r="P176" s="73"/>
      <c r="Q176" s="42"/>
      <c r="R176" s="36"/>
      <c r="S176" s="36"/>
      <c r="T176" s="37"/>
      <c r="W176" s="73"/>
      <c r="X176" s="42"/>
      <c r="Y176" s="36"/>
      <c r="Z176" s="36"/>
      <c r="AA176" s="37"/>
      <c r="AB176" s="81"/>
      <c r="AC176" s="81"/>
      <c r="AD176" s="73"/>
      <c r="AE176" s="42"/>
      <c r="AF176" s="36"/>
      <c r="AG176" s="36"/>
      <c r="AH176" s="37"/>
      <c r="AI176" s="81"/>
      <c r="AJ176" s="81"/>
      <c r="AK176" s="73"/>
      <c r="AL176" s="42"/>
      <c r="AM176" s="36"/>
      <c r="AN176" s="36"/>
      <c r="AO176" s="37"/>
      <c r="AP176" s="81"/>
      <c r="AQ176" s="81"/>
      <c r="AR176" s="73"/>
      <c r="AS176" s="42"/>
      <c r="AT176" s="36"/>
      <c r="AU176" s="36"/>
      <c r="AV176" s="37"/>
    </row>
    <row r="177" spans="2:48" s="82" customFormat="1" ht="16.5" customHeight="1">
      <c r="B177" s="73">
        <v>0</v>
      </c>
      <c r="C177" s="42"/>
      <c r="D177" s="36"/>
      <c r="E177" s="36"/>
      <c r="F177" s="37"/>
      <c r="G177" s="83"/>
      <c r="I177" s="73">
        <v>0</v>
      </c>
      <c r="J177" s="42"/>
      <c r="K177" s="36"/>
      <c r="L177" s="36"/>
      <c r="M177" s="37"/>
      <c r="P177" s="73">
        <v>0</v>
      </c>
      <c r="Q177" s="42"/>
      <c r="R177" s="36"/>
      <c r="S177" s="36"/>
      <c r="T177" s="37"/>
      <c r="W177" s="73">
        <v>0</v>
      </c>
      <c r="X177" s="42"/>
      <c r="Y177" s="36"/>
      <c r="Z177" s="36"/>
      <c r="AA177" s="37"/>
      <c r="AB177" s="81"/>
      <c r="AC177" s="81"/>
      <c r="AD177" s="73">
        <v>0</v>
      </c>
      <c r="AE177" s="42"/>
      <c r="AF177" s="36"/>
      <c r="AG177" s="36"/>
      <c r="AH177" s="37"/>
      <c r="AI177" s="81"/>
      <c r="AJ177" s="81"/>
      <c r="AK177" s="73">
        <v>0</v>
      </c>
      <c r="AL177" s="42"/>
      <c r="AM177" s="36"/>
      <c r="AN177" s="36"/>
      <c r="AO177" s="37"/>
      <c r="AP177" s="81"/>
      <c r="AQ177" s="81"/>
      <c r="AR177" s="73">
        <v>0</v>
      </c>
      <c r="AS177" s="42"/>
      <c r="AT177" s="36"/>
      <c r="AU177" s="36"/>
      <c r="AV177" s="37"/>
    </row>
    <row r="178" spans="2:48" ht="16.5" customHeight="1">
      <c r="B178" s="73" t="s">
        <v>211</v>
      </c>
      <c r="C178" s="42"/>
      <c r="D178" s="36"/>
      <c r="E178" s="36"/>
      <c r="F178" s="37"/>
      <c r="G178" s="38"/>
      <c r="I178" s="73" t="s">
        <v>211</v>
      </c>
      <c r="J178" s="42"/>
      <c r="K178" s="36"/>
      <c r="L178" s="36"/>
      <c r="M178" s="37"/>
      <c r="P178" s="73" t="s">
        <v>211</v>
      </c>
      <c r="Q178" s="42"/>
      <c r="R178" s="36"/>
      <c r="S178" s="36"/>
      <c r="T178" s="37"/>
      <c r="W178" s="73" t="s">
        <v>211</v>
      </c>
      <c r="X178" s="42"/>
      <c r="Y178" s="36"/>
      <c r="Z178" s="36"/>
      <c r="AA178" s="37"/>
      <c r="AB178" s="81"/>
      <c r="AC178" s="81"/>
      <c r="AD178" s="73" t="s">
        <v>211</v>
      </c>
      <c r="AE178" s="42"/>
      <c r="AF178" s="36"/>
      <c r="AG178" s="36"/>
      <c r="AH178" s="37"/>
      <c r="AI178" s="81"/>
      <c r="AJ178" s="81"/>
      <c r="AK178" s="73" t="s">
        <v>211</v>
      </c>
      <c r="AL178" s="42"/>
      <c r="AM178" s="36"/>
      <c r="AN178" s="36"/>
      <c r="AO178" s="37"/>
      <c r="AP178" s="81"/>
      <c r="AQ178" s="81"/>
      <c r="AR178" s="73" t="s">
        <v>211</v>
      </c>
      <c r="AS178" s="42"/>
      <c r="AT178" s="36"/>
      <c r="AU178" s="36"/>
      <c r="AV178" s="37"/>
    </row>
    <row r="179" spans="2:48" s="184" customFormat="1" ht="16.5" customHeight="1">
      <c r="B179" s="180">
        <v>0</v>
      </c>
      <c r="C179" s="181"/>
      <c r="D179" s="26"/>
      <c r="E179" s="26"/>
      <c r="F179" s="182"/>
      <c r="G179" s="183"/>
      <c r="I179" s="180">
        <v>0</v>
      </c>
      <c r="J179" s="181"/>
      <c r="K179" s="26"/>
      <c r="L179" s="26"/>
      <c r="M179" s="182"/>
      <c r="P179" s="180">
        <v>0</v>
      </c>
      <c r="Q179" s="181"/>
      <c r="R179" s="26"/>
      <c r="S179" s="26"/>
      <c r="T179" s="182"/>
      <c r="W179" s="180">
        <v>0</v>
      </c>
      <c r="X179" s="181"/>
      <c r="Y179" s="26"/>
      <c r="Z179" s="26"/>
      <c r="AA179" s="182"/>
      <c r="AB179" s="185"/>
      <c r="AC179" s="185"/>
      <c r="AD179" s="180">
        <v>0</v>
      </c>
      <c r="AE179" s="181"/>
      <c r="AF179" s="26"/>
      <c r="AG179" s="26"/>
      <c r="AH179" s="182"/>
      <c r="AI179" s="185"/>
      <c r="AJ179" s="185"/>
      <c r="AK179" s="180">
        <v>0</v>
      </c>
      <c r="AL179" s="181"/>
      <c r="AM179" s="26"/>
      <c r="AN179" s="26"/>
      <c r="AO179" s="182"/>
      <c r="AP179" s="185"/>
      <c r="AQ179" s="185"/>
      <c r="AR179" s="180">
        <v>0</v>
      </c>
      <c r="AS179" s="181"/>
      <c r="AT179" s="26"/>
      <c r="AU179" s="26"/>
      <c r="AV179" s="182"/>
    </row>
    <row r="180" spans="2:48" ht="16.5" customHeight="1" thickBot="1">
      <c r="B180" s="84"/>
      <c r="C180" s="85"/>
      <c r="D180" s="85"/>
      <c r="E180" s="85"/>
      <c r="F180" s="86"/>
      <c r="I180" s="84"/>
      <c r="J180" s="85"/>
      <c r="K180" s="85"/>
      <c r="L180" s="85"/>
      <c r="M180" s="86"/>
      <c r="P180" s="84"/>
      <c r="Q180" s="85"/>
      <c r="R180" s="85"/>
      <c r="S180" s="85"/>
      <c r="T180" s="86"/>
      <c r="W180" s="84"/>
      <c r="X180" s="85"/>
      <c r="Y180" s="85"/>
      <c r="Z180" s="85"/>
      <c r="AA180" s="86"/>
      <c r="AB180" s="81"/>
      <c r="AC180" s="81"/>
      <c r="AD180" s="84"/>
      <c r="AE180" s="85"/>
      <c r="AF180" s="85"/>
      <c r="AG180" s="85"/>
      <c r="AH180" s="86"/>
      <c r="AI180" s="81"/>
      <c r="AJ180" s="81"/>
      <c r="AK180" s="84"/>
      <c r="AL180" s="85"/>
      <c r="AM180" s="85"/>
      <c r="AN180" s="85"/>
      <c r="AO180" s="86"/>
      <c r="AP180" s="81"/>
      <c r="AQ180" s="81"/>
      <c r="AR180" s="84"/>
      <c r="AS180" s="85"/>
      <c r="AT180" s="85"/>
      <c r="AU180" s="85"/>
      <c r="AV180" s="86"/>
    </row>
    <row r="181" spans="2:48" ht="16.5" customHeight="1">
      <c r="B181" s="36"/>
      <c r="I181" s="36"/>
      <c r="P181" s="36"/>
      <c r="W181" s="36"/>
      <c r="AD181" s="36"/>
      <c r="AK181" s="36"/>
      <c r="AR181" s="36"/>
    </row>
    <row r="182" spans="2:48" ht="16.5" customHeight="1">
      <c r="B182" s="36"/>
      <c r="I182" s="36"/>
      <c r="P182" s="36"/>
      <c r="W182" s="36"/>
      <c r="AD182" s="36"/>
      <c r="AK182" s="36"/>
      <c r="AR182" s="36"/>
    </row>
    <row r="183" spans="2:48" ht="16.5" customHeight="1">
      <c r="B183" s="36"/>
      <c r="I183" s="36"/>
      <c r="P183" s="36"/>
      <c r="W183" s="36"/>
      <c r="AD183" s="36"/>
      <c r="AK183" s="36"/>
      <c r="AR183" s="36"/>
    </row>
    <row r="184" spans="2:48" ht="16.5" customHeight="1" thickBot="1">
      <c r="G184" s="38"/>
    </row>
    <row r="185" spans="2:48" s="76" customFormat="1" ht="16.5" customHeight="1">
      <c r="B185" s="98"/>
      <c r="C185" s="101"/>
      <c r="D185" s="102" t="s">
        <v>114</v>
      </c>
      <c r="E185" s="99"/>
      <c r="F185" s="100"/>
      <c r="G185" s="77"/>
      <c r="I185" s="98"/>
      <c r="J185" s="101"/>
      <c r="K185" s="102" t="s">
        <v>114</v>
      </c>
      <c r="L185" s="99"/>
      <c r="M185" s="100"/>
      <c r="P185" s="98"/>
      <c r="Q185" s="101"/>
      <c r="R185" s="102" t="s">
        <v>114</v>
      </c>
      <c r="S185" s="99"/>
      <c r="T185" s="100"/>
      <c r="W185" s="98"/>
      <c r="X185" s="101"/>
      <c r="Y185" s="102" t="s">
        <v>114</v>
      </c>
      <c r="Z185" s="99"/>
      <c r="AA185" s="100"/>
      <c r="AB185" s="167"/>
      <c r="AC185" s="167"/>
      <c r="AD185" s="98"/>
      <c r="AE185" s="101"/>
      <c r="AF185" s="102" t="s">
        <v>114</v>
      </c>
      <c r="AG185" s="99"/>
      <c r="AH185" s="100"/>
      <c r="AI185" s="167"/>
      <c r="AJ185" s="167"/>
      <c r="AK185" s="98"/>
      <c r="AL185" s="101"/>
      <c r="AM185" s="102" t="s">
        <v>114</v>
      </c>
      <c r="AN185" s="99"/>
      <c r="AO185" s="100"/>
      <c r="AP185" s="167"/>
      <c r="AQ185" s="167"/>
      <c r="AR185" s="98"/>
      <c r="AS185" s="101"/>
      <c r="AT185" s="102" t="s">
        <v>114</v>
      </c>
      <c r="AU185" s="99"/>
      <c r="AV185" s="100"/>
    </row>
    <row r="186" spans="2:48" ht="16.5" customHeight="1">
      <c r="B186" s="40" t="s">
        <v>26</v>
      </c>
      <c r="C186" s="26" t="s">
        <v>39</v>
      </c>
      <c r="E186" s="26"/>
      <c r="F186" s="89"/>
      <c r="G186" s="41"/>
      <c r="H186" s="41"/>
      <c r="I186" s="40" t="s">
        <v>26</v>
      </c>
      <c r="J186" s="26" t="s">
        <v>45</v>
      </c>
      <c r="K186" s="41"/>
      <c r="L186" s="26"/>
      <c r="M186" s="89"/>
      <c r="N186" s="41"/>
      <c r="O186" s="41"/>
      <c r="P186" s="40" t="s">
        <v>26</v>
      </c>
      <c r="Q186" s="26" t="s">
        <v>71</v>
      </c>
      <c r="R186" s="42"/>
      <c r="S186" s="26"/>
      <c r="T186" s="89"/>
      <c r="U186" s="41"/>
      <c r="V186" s="41"/>
      <c r="W186" s="40" t="s">
        <v>26</v>
      </c>
      <c r="X186" s="26" t="s">
        <v>72</v>
      </c>
      <c r="Y186" s="41"/>
      <c r="Z186" s="26"/>
      <c r="AA186" s="89"/>
      <c r="AB186" s="41"/>
      <c r="AC186" s="41"/>
      <c r="AD186" s="40" t="s">
        <v>26</v>
      </c>
      <c r="AE186" s="26" t="s">
        <v>73</v>
      </c>
      <c r="AF186" s="41"/>
      <c r="AG186" s="26"/>
      <c r="AH186" s="89"/>
      <c r="AI186" s="41"/>
      <c r="AJ186" s="41"/>
      <c r="AK186" s="40" t="s">
        <v>26</v>
      </c>
      <c r="AL186" s="26" t="s">
        <v>74</v>
      </c>
      <c r="AN186" s="26"/>
      <c r="AO186" s="89"/>
      <c r="AP186" s="41"/>
      <c r="AQ186" s="41"/>
      <c r="AR186" s="40" t="s">
        <v>26</v>
      </c>
      <c r="AS186" s="26" t="s">
        <v>75</v>
      </c>
      <c r="AU186" s="26"/>
      <c r="AV186" s="89"/>
    </row>
    <row r="187" spans="2:48" ht="16.5" customHeight="1">
      <c r="B187" s="73" t="s">
        <v>27</v>
      </c>
      <c r="C187" s="36" t="s">
        <v>943</v>
      </c>
      <c r="D187" s="36"/>
      <c r="E187" s="36" t="s">
        <v>28</v>
      </c>
      <c r="F187" s="90">
        <v>45606</v>
      </c>
      <c r="G187" s="38"/>
      <c r="I187" s="73" t="s">
        <v>27</v>
      </c>
      <c r="J187" s="36" t="s">
        <v>943</v>
      </c>
      <c r="K187" s="36"/>
      <c r="L187" s="36" t="s">
        <v>28</v>
      </c>
      <c r="M187" s="90">
        <v>45606</v>
      </c>
      <c r="P187" s="73" t="s">
        <v>27</v>
      </c>
      <c r="Q187" s="36" t="s">
        <v>943</v>
      </c>
      <c r="R187" s="36"/>
      <c r="S187" s="36" t="s">
        <v>28</v>
      </c>
      <c r="T187" s="90">
        <v>45606</v>
      </c>
      <c r="W187" s="73" t="s">
        <v>27</v>
      </c>
      <c r="X187" s="36" t="s">
        <v>943</v>
      </c>
      <c r="Y187" s="36"/>
      <c r="Z187" s="36" t="s">
        <v>28</v>
      </c>
      <c r="AA187" s="90">
        <v>45606</v>
      </c>
      <c r="AB187" s="168"/>
      <c r="AC187" s="168"/>
      <c r="AD187" s="73" t="s">
        <v>27</v>
      </c>
      <c r="AE187" s="36" t="s">
        <v>943</v>
      </c>
      <c r="AF187" s="36"/>
      <c r="AG187" s="36" t="s">
        <v>28</v>
      </c>
      <c r="AH187" s="90">
        <v>45606</v>
      </c>
      <c r="AI187" s="168"/>
      <c r="AJ187" s="168"/>
      <c r="AK187" s="73" t="s">
        <v>27</v>
      </c>
      <c r="AL187" s="36" t="s">
        <v>943</v>
      </c>
      <c r="AM187" s="36"/>
      <c r="AN187" s="36" t="s">
        <v>28</v>
      </c>
      <c r="AO187" s="90">
        <v>45606</v>
      </c>
      <c r="AP187" s="168"/>
      <c r="AQ187" s="168"/>
      <c r="AR187" s="73" t="s">
        <v>27</v>
      </c>
      <c r="AS187" s="36" t="s">
        <v>943</v>
      </c>
      <c r="AT187" s="36"/>
      <c r="AU187" s="36" t="s">
        <v>28</v>
      </c>
      <c r="AV187" s="90">
        <v>45606</v>
      </c>
    </row>
    <row r="188" spans="2:48" ht="16.5" customHeight="1">
      <c r="B188" s="73"/>
      <c r="C188" s="36"/>
      <c r="D188" s="36"/>
      <c r="E188" s="36"/>
      <c r="F188" s="37"/>
      <c r="G188" s="38"/>
      <c r="I188" s="73"/>
      <c r="J188" s="36"/>
      <c r="K188" s="36"/>
      <c r="L188" s="36"/>
      <c r="M188" s="37"/>
      <c r="P188" s="73"/>
      <c r="Q188" s="36"/>
      <c r="R188" s="36"/>
      <c r="S188" s="36"/>
      <c r="T188" s="37"/>
      <c r="W188" s="73"/>
      <c r="X188" s="36"/>
      <c r="Y188" s="36"/>
      <c r="Z188" s="36"/>
      <c r="AA188" s="37"/>
      <c r="AB188" s="81"/>
      <c r="AC188" s="81"/>
      <c r="AD188" s="73"/>
      <c r="AE188" s="36"/>
      <c r="AF188" s="36"/>
      <c r="AG188" s="36"/>
      <c r="AH188" s="37"/>
      <c r="AI188" s="81"/>
      <c r="AJ188" s="81"/>
      <c r="AK188" s="73"/>
      <c r="AL188" s="36"/>
      <c r="AM188" s="36"/>
      <c r="AN188" s="36"/>
      <c r="AO188" s="37"/>
      <c r="AP188" s="81"/>
      <c r="AQ188" s="81"/>
      <c r="AR188" s="73"/>
      <c r="AS188" s="36"/>
      <c r="AT188" s="36"/>
      <c r="AU188" s="36"/>
      <c r="AV188" s="37"/>
    </row>
    <row r="189" spans="2:48" s="79" customFormat="1" ht="16.5" customHeight="1">
      <c r="B189" s="266" t="s">
        <v>113</v>
      </c>
      <c r="C189" s="267"/>
      <c r="D189" s="263"/>
      <c r="E189" s="268" t="s">
        <v>115</v>
      </c>
      <c r="F189" s="269"/>
      <c r="G189" s="78"/>
      <c r="I189" s="266" t="s">
        <v>113</v>
      </c>
      <c r="J189" s="267"/>
      <c r="K189" s="263"/>
      <c r="L189" s="268" t="s">
        <v>115</v>
      </c>
      <c r="M189" s="269"/>
      <c r="P189" s="266" t="s">
        <v>113</v>
      </c>
      <c r="Q189" s="267"/>
      <c r="R189" s="263"/>
      <c r="S189" s="268" t="s">
        <v>115</v>
      </c>
      <c r="T189" s="269"/>
      <c r="W189" s="266" t="s">
        <v>113</v>
      </c>
      <c r="X189" s="267"/>
      <c r="Y189" s="263"/>
      <c r="Z189" s="268" t="s">
        <v>115</v>
      </c>
      <c r="AA189" s="269"/>
      <c r="AB189" s="169"/>
      <c r="AC189" s="169"/>
      <c r="AD189" s="266" t="s">
        <v>113</v>
      </c>
      <c r="AE189" s="267"/>
      <c r="AF189" s="263"/>
      <c r="AG189" s="268" t="s">
        <v>115</v>
      </c>
      <c r="AH189" s="269"/>
      <c r="AI189" s="169"/>
      <c r="AJ189" s="169"/>
      <c r="AK189" s="266" t="s">
        <v>113</v>
      </c>
      <c r="AL189" s="267"/>
      <c r="AM189" s="263"/>
      <c r="AN189" s="268" t="s">
        <v>115</v>
      </c>
      <c r="AO189" s="269"/>
      <c r="AP189" s="169"/>
      <c r="AQ189" s="169"/>
      <c r="AR189" s="266" t="s">
        <v>113</v>
      </c>
      <c r="AS189" s="267"/>
      <c r="AT189" s="263"/>
      <c r="AU189" s="268" t="s">
        <v>115</v>
      </c>
      <c r="AV189" s="269"/>
    </row>
    <row r="190" spans="2:48" ht="16.5" customHeight="1">
      <c r="B190" s="73" t="s">
        <v>1</v>
      </c>
      <c r="C190" s="72">
        <v>910</v>
      </c>
      <c r="D190" s="36"/>
      <c r="E190" s="36" t="s">
        <v>29</v>
      </c>
      <c r="F190" s="80" t="s">
        <v>1008</v>
      </c>
      <c r="G190" s="38"/>
      <c r="I190" s="73" t="s">
        <v>1</v>
      </c>
      <c r="J190" s="72">
        <v>910</v>
      </c>
      <c r="K190" s="36"/>
      <c r="L190" s="36" t="s">
        <v>29</v>
      </c>
      <c r="M190" s="80" t="s">
        <v>1009</v>
      </c>
      <c r="P190" s="73" t="s">
        <v>1</v>
      </c>
      <c r="Q190" s="72">
        <v>910</v>
      </c>
      <c r="R190" s="36"/>
      <c r="S190" s="36" t="s">
        <v>29</v>
      </c>
      <c r="T190" s="80" t="s">
        <v>1010</v>
      </c>
      <c r="W190" s="73" t="s">
        <v>1</v>
      </c>
      <c r="X190" s="72">
        <v>910</v>
      </c>
      <c r="Y190" s="36"/>
      <c r="Z190" s="36" t="s">
        <v>29</v>
      </c>
      <c r="AA190" s="80" t="s">
        <v>1011</v>
      </c>
      <c r="AB190" s="170"/>
      <c r="AC190" s="170"/>
      <c r="AD190" s="73" t="s">
        <v>1</v>
      </c>
      <c r="AE190" s="72">
        <v>1600</v>
      </c>
      <c r="AF190" s="36"/>
      <c r="AG190" s="36" t="s">
        <v>29</v>
      </c>
      <c r="AH190" s="80" t="s">
        <v>1012</v>
      </c>
      <c r="AI190" s="170"/>
      <c r="AJ190" s="170"/>
      <c r="AK190" s="73" t="s">
        <v>1</v>
      </c>
      <c r="AL190" s="72">
        <v>1600</v>
      </c>
      <c r="AM190" s="36"/>
      <c r="AN190" s="36" t="s">
        <v>29</v>
      </c>
      <c r="AO190" s="80" t="s">
        <v>1013</v>
      </c>
      <c r="AP190" s="170"/>
      <c r="AQ190" s="170"/>
      <c r="AR190" s="73" t="s">
        <v>1</v>
      </c>
      <c r="AS190" s="72">
        <v>910</v>
      </c>
      <c r="AT190" s="36"/>
      <c r="AU190" s="36" t="s">
        <v>29</v>
      </c>
      <c r="AV190" s="80" t="s">
        <v>1014</v>
      </c>
    </row>
    <row r="191" spans="2:48" ht="16.5" customHeight="1">
      <c r="B191" s="73" t="s">
        <v>3</v>
      </c>
      <c r="C191" s="72">
        <v>23280</v>
      </c>
      <c r="D191" s="36"/>
      <c r="E191" s="36" t="s">
        <v>30</v>
      </c>
      <c r="F191" s="80" t="s">
        <v>932</v>
      </c>
      <c r="G191" s="38"/>
      <c r="I191" s="73" t="s">
        <v>3</v>
      </c>
      <c r="J191" s="72">
        <v>23880</v>
      </c>
      <c r="K191" s="36"/>
      <c r="L191" s="36" t="s">
        <v>30</v>
      </c>
      <c r="M191" s="80" t="s">
        <v>933</v>
      </c>
      <c r="P191" s="73" t="s">
        <v>3</v>
      </c>
      <c r="Q191" s="72">
        <v>17760</v>
      </c>
      <c r="R191" s="36"/>
      <c r="S191" s="36" t="s">
        <v>30</v>
      </c>
      <c r="T191" s="80" t="s">
        <v>934</v>
      </c>
      <c r="W191" s="73" t="s">
        <v>3</v>
      </c>
      <c r="X191" s="72">
        <v>12240</v>
      </c>
      <c r="Y191" s="36"/>
      <c r="Z191" s="36" t="s">
        <v>30</v>
      </c>
      <c r="AA191" s="80" t="s">
        <v>935</v>
      </c>
      <c r="AB191" s="170"/>
      <c r="AC191" s="170"/>
      <c r="AD191" s="73" t="s">
        <v>3</v>
      </c>
      <c r="AE191" s="72">
        <v>51039</v>
      </c>
      <c r="AF191" s="36"/>
      <c r="AG191" s="36" t="s">
        <v>30</v>
      </c>
      <c r="AH191" s="80" t="s">
        <v>936</v>
      </c>
      <c r="AI191" s="170"/>
      <c r="AJ191" s="170"/>
      <c r="AK191" s="73" t="s">
        <v>3</v>
      </c>
      <c r="AL191" s="72">
        <v>31940</v>
      </c>
      <c r="AM191" s="36"/>
      <c r="AN191" s="36" t="s">
        <v>30</v>
      </c>
      <c r="AO191" s="80" t="s">
        <v>937</v>
      </c>
      <c r="AP191" s="170"/>
      <c r="AQ191" s="170"/>
      <c r="AR191" s="73" t="s">
        <v>3</v>
      </c>
      <c r="AS191" s="72">
        <v>19680</v>
      </c>
      <c r="AT191" s="36"/>
      <c r="AU191" s="36" t="s">
        <v>30</v>
      </c>
      <c r="AV191" s="80" t="s">
        <v>938</v>
      </c>
    </row>
    <row r="192" spans="2:48" ht="16.5" customHeight="1">
      <c r="B192" s="73" t="s">
        <v>159</v>
      </c>
      <c r="C192" s="72">
        <v>0</v>
      </c>
      <c r="D192" s="36"/>
      <c r="E192" s="36"/>
      <c r="F192" s="80"/>
      <c r="G192" s="38"/>
      <c r="I192" s="73" t="s">
        <v>159</v>
      </c>
      <c r="J192" s="72">
        <v>0</v>
      </c>
      <c r="K192" s="36"/>
      <c r="L192" s="36"/>
      <c r="M192" s="80"/>
      <c r="P192" s="73" t="s">
        <v>159</v>
      </c>
      <c r="Q192" s="72">
        <v>0</v>
      </c>
      <c r="R192" s="36"/>
      <c r="S192" s="36"/>
      <c r="T192" s="80"/>
      <c r="W192" s="73" t="s">
        <v>159</v>
      </c>
      <c r="X192" s="72">
        <v>0</v>
      </c>
      <c r="Y192" s="36"/>
      <c r="Z192" s="36"/>
      <c r="AA192" s="80"/>
      <c r="AB192" s="170"/>
      <c r="AC192" s="170"/>
      <c r="AD192" s="73" t="s">
        <v>159</v>
      </c>
      <c r="AE192" s="72">
        <v>0</v>
      </c>
      <c r="AF192" s="36"/>
      <c r="AG192" s="36"/>
      <c r="AH192" s="80"/>
      <c r="AI192" s="170"/>
      <c r="AJ192" s="170"/>
      <c r="AK192" s="73" t="s">
        <v>159</v>
      </c>
      <c r="AL192" s="72">
        <v>0</v>
      </c>
      <c r="AM192" s="36"/>
      <c r="AN192" s="36"/>
      <c r="AO192" s="80"/>
      <c r="AP192" s="170"/>
      <c r="AQ192" s="170"/>
      <c r="AR192" s="73" t="s">
        <v>159</v>
      </c>
      <c r="AS192" s="72">
        <v>0</v>
      </c>
      <c r="AT192" s="36"/>
      <c r="AU192" s="36"/>
      <c r="AV192" s="80"/>
    </row>
    <row r="193" spans="2:48" ht="16.5" customHeight="1">
      <c r="B193" s="196" t="s">
        <v>167</v>
      </c>
      <c r="C193" s="72">
        <v>1746</v>
      </c>
      <c r="D193" s="36"/>
      <c r="E193" s="36"/>
      <c r="F193" s="80"/>
      <c r="G193" s="38"/>
      <c r="I193" s="164" t="s">
        <v>167</v>
      </c>
      <c r="J193" s="72">
        <v>1791</v>
      </c>
      <c r="K193" s="36"/>
      <c r="L193" s="36"/>
      <c r="M193" s="80"/>
      <c r="P193" s="164" t="s">
        <v>167</v>
      </c>
      <c r="Q193" s="72">
        <v>1332</v>
      </c>
      <c r="R193" s="36"/>
      <c r="S193" s="36"/>
      <c r="T193" s="80"/>
      <c r="W193" s="164" t="s">
        <v>167</v>
      </c>
      <c r="X193" s="72">
        <v>918</v>
      </c>
      <c r="Y193" s="36"/>
      <c r="Z193" s="36"/>
      <c r="AA193" s="80"/>
      <c r="AB193" s="170"/>
      <c r="AC193" s="170"/>
      <c r="AD193" s="164" t="s">
        <v>167</v>
      </c>
      <c r="AE193" s="72">
        <v>2934</v>
      </c>
      <c r="AF193" s="36"/>
      <c r="AG193" s="36"/>
      <c r="AH193" s="80"/>
      <c r="AI193" s="170"/>
      <c r="AJ193" s="170"/>
      <c r="AK193" s="164" t="s">
        <v>167</v>
      </c>
      <c r="AL193" s="72">
        <v>2133</v>
      </c>
      <c r="AM193" s="36"/>
      <c r="AN193" s="36"/>
      <c r="AO193" s="80"/>
      <c r="AP193" s="170"/>
      <c r="AQ193" s="170"/>
      <c r="AR193" s="164" t="s">
        <v>167</v>
      </c>
      <c r="AS193" s="72">
        <v>1476</v>
      </c>
      <c r="AT193" s="36"/>
      <c r="AU193" s="36"/>
      <c r="AV193" s="80"/>
    </row>
    <row r="194" spans="2:48" ht="16.5" customHeight="1">
      <c r="B194" s="73" t="s">
        <v>168</v>
      </c>
      <c r="C194" s="72">
        <v>970</v>
      </c>
      <c r="D194" s="36"/>
      <c r="E194" s="36"/>
      <c r="F194" s="80"/>
      <c r="G194" s="38"/>
      <c r="I194" s="73" t="s">
        <v>168</v>
      </c>
      <c r="J194" s="72">
        <v>995</v>
      </c>
      <c r="K194" s="36"/>
      <c r="L194" s="36"/>
      <c r="M194" s="80"/>
      <c r="P194" s="73" t="s">
        <v>168</v>
      </c>
      <c r="Q194" s="72">
        <v>740</v>
      </c>
      <c r="R194" s="36"/>
      <c r="S194" s="36"/>
      <c r="T194" s="80"/>
      <c r="W194" s="73" t="s">
        <v>168</v>
      </c>
      <c r="X194" s="72">
        <v>510</v>
      </c>
      <c r="Y194" s="36"/>
      <c r="Z194" s="36"/>
      <c r="AA194" s="80"/>
      <c r="AB194" s="170"/>
      <c r="AC194" s="170"/>
      <c r="AD194" s="73" t="s">
        <v>168</v>
      </c>
      <c r="AE194" s="72">
        <v>1630</v>
      </c>
      <c r="AF194" s="36"/>
      <c r="AG194" s="36"/>
      <c r="AH194" s="80"/>
      <c r="AI194" s="170"/>
      <c r="AJ194" s="170"/>
      <c r="AK194" s="73" t="s">
        <v>168</v>
      </c>
      <c r="AL194" s="72">
        <v>1185</v>
      </c>
      <c r="AM194" s="36"/>
      <c r="AN194" s="36"/>
      <c r="AO194" s="80"/>
      <c r="AP194" s="170"/>
      <c r="AQ194" s="170"/>
      <c r="AR194" s="73" t="s">
        <v>168</v>
      </c>
      <c r="AS194" s="72">
        <v>820</v>
      </c>
      <c r="AT194" s="36"/>
      <c r="AU194" s="36"/>
      <c r="AV194" s="80"/>
    </row>
    <row r="195" spans="2:48" ht="16.5" customHeight="1">
      <c r="B195" s="73" t="s">
        <v>31</v>
      </c>
      <c r="C195" s="72">
        <v>2691</v>
      </c>
      <c r="D195" s="36"/>
      <c r="E195" s="172" t="s">
        <v>117</v>
      </c>
      <c r="F195" s="173"/>
      <c r="G195" s="38"/>
      <c r="I195" s="73" t="s">
        <v>31</v>
      </c>
      <c r="J195" s="72">
        <v>2758</v>
      </c>
      <c r="K195" s="36"/>
      <c r="L195" s="172" t="s">
        <v>117</v>
      </c>
      <c r="M195" s="173"/>
      <c r="P195" s="73" t="s">
        <v>31</v>
      </c>
      <c r="Q195" s="72">
        <v>2074</v>
      </c>
      <c r="R195" s="36"/>
      <c r="S195" s="172" t="s">
        <v>117</v>
      </c>
      <c r="T195" s="173"/>
      <c r="W195" s="73" t="s">
        <v>31</v>
      </c>
      <c r="X195" s="72">
        <v>1458</v>
      </c>
      <c r="Y195" s="36"/>
      <c r="Z195" s="172" t="s">
        <v>117</v>
      </c>
      <c r="AA195" s="173"/>
      <c r="AB195" s="169"/>
      <c r="AC195" s="169"/>
      <c r="AD195" s="73" t="s">
        <v>31</v>
      </c>
      <c r="AE195" s="72">
        <v>5720</v>
      </c>
      <c r="AF195" s="36"/>
      <c r="AG195" s="172" t="s">
        <v>117</v>
      </c>
      <c r="AH195" s="173"/>
      <c r="AI195" s="169"/>
      <c r="AJ195" s="169"/>
      <c r="AK195" s="73" t="s">
        <v>31</v>
      </c>
      <c r="AL195" s="72">
        <v>3686</v>
      </c>
      <c r="AM195" s="36"/>
      <c r="AN195" s="172" t="s">
        <v>117</v>
      </c>
      <c r="AO195" s="173"/>
      <c r="AP195" s="169"/>
      <c r="AQ195" s="169"/>
      <c r="AR195" s="73" t="s">
        <v>31</v>
      </c>
      <c r="AS195" s="72">
        <v>2289</v>
      </c>
      <c r="AT195" s="36"/>
      <c r="AU195" s="172" t="s">
        <v>117</v>
      </c>
      <c r="AV195" s="173"/>
    </row>
    <row r="196" spans="2:48" ht="16.5" customHeight="1">
      <c r="B196" s="73" t="s">
        <v>171</v>
      </c>
      <c r="C196" s="72">
        <v>-7</v>
      </c>
      <c r="D196" s="36"/>
      <c r="E196" s="36" t="s">
        <v>33</v>
      </c>
      <c r="F196" s="80" t="s">
        <v>1015</v>
      </c>
      <c r="G196" s="38"/>
      <c r="I196" s="73" t="s">
        <v>171</v>
      </c>
      <c r="J196" s="72">
        <v>-4</v>
      </c>
      <c r="K196" s="36"/>
      <c r="L196" s="36" t="s">
        <v>33</v>
      </c>
      <c r="M196" s="80" t="s">
        <v>654</v>
      </c>
      <c r="P196" s="73" t="s">
        <v>171</v>
      </c>
      <c r="Q196" s="72">
        <v>-6</v>
      </c>
      <c r="R196" s="36"/>
      <c r="S196" s="36" t="s">
        <v>33</v>
      </c>
      <c r="T196" s="80" t="s">
        <v>408</v>
      </c>
      <c r="W196" s="73" t="s">
        <v>171</v>
      </c>
      <c r="X196" s="72">
        <v>-6</v>
      </c>
      <c r="Y196" s="36"/>
      <c r="Z196" s="36" t="s">
        <v>33</v>
      </c>
      <c r="AA196" s="80" t="s">
        <v>453</v>
      </c>
      <c r="AB196" s="170"/>
      <c r="AC196" s="170"/>
      <c r="AD196" s="73" t="s">
        <v>171</v>
      </c>
      <c r="AE196" s="72">
        <v>-3</v>
      </c>
      <c r="AF196" s="36"/>
      <c r="AG196" s="36" t="s">
        <v>33</v>
      </c>
      <c r="AH196" s="80" t="s">
        <v>887</v>
      </c>
      <c r="AI196" s="170"/>
      <c r="AJ196" s="170"/>
      <c r="AK196" s="73" t="s">
        <v>171</v>
      </c>
      <c r="AL196" s="72">
        <v>-4</v>
      </c>
      <c r="AM196" s="36"/>
      <c r="AN196" s="36" t="s">
        <v>33</v>
      </c>
      <c r="AO196" s="80" t="s">
        <v>931</v>
      </c>
      <c r="AP196" s="170"/>
      <c r="AQ196" s="170"/>
      <c r="AR196" s="73" t="s">
        <v>171</v>
      </c>
      <c r="AS196" s="72">
        <v>-5</v>
      </c>
      <c r="AT196" s="36"/>
      <c r="AU196" s="36" t="s">
        <v>33</v>
      </c>
      <c r="AV196" s="80" t="s">
        <v>389</v>
      </c>
    </row>
    <row r="197" spans="2:48" ht="16.5" customHeight="1">
      <c r="B197" s="73" t="s">
        <v>32</v>
      </c>
      <c r="C197" s="72">
        <v>860</v>
      </c>
      <c r="D197" s="36"/>
      <c r="E197" s="96"/>
      <c r="F197" s="95"/>
      <c r="G197" s="38"/>
      <c r="I197" s="73" t="s">
        <v>32</v>
      </c>
      <c r="J197" s="72">
        <v>880</v>
      </c>
      <c r="K197" s="36"/>
      <c r="L197" s="96"/>
      <c r="M197" s="95"/>
      <c r="P197" s="73" t="s">
        <v>32</v>
      </c>
      <c r="Q197" s="72">
        <v>660</v>
      </c>
      <c r="R197" s="36"/>
      <c r="S197" s="96"/>
      <c r="T197" s="95"/>
      <c r="W197" s="73" t="s">
        <v>32</v>
      </c>
      <c r="X197" s="72">
        <v>460</v>
      </c>
      <c r="Y197" s="36"/>
      <c r="Z197" s="96"/>
      <c r="AA197" s="95"/>
      <c r="AB197" s="171"/>
      <c r="AC197" s="171"/>
      <c r="AD197" s="73" t="s">
        <v>32</v>
      </c>
      <c r="AE197" s="72">
        <v>1830</v>
      </c>
      <c r="AF197" s="36"/>
      <c r="AG197" s="96"/>
      <c r="AH197" s="95"/>
      <c r="AI197" s="171"/>
      <c r="AJ197" s="171"/>
      <c r="AK197" s="73" t="s">
        <v>32</v>
      </c>
      <c r="AL197" s="72">
        <v>1170</v>
      </c>
      <c r="AM197" s="36"/>
      <c r="AN197" s="96"/>
      <c r="AO197" s="95"/>
      <c r="AP197" s="171"/>
      <c r="AQ197" s="171"/>
      <c r="AR197" s="73" t="s">
        <v>32</v>
      </c>
      <c r="AS197" s="72">
        <v>730</v>
      </c>
      <c r="AT197" s="36"/>
      <c r="AU197" s="96"/>
      <c r="AV197" s="95"/>
    </row>
    <row r="198" spans="2:48" ht="16.5" customHeight="1">
      <c r="B198" s="73" t="s">
        <v>101</v>
      </c>
      <c r="C198" s="72">
        <v>2500</v>
      </c>
      <c r="D198" s="36"/>
      <c r="E198" s="36"/>
      <c r="F198" s="80"/>
      <c r="G198" s="38"/>
      <c r="I198" s="73" t="s">
        <v>101</v>
      </c>
      <c r="J198" s="72">
        <v>2500</v>
      </c>
      <c r="K198" s="36"/>
      <c r="L198" s="36"/>
      <c r="M198" s="80"/>
      <c r="P198" s="73" t="s">
        <v>101</v>
      </c>
      <c r="Q198" s="72">
        <v>2500</v>
      </c>
      <c r="R198" s="36"/>
      <c r="S198" s="36"/>
      <c r="T198" s="80"/>
      <c r="W198" s="73" t="s">
        <v>101</v>
      </c>
      <c r="X198" s="72">
        <v>0</v>
      </c>
      <c r="Y198" s="36"/>
      <c r="Z198" s="36"/>
      <c r="AA198" s="80"/>
      <c r="AB198" s="170"/>
      <c r="AC198" s="170"/>
      <c r="AD198" s="73" t="s">
        <v>101</v>
      </c>
      <c r="AE198" s="72">
        <v>2500</v>
      </c>
      <c r="AF198" s="36"/>
      <c r="AG198" s="36"/>
      <c r="AH198" s="80"/>
      <c r="AI198" s="170"/>
      <c r="AJ198" s="170"/>
      <c r="AK198" s="73" t="s">
        <v>101</v>
      </c>
      <c r="AL198" s="72">
        <v>2500</v>
      </c>
      <c r="AM198" s="36"/>
      <c r="AN198" s="36"/>
      <c r="AO198" s="80"/>
      <c r="AP198" s="170"/>
      <c r="AQ198" s="170"/>
      <c r="AR198" s="73" t="s">
        <v>101</v>
      </c>
      <c r="AS198" s="72">
        <v>2500</v>
      </c>
      <c r="AT198" s="36"/>
      <c r="AU198" s="36"/>
      <c r="AV198" s="80"/>
    </row>
    <row r="199" spans="2:48" ht="16.5" customHeight="1">
      <c r="B199" s="73" t="s">
        <v>104</v>
      </c>
      <c r="C199" s="72">
        <v>0</v>
      </c>
      <c r="D199" s="36"/>
      <c r="E199" s="36"/>
      <c r="F199" s="80"/>
      <c r="G199" s="38"/>
      <c r="I199" s="73" t="s">
        <v>104</v>
      </c>
      <c r="J199" s="72">
        <v>0</v>
      </c>
      <c r="K199" s="36"/>
      <c r="L199" s="36"/>
      <c r="M199" s="80"/>
      <c r="P199" s="73" t="s">
        <v>104</v>
      </c>
      <c r="Q199" s="72">
        <v>0</v>
      </c>
      <c r="R199" s="36"/>
      <c r="S199" s="36"/>
      <c r="T199" s="80"/>
      <c r="W199" s="73" t="s">
        <v>104</v>
      </c>
      <c r="X199" s="72">
        <v>0</v>
      </c>
      <c r="Y199" s="36"/>
      <c r="Z199" s="36"/>
      <c r="AA199" s="80"/>
      <c r="AB199" s="170"/>
      <c r="AC199" s="170"/>
      <c r="AD199" s="73" t="s">
        <v>104</v>
      </c>
      <c r="AE199" s="72">
        <v>0</v>
      </c>
      <c r="AF199" s="36"/>
      <c r="AG199" s="36"/>
      <c r="AH199" s="80"/>
      <c r="AI199" s="170"/>
      <c r="AJ199" s="170"/>
      <c r="AK199" s="73" t="s">
        <v>104</v>
      </c>
      <c r="AL199" s="72">
        <v>0</v>
      </c>
      <c r="AM199" s="36"/>
      <c r="AN199" s="36"/>
      <c r="AO199" s="80"/>
      <c r="AP199" s="170"/>
      <c r="AQ199" s="170"/>
      <c r="AR199" s="73" t="s">
        <v>104</v>
      </c>
      <c r="AS199" s="72">
        <v>0</v>
      </c>
      <c r="AT199" s="36"/>
      <c r="AU199" s="36"/>
      <c r="AV199" s="80"/>
    </row>
    <row r="200" spans="2:48" ht="16.5" customHeight="1">
      <c r="B200" s="93" t="s">
        <v>109</v>
      </c>
      <c r="C200" s="94">
        <v>32950</v>
      </c>
      <c r="D200" s="81"/>
      <c r="E200" s="36"/>
      <c r="F200" s="37"/>
      <c r="G200" s="38"/>
      <c r="H200" s="39"/>
      <c r="I200" s="93" t="s">
        <v>109</v>
      </c>
      <c r="J200" s="94">
        <v>33710</v>
      </c>
      <c r="K200" s="81"/>
      <c r="L200" s="36"/>
      <c r="M200" s="37"/>
      <c r="N200" s="39"/>
      <c r="O200" s="39"/>
      <c r="P200" s="93" t="s">
        <v>109</v>
      </c>
      <c r="Q200" s="94">
        <v>25970</v>
      </c>
      <c r="R200" s="81"/>
      <c r="S200" s="36"/>
      <c r="T200" s="37"/>
      <c r="U200" s="39"/>
      <c r="V200" s="39"/>
      <c r="W200" s="93" t="s">
        <v>109</v>
      </c>
      <c r="X200" s="94">
        <v>16490</v>
      </c>
      <c r="Y200" s="81"/>
      <c r="Z200" s="36"/>
      <c r="AA200" s="37"/>
      <c r="AB200" s="81"/>
      <c r="AC200" s="81"/>
      <c r="AD200" s="93" t="s">
        <v>109</v>
      </c>
      <c r="AE200" s="94">
        <v>67250</v>
      </c>
      <c r="AF200" s="81"/>
      <c r="AG200" s="36"/>
      <c r="AH200" s="37"/>
      <c r="AI200" s="81"/>
      <c r="AJ200" s="81"/>
      <c r="AK200" s="93" t="s">
        <v>109</v>
      </c>
      <c r="AL200" s="94">
        <v>44210</v>
      </c>
      <c r="AM200" s="81"/>
      <c r="AN200" s="36"/>
      <c r="AO200" s="37"/>
      <c r="AP200" s="81"/>
      <c r="AQ200" s="81"/>
      <c r="AR200" s="93" t="s">
        <v>109</v>
      </c>
      <c r="AS200" s="94">
        <v>28400</v>
      </c>
      <c r="AT200" s="81"/>
      <c r="AU200" s="36"/>
      <c r="AV200" s="37"/>
    </row>
    <row r="201" spans="2:48" ht="16.5" customHeight="1">
      <c r="B201" s="74" t="s">
        <v>111</v>
      </c>
      <c r="C201" s="75">
        <v>0</v>
      </c>
      <c r="D201" s="81"/>
      <c r="E201" s="36"/>
      <c r="F201" s="37"/>
      <c r="G201" s="38"/>
      <c r="H201" s="39"/>
      <c r="I201" s="74" t="s">
        <v>111</v>
      </c>
      <c r="J201" s="75">
        <v>0</v>
      </c>
      <c r="K201" s="81"/>
      <c r="L201" s="36"/>
      <c r="M201" s="37"/>
      <c r="N201" s="39"/>
      <c r="O201" s="39"/>
      <c r="P201" s="74" t="s">
        <v>111</v>
      </c>
      <c r="Q201" s="75">
        <v>0</v>
      </c>
      <c r="R201" s="81"/>
      <c r="S201" s="36"/>
      <c r="T201" s="37"/>
      <c r="U201" s="39"/>
      <c r="V201" s="39"/>
      <c r="W201" s="74" t="s">
        <v>111</v>
      </c>
      <c r="X201" s="75">
        <v>0</v>
      </c>
      <c r="Y201" s="81"/>
      <c r="Z201" s="36"/>
      <c r="AA201" s="37"/>
      <c r="AB201" s="81"/>
      <c r="AC201" s="81"/>
      <c r="AD201" s="74" t="s">
        <v>111</v>
      </c>
      <c r="AE201" s="75">
        <v>192270</v>
      </c>
      <c r="AF201" s="81"/>
      <c r="AG201" s="36"/>
      <c r="AH201" s="37"/>
      <c r="AI201" s="81"/>
      <c r="AJ201" s="81"/>
      <c r="AK201" s="74" t="s">
        <v>111</v>
      </c>
      <c r="AL201" s="75">
        <v>0</v>
      </c>
      <c r="AM201" s="81"/>
      <c r="AN201" s="36"/>
      <c r="AO201" s="37"/>
      <c r="AP201" s="81"/>
      <c r="AQ201" s="81"/>
      <c r="AR201" s="74" t="s">
        <v>111</v>
      </c>
      <c r="AS201" s="75">
        <v>0</v>
      </c>
      <c r="AT201" s="81"/>
      <c r="AU201" s="36"/>
      <c r="AV201" s="37"/>
    </row>
    <row r="202" spans="2:48" ht="16.5" customHeight="1">
      <c r="B202" s="91" t="s">
        <v>112</v>
      </c>
      <c r="C202" s="92">
        <v>32950</v>
      </c>
      <c r="D202" s="81"/>
      <c r="E202" s="36"/>
      <c r="F202" s="37"/>
      <c r="G202" s="38"/>
      <c r="I202" s="91" t="s">
        <v>112</v>
      </c>
      <c r="J202" s="92">
        <v>33710</v>
      </c>
      <c r="K202" s="81"/>
      <c r="L202" s="36"/>
      <c r="M202" s="37"/>
      <c r="P202" s="91" t="s">
        <v>112</v>
      </c>
      <c r="Q202" s="92">
        <v>25970</v>
      </c>
      <c r="R202" s="81"/>
      <c r="S202" s="36"/>
      <c r="T202" s="37"/>
      <c r="W202" s="91" t="s">
        <v>112</v>
      </c>
      <c r="X202" s="92">
        <v>16490</v>
      </c>
      <c r="Y202" s="81"/>
      <c r="Z202" s="36"/>
      <c r="AA202" s="37"/>
      <c r="AB202" s="81"/>
      <c r="AC202" s="81"/>
      <c r="AD202" s="91" t="s">
        <v>112</v>
      </c>
      <c r="AE202" s="92">
        <v>259520</v>
      </c>
      <c r="AF202" s="81"/>
      <c r="AG202" s="36"/>
      <c r="AH202" s="37"/>
      <c r="AI202" s="81"/>
      <c r="AJ202" s="81"/>
      <c r="AK202" s="91" t="s">
        <v>112</v>
      </c>
      <c r="AL202" s="92">
        <v>44210</v>
      </c>
      <c r="AM202" s="81"/>
      <c r="AN202" s="36"/>
      <c r="AO202" s="37"/>
      <c r="AP202" s="81"/>
      <c r="AQ202" s="81"/>
      <c r="AR202" s="91" t="s">
        <v>112</v>
      </c>
      <c r="AS202" s="92">
        <v>28400</v>
      </c>
      <c r="AT202" s="81"/>
      <c r="AU202" s="36"/>
      <c r="AV202" s="37"/>
    </row>
    <row r="203" spans="2:48" s="39" customFormat="1" ht="16.5" customHeight="1">
      <c r="B203" s="73"/>
      <c r="C203" s="42"/>
      <c r="D203" s="36"/>
      <c r="E203" s="36"/>
      <c r="F203" s="37"/>
      <c r="G203" s="38"/>
      <c r="I203" s="73"/>
      <c r="J203" s="42"/>
      <c r="K203" s="36"/>
      <c r="L203" s="36"/>
      <c r="M203" s="37"/>
      <c r="P203" s="73"/>
      <c r="Q203" s="42"/>
      <c r="R203" s="36"/>
      <c r="S203" s="36"/>
      <c r="T203" s="37"/>
      <c r="W203" s="73"/>
      <c r="X203" s="42"/>
      <c r="Y203" s="36"/>
      <c r="Z203" s="36"/>
      <c r="AA203" s="37"/>
      <c r="AB203" s="81"/>
      <c r="AC203" s="81"/>
      <c r="AD203" s="73"/>
      <c r="AE203" s="42"/>
      <c r="AF203" s="36"/>
      <c r="AG203" s="36"/>
      <c r="AH203" s="37"/>
      <c r="AI203" s="81"/>
      <c r="AJ203" s="81"/>
      <c r="AK203" s="73"/>
      <c r="AL203" s="42"/>
      <c r="AM203" s="36"/>
      <c r="AN203" s="36"/>
      <c r="AO203" s="37"/>
      <c r="AP203" s="81"/>
      <c r="AQ203" s="81"/>
      <c r="AR203" s="73"/>
      <c r="AS203" s="42"/>
      <c r="AT203" s="36"/>
      <c r="AU203" s="36"/>
      <c r="AV203" s="37"/>
    </row>
    <row r="204" spans="2:48" s="82" customFormat="1" ht="16.5" customHeight="1">
      <c r="B204" s="73">
        <v>0</v>
      </c>
      <c r="C204" s="42"/>
      <c r="D204" s="36"/>
      <c r="E204" s="36"/>
      <c r="F204" s="37"/>
      <c r="G204" s="83"/>
      <c r="I204" s="73">
        <v>0</v>
      </c>
      <c r="J204" s="42"/>
      <c r="K204" s="36"/>
      <c r="L204" s="36"/>
      <c r="M204" s="37"/>
      <c r="P204" s="73">
        <v>0</v>
      </c>
      <c r="Q204" s="42"/>
      <c r="R204" s="36"/>
      <c r="S204" s="36"/>
      <c r="T204" s="37"/>
      <c r="W204" s="73">
        <v>0</v>
      </c>
      <c r="X204" s="42"/>
      <c r="Y204" s="36"/>
      <c r="Z204" s="36"/>
      <c r="AA204" s="37"/>
      <c r="AB204" s="81"/>
      <c r="AC204" s="81"/>
      <c r="AD204" s="73">
        <v>0</v>
      </c>
      <c r="AE204" s="42"/>
      <c r="AF204" s="36"/>
      <c r="AG204" s="36"/>
      <c r="AH204" s="37"/>
      <c r="AI204" s="81"/>
      <c r="AJ204" s="81"/>
      <c r="AK204" s="73">
        <v>0</v>
      </c>
      <c r="AL204" s="42"/>
      <c r="AM204" s="36"/>
      <c r="AN204" s="36"/>
      <c r="AO204" s="37"/>
      <c r="AP204" s="81"/>
      <c r="AQ204" s="81"/>
      <c r="AR204" s="73">
        <v>0</v>
      </c>
      <c r="AS204" s="42"/>
      <c r="AT204" s="36"/>
      <c r="AU204" s="36"/>
      <c r="AV204" s="37"/>
    </row>
    <row r="205" spans="2:48" ht="16.5" customHeight="1">
      <c r="B205" s="73" t="s">
        <v>211</v>
      </c>
      <c r="C205" s="42"/>
      <c r="D205" s="36"/>
      <c r="E205" s="36"/>
      <c r="F205" s="37"/>
      <c r="G205" s="38"/>
      <c r="I205" s="73" t="s">
        <v>211</v>
      </c>
      <c r="J205" s="42"/>
      <c r="K205" s="36"/>
      <c r="L205" s="36"/>
      <c r="M205" s="37"/>
      <c r="P205" s="73" t="s">
        <v>211</v>
      </c>
      <c r="Q205" s="42"/>
      <c r="R205" s="36"/>
      <c r="S205" s="36"/>
      <c r="T205" s="37"/>
      <c r="W205" s="73" t="s">
        <v>211</v>
      </c>
      <c r="X205" s="42"/>
      <c r="Y205" s="36"/>
      <c r="Z205" s="36"/>
      <c r="AA205" s="37"/>
      <c r="AB205" s="81"/>
      <c r="AC205" s="81"/>
      <c r="AD205" s="73" t="s">
        <v>211</v>
      </c>
      <c r="AE205" s="42"/>
      <c r="AF205" s="36"/>
      <c r="AG205" s="36"/>
      <c r="AH205" s="37"/>
      <c r="AI205" s="81"/>
      <c r="AJ205" s="81"/>
      <c r="AK205" s="73" t="s">
        <v>211</v>
      </c>
      <c r="AL205" s="42"/>
      <c r="AM205" s="36"/>
      <c r="AN205" s="36"/>
      <c r="AO205" s="37"/>
      <c r="AP205" s="81"/>
      <c r="AQ205" s="81"/>
      <c r="AR205" s="73" t="s">
        <v>211</v>
      </c>
      <c r="AS205" s="42"/>
      <c r="AT205" s="36"/>
      <c r="AU205" s="36"/>
      <c r="AV205" s="37"/>
    </row>
    <row r="206" spans="2:48" s="184" customFormat="1" ht="16.5" customHeight="1">
      <c r="B206" s="180">
        <v>0</v>
      </c>
      <c r="C206" s="181"/>
      <c r="D206" s="26"/>
      <c r="E206" s="26"/>
      <c r="F206" s="182"/>
      <c r="G206" s="187"/>
      <c r="I206" s="180">
        <v>0</v>
      </c>
      <c r="J206" s="181"/>
      <c r="K206" s="26"/>
      <c r="L206" s="26"/>
      <c r="M206" s="182"/>
      <c r="P206" s="180">
        <v>0</v>
      </c>
      <c r="Q206" s="181"/>
      <c r="R206" s="26"/>
      <c r="S206" s="26"/>
      <c r="T206" s="182"/>
      <c r="W206" s="180">
        <v>0</v>
      </c>
      <c r="X206" s="181"/>
      <c r="Y206" s="26"/>
      <c r="Z206" s="26"/>
      <c r="AA206" s="182"/>
      <c r="AB206" s="185"/>
      <c r="AC206" s="185"/>
      <c r="AD206" s="180">
        <v>0</v>
      </c>
      <c r="AE206" s="181"/>
      <c r="AF206" s="26"/>
      <c r="AG206" s="26"/>
      <c r="AH206" s="182"/>
      <c r="AI206" s="185"/>
      <c r="AJ206" s="185"/>
      <c r="AK206" s="180">
        <v>0</v>
      </c>
      <c r="AL206" s="181"/>
      <c r="AM206" s="26"/>
      <c r="AN206" s="26"/>
      <c r="AO206" s="182"/>
      <c r="AP206" s="185"/>
      <c r="AQ206" s="185"/>
      <c r="AR206" s="180">
        <v>0</v>
      </c>
      <c r="AS206" s="181"/>
      <c r="AT206" s="26"/>
      <c r="AU206" s="26"/>
      <c r="AV206" s="182"/>
    </row>
    <row r="207" spans="2:48" ht="16.5" customHeight="1" thickBot="1">
      <c r="B207" s="84"/>
      <c r="C207" s="85"/>
      <c r="D207" s="85"/>
      <c r="E207" s="85"/>
      <c r="F207" s="86"/>
      <c r="I207" s="84"/>
      <c r="J207" s="85"/>
      <c r="K207" s="85"/>
      <c r="L207" s="85"/>
      <c r="M207" s="86"/>
      <c r="P207" s="84"/>
      <c r="Q207" s="85"/>
      <c r="R207" s="85"/>
      <c r="S207" s="85"/>
      <c r="T207" s="86"/>
      <c r="W207" s="84"/>
      <c r="X207" s="85"/>
      <c r="Y207" s="85"/>
      <c r="Z207" s="85"/>
      <c r="AA207" s="86"/>
      <c r="AB207" s="81"/>
      <c r="AC207" s="81"/>
      <c r="AD207" s="84"/>
      <c r="AE207" s="85"/>
      <c r="AF207" s="85"/>
      <c r="AG207" s="85"/>
      <c r="AH207" s="86"/>
      <c r="AI207" s="81"/>
      <c r="AJ207" s="81"/>
      <c r="AK207" s="84"/>
      <c r="AL207" s="85"/>
      <c r="AM207" s="85"/>
      <c r="AN207" s="85"/>
      <c r="AO207" s="86"/>
      <c r="AP207" s="81"/>
      <c r="AQ207" s="81"/>
      <c r="AR207" s="84"/>
      <c r="AS207" s="85"/>
      <c r="AT207" s="85"/>
      <c r="AU207" s="85"/>
      <c r="AV207" s="86"/>
    </row>
  </sheetData>
  <mergeCells count="112">
    <mergeCell ref="AD189:AE189"/>
    <mergeCell ref="AG189:AH189"/>
    <mergeCell ref="AK189:AL189"/>
    <mergeCell ref="AN189:AO189"/>
    <mergeCell ref="AR189:AS189"/>
    <mergeCell ref="AU189:AV189"/>
    <mergeCell ref="AR162:AS162"/>
    <mergeCell ref="AU162:AV162"/>
    <mergeCell ref="B189:C189"/>
    <mergeCell ref="E189:F189"/>
    <mergeCell ref="I189:J189"/>
    <mergeCell ref="L189:M189"/>
    <mergeCell ref="P189:Q189"/>
    <mergeCell ref="S189:T189"/>
    <mergeCell ref="W189:X189"/>
    <mergeCell ref="Z189:AA189"/>
    <mergeCell ref="W162:X162"/>
    <mergeCell ref="Z162:AA162"/>
    <mergeCell ref="AD162:AE162"/>
    <mergeCell ref="AG162:AH162"/>
    <mergeCell ref="AK162:AL162"/>
    <mergeCell ref="AN162:AO162"/>
    <mergeCell ref="B162:C162"/>
    <mergeCell ref="E162:F162"/>
    <mergeCell ref="I162:J162"/>
    <mergeCell ref="L162:M162"/>
    <mergeCell ref="P162:Q162"/>
    <mergeCell ref="S162:T162"/>
    <mergeCell ref="AD137:AE137"/>
    <mergeCell ref="AG137:AH137"/>
    <mergeCell ref="AK137:AL137"/>
    <mergeCell ref="AN137:AO137"/>
    <mergeCell ref="AR137:AS137"/>
    <mergeCell ref="AU137:AV137"/>
    <mergeCell ref="AR110:AS110"/>
    <mergeCell ref="AU110:AV110"/>
    <mergeCell ref="B137:C137"/>
    <mergeCell ref="E137:F137"/>
    <mergeCell ref="I137:J137"/>
    <mergeCell ref="L137:M137"/>
    <mergeCell ref="P137:Q137"/>
    <mergeCell ref="S137:T137"/>
    <mergeCell ref="W137:X137"/>
    <mergeCell ref="Z137:AA137"/>
    <mergeCell ref="W110:X110"/>
    <mergeCell ref="Z110:AA110"/>
    <mergeCell ref="AD110:AE110"/>
    <mergeCell ref="AG110:AH110"/>
    <mergeCell ref="AK110:AL110"/>
    <mergeCell ref="AN110:AO110"/>
    <mergeCell ref="B110:C110"/>
    <mergeCell ref="E110:F110"/>
    <mergeCell ref="I110:J110"/>
    <mergeCell ref="L110:M110"/>
    <mergeCell ref="P110:Q110"/>
    <mergeCell ref="S110:T110"/>
    <mergeCell ref="AD85:AE85"/>
    <mergeCell ref="AG85:AH85"/>
    <mergeCell ref="AK85:AL85"/>
    <mergeCell ref="AN85:AO85"/>
    <mergeCell ref="AR85:AS85"/>
    <mergeCell ref="AU85:AV85"/>
    <mergeCell ref="AR58:AS58"/>
    <mergeCell ref="AU58:AV58"/>
    <mergeCell ref="B85:C85"/>
    <mergeCell ref="E85:F85"/>
    <mergeCell ref="I85:J85"/>
    <mergeCell ref="L85:M85"/>
    <mergeCell ref="P85:Q85"/>
    <mergeCell ref="S85:T85"/>
    <mergeCell ref="W85:X85"/>
    <mergeCell ref="Z85:AA85"/>
    <mergeCell ref="W58:X58"/>
    <mergeCell ref="Z58:AA58"/>
    <mergeCell ref="AD58:AE58"/>
    <mergeCell ref="AG58:AH58"/>
    <mergeCell ref="AK58:AL58"/>
    <mergeCell ref="AN58:AO58"/>
    <mergeCell ref="B58:C58"/>
    <mergeCell ref="E58:F58"/>
    <mergeCell ref="I58:J58"/>
    <mergeCell ref="L58:M58"/>
    <mergeCell ref="P58:Q58"/>
    <mergeCell ref="S58:T58"/>
    <mergeCell ref="AD33:AE33"/>
    <mergeCell ref="AG33:AH33"/>
    <mergeCell ref="AK33:AL33"/>
    <mergeCell ref="AN33:AO33"/>
    <mergeCell ref="AR33:AS33"/>
    <mergeCell ref="AU33:AV33"/>
    <mergeCell ref="AR6:AS6"/>
    <mergeCell ref="AU6:AV6"/>
    <mergeCell ref="B33:C33"/>
    <mergeCell ref="E33:F33"/>
    <mergeCell ref="I33:J33"/>
    <mergeCell ref="L33:M33"/>
    <mergeCell ref="P33:Q33"/>
    <mergeCell ref="S33:T33"/>
    <mergeCell ref="W33:X33"/>
    <mergeCell ref="Z33:AA33"/>
    <mergeCell ref="W6:X6"/>
    <mergeCell ref="Z6:AA6"/>
    <mergeCell ref="AD6:AE6"/>
    <mergeCell ref="AG6:AH6"/>
    <mergeCell ref="AK6:AL6"/>
    <mergeCell ref="AN6:AO6"/>
    <mergeCell ref="B6:C6"/>
    <mergeCell ref="E6:F6"/>
    <mergeCell ref="I6:J6"/>
    <mergeCell ref="L6:M6"/>
    <mergeCell ref="P6:Q6"/>
    <mergeCell ref="S6:T6"/>
  </mergeCells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4"/>
  <sheetViews>
    <sheetView topLeftCell="A73" workbookViewId="0">
      <selection activeCell="B77" sqref="B77:H84"/>
    </sheetView>
  </sheetViews>
  <sheetFormatPr defaultRowHeight="16.5"/>
  <cols>
    <col min="1" max="1" width="15.75" style="135" customWidth="1"/>
    <col min="2" max="8" width="14.5" style="135" customWidth="1"/>
    <col min="9" max="9" width="12.5" style="135" customWidth="1"/>
    <col min="10" max="10" width="12.875" style="135" customWidth="1"/>
    <col min="11" max="12" width="3.875" style="135" customWidth="1"/>
    <col min="13" max="20" width="3.5" style="135" customWidth="1"/>
    <col min="21" max="16384" width="9" style="135"/>
  </cols>
  <sheetData>
    <row r="1" spans="1:11" ht="26.25">
      <c r="A1" s="108" t="s">
        <v>118</v>
      </c>
      <c r="B1" s="106" t="s">
        <v>848</v>
      </c>
      <c r="D1" s="118" t="s">
        <v>134</v>
      </c>
      <c r="E1" s="119"/>
      <c r="F1" s="119"/>
      <c r="J1" s="135" t="s">
        <v>123</v>
      </c>
    </row>
    <row r="2" spans="1:11" ht="17.25">
      <c r="A2" s="108" t="s">
        <v>119</v>
      </c>
      <c r="B2" s="104">
        <v>45575</v>
      </c>
      <c r="J2" s="135" t="s">
        <v>160</v>
      </c>
    </row>
    <row r="3" spans="1:11">
      <c r="J3" s="135" t="s">
        <v>124</v>
      </c>
    </row>
    <row r="4" spans="1:11" ht="17.25">
      <c r="A4" s="107" t="s">
        <v>122</v>
      </c>
      <c r="B4" s="104">
        <v>45554</v>
      </c>
      <c r="C4" s="7" t="s">
        <v>126</v>
      </c>
      <c r="D4" s="7"/>
      <c r="E4" s="7"/>
      <c r="F4" s="7"/>
      <c r="G4" s="7"/>
      <c r="H4" s="7"/>
      <c r="J4" s="60" t="s">
        <v>129</v>
      </c>
    </row>
    <row r="5" spans="1:11">
      <c r="A5" s="12" t="s">
        <v>121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</row>
    <row r="6" spans="1:11">
      <c r="A6" s="13" t="s">
        <v>15</v>
      </c>
      <c r="B6" s="258">
        <v>29569</v>
      </c>
      <c r="C6" s="258">
        <v>11327</v>
      </c>
      <c r="D6" s="163">
        <v>17485</v>
      </c>
      <c r="E6" s="258">
        <v>16166</v>
      </c>
      <c r="F6" s="258">
        <v>15584</v>
      </c>
      <c r="G6" s="258">
        <v>15211</v>
      </c>
      <c r="H6" s="258">
        <v>17199</v>
      </c>
    </row>
    <row r="7" spans="1:11">
      <c r="A7" s="13" t="s">
        <v>16</v>
      </c>
      <c r="B7" s="258">
        <v>17936</v>
      </c>
      <c r="C7" s="258">
        <v>18522</v>
      </c>
      <c r="D7" s="258">
        <v>15393</v>
      </c>
      <c r="E7" s="258">
        <v>16459</v>
      </c>
      <c r="F7" s="258">
        <v>17029</v>
      </c>
      <c r="G7" s="163">
        <v>19701</v>
      </c>
      <c r="H7" s="258">
        <v>17473</v>
      </c>
    </row>
    <row r="8" spans="1:11">
      <c r="A8" s="13" t="s">
        <v>17</v>
      </c>
      <c r="B8" s="258">
        <v>20725</v>
      </c>
      <c r="C8" s="258">
        <v>16002</v>
      </c>
      <c r="D8" s="258">
        <v>14791</v>
      </c>
      <c r="E8" s="258">
        <v>16334</v>
      </c>
      <c r="F8" s="253">
        <v>9734</v>
      </c>
      <c r="G8" s="258">
        <v>10445</v>
      </c>
      <c r="H8" s="258">
        <v>22267</v>
      </c>
    </row>
    <row r="9" spans="1:11">
      <c r="A9" s="13" t="s">
        <v>18</v>
      </c>
      <c r="B9" s="258">
        <v>15235</v>
      </c>
      <c r="C9" s="258">
        <v>17350</v>
      </c>
      <c r="D9" s="258">
        <v>17416</v>
      </c>
      <c r="E9" s="258">
        <v>15007</v>
      </c>
      <c r="F9" s="258">
        <v>12995</v>
      </c>
      <c r="G9" s="258">
        <v>19802</v>
      </c>
      <c r="H9" s="258">
        <v>21391</v>
      </c>
    </row>
    <row r="10" spans="1:11">
      <c r="A10" s="13" t="s">
        <v>19</v>
      </c>
      <c r="B10" s="258">
        <v>27699</v>
      </c>
      <c r="C10" s="258">
        <v>16266</v>
      </c>
      <c r="D10" s="258">
        <v>17151</v>
      </c>
      <c r="E10" s="163">
        <v>19277</v>
      </c>
      <c r="F10" s="258">
        <v>15071</v>
      </c>
      <c r="G10" s="258">
        <v>18330</v>
      </c>
      <c r="H10" s="163">
        <v>22760</v>
      </c>
      <c r="I10" s="27" t="s">
        <v>197</v>
      </c>
      <c r="J10" s="27">
        <v>560</v>
      </c>
      <c r="K10" s="27"/>
    </row>
    <row r="11" spans="1:11">
      <c r="A11" s="13" t="s">
        <v>20</v>
      </c>
      <c r="B11" s="258">
        <v>19981</v>
      </c>
      <c r="C11" s="258">
        <v>19097</v>
      </c>
      <c r="D11" s="258">
        <v>18680</v>
      </c>
      <c r="E11" s="258">
        <v>18107</v>
      </c>
      <c r="F11" s="258">
        <v>25734</v>
      </c>
      <c r="G11" s="258">
        <v>18263</v>
      </c>
      <c r="H11" s="258">
        <v>16413</v>
      </c>
      <c r="I11" s="27" t="s">
        <v>198</v>
      </c>
      <c r="J11" s="27">
        <v>118</v>
      </c>
      <c r="K11" s="27"/>
    </row>
    <row r="12" spans="1:11">
      <c r="A12" s="13" t="s">
        <v>21</v>
      </c>
      <c r="B12" s="258">
        <v>23235</v>
      </c>
      <c r="C12" s="258">
        <v>21302</v>
      </c>
      <c r="D12" s="258">
        <v>17026</v>
      </c>
      <c r="E12" s="258">
        <v>17066</v>
      </c>
      <c r="F12" s="258">
        <v>14705</v>
      </c>
      <c r="G12" s="258">
        <v>14679</v>
      </c>
      <c r="H12" s="258">
        <v>22879</v>
      </c>
      <c r="I12" s="27" t="s">
        <v>199</v>
      </c>
      <c r="J12" s="27">
        <v>269.875</v>
      </c>
      <c r="K12" s="27"/>
    </row>
    <row r="13" spans="1:11">
      <c r="A13" s="13" t="s">
        <v>22</v>
      </c>
      <c r="B13" s="258">
        <v>25957</v>
      </c>
      <c r="C13" s="258">
        <v>21573</v>
      </c>
      <c r="D13" s="258">
        <v>20630</v>
      </c>
      <c r="E13" s="258">
        <v>16423</v>
      </c>
      <c r="F13" s="258">
        <v>18553</v>
      </c>
      <c r="G13" s="258">
        <v>22114</v>
      </c>
      <c r="H13" s="258">
        <v>17001</v>
      </c>
      <c r="I13" s="27" t="s">
        <v>200</v>
      </c>
      <c r="J13" s="27">
        <v>15113</v>
      </c>
      <c r="K13" s="27"/>
    </row>
    <row r="14" spans="1:11">
      <c r="I14" s="19"/>
      <c r="J14" s="19"/>
    </row>
    <row r="15" spans="1:11" ht="17.25">
      <c r="A15" s="107" t="s">
        <v>95</v>
      </c>
      <c r="B15" s="104">
        <v>45523</v>
      </c>
      <c r="C15" s="7" t="s">
        <v>126</v>
      </c>
      <c r="D15" s="7"/>
      <c r="E15" s="7"/>
      <c r="F15" s="7"/>
      <c r="G15" s="7"/>
      <c r="H15" s="7"/>
    </row>
    <row r="16" spans="1:11">
      <c r="A16" s="12" t="s">
        <v>121</v>
      </c>
      <c r="B16" s="2" t="s">
        <v>8</v>
      </c>
      <c r="C16" s="2" t="s">
        <v>9</v>
      </c>
      <c r="D16" s="2" t="s">
        <v>10</v>
      </c>
      <c r="E16" s="2" t="s">
        <v>11</v>
      </c>
      <c r="F16" s="2" t="s">
        <v>12</v>
      </c>
      <c r="G16" s="2" t="s">
        <v>13</v>
      </c>
      <c r="H16" s="2" t="s">
        <v>14</v>
      </c>
      <c r="I16" s="7" t="s">
        <v>136</v>
      </c>
    </row>
    <row r="17" spans="1:9">
      <c r="A17" s="13" t="s">
        <v>15</v>
      </c>
      <c r="B17" s="258">
        <v>29207</v>
      </c>
      <c r="C17" s="258">
        <v>11161</v>
      </c>
      <c r="D17" s="163">
        <v>17201</v>
      </c>
      <c r="E17" s="258">
        <v>15900</v>
      </c>
      <c r="F17" s="258">
        <v>15391</v>
      </c>
      <c r="G17" s="258">
        <v>15041</v>
      </c>
      <c r="H17" s="258">
        <v>16892</v>
      </c>
    </row>
    <row r="18" spans="1:9">
      <c r="A18" s="13" t="s">
        <v>16</v>
      </c>
      <c r="B18" s="258">
        <v>17542</v>
      </c>
      <c r="C18" s="258">
        <v>18245</v>
      </c>
      <c r="D18" s="258">
        <v>15093</v>
      </c>
      <c r="E18" s="258">
        <v>16314</v>
      </c>
      <c r="F18" s="258">
        <v>16674</v>
      </c>
      <c r="G18" s="163">
        <v>19272</v>
      </c>
      <c r="H18" s="258">
        <v>17136</v>
      </c>
    </row>
    <row r="19" spans="1:9">
      <c r="A19" s="13" t="s">
        <v>17</v>
      </c>
      <c r="B19" s="258">
        <v>20399</v>
      </c>
      <c r="C19" s="258">
        <v>15845</v>
      </c>
      <c r="D19" s="258">
        <v>14673</v>
      </c>
      <c r="E19" s="258">
        <v>16066</v>
      </c>
      <c r="F19" s="253">
        <v>9430</v>
      </c>
      <c r="G19" s="258">
        <v>10247</v>
      </c>
      <c r="H19" s="258">
        <v>22006</v>
      </c>
    </row>
    <row r="20" spans="1:9">
      <c r="A20" s="13" t="s">
        <v>18</v>
      </c>
      <c r="B20" s="258">
        <v>15044</v>
      </c>
      <c r="C20" s="258">
        <v>17066</v>
      </c>
      <c r="D20" s="258">
        <v>17257</v>
      </c>
      <c r="E20" s="258">
        <v>14860</v>
      </c>
      <c r="F20" s="258">
        <v>12818</v>
      </c>
      <c r="G20" s="258">
        <v>19648</v>
      </c>
      <c r="H20" s="258">
        <v>21243</v>
      </c>
    </row>
    <row r="21" spans="1:9">
      <c r="A21" s="13" t="s">
        <v>19</v>
      </c>
      <c r="B21" s="258">
        <v>27203</v>
      </c>
      <c r="C21" s="258">
        <v>15932</v>
      </c>
      <c r="D21" s="258">
        <v>16875</v>
      </c>
      <c r="E21" s="163">
        <v>18930</v>
      </c>
      <c r="F21" s="258">
        <v>14831</v>
      </c>
      <c r="G21" s="258">
        <v>18168</v>
      </c>
      <c r="H21" s="163">
        <v>22282</v>
      </c>
    </row>
    <row r="22" spans="1:9">
      <c r="A22" s="13" t="s">
        <v>20</v>
      </c>
      <c r="B22" s="258">
        <v>19756</v>
      </c>
      <c r="C22" s="258">
        <v>18802</v>
      </c>
      <c r="D22" s="258">
        <v>18488</v>
      </c>
      <c r="E22" s="258">
        <v>17893</v>
      </c>
      <c r="F22" s="258">
        <v>25508</v>
      </c>
      <c r="G22" s="258">
        <v>17917</v>
      </c>
      <c r="H22" s="258">
        <v>16153</v>
      </c>
    </row>
    <row r="23" spans="1:9">
      <c r="A23" s="13" t="s">
        <v>21</v>
      </c>
      <c r="B23" s="258">
        <v>22923</v>
      </c>
      <c r="C23" s="258">
        <v>21060</v>
      </c>
      <c r="D23" s="258">
        <v>16807</v>
      </c>
      <c r="E23" s="258">
        <v>16829</v>
      </c>
      <c r="F23" s="258">
        <v>14539</v>
      </c>
      <c r="G23" s="258">
        <v>14463</v>
      </c>
      <c r="H23" s="258">
        <v>22619</v>
      </c>
    </row>
    <row r="24" spans="1:9">
      <c r="A24" s="13" t="s">
        <v>22</v>
      </c>
      <c r="B24" s="258">
        <v>25595</v>
      </c>
      <c r="C24" s="258">
        <v>21166</v>
      </c>
      <c r="D24" s="258">
        <v>20389</v>
      </c>
      <c r="E24" s="258">
        <v>16228</v>
      </c>
      <c r="F24" s="258">
        <v>17993</v>
      </c>
      <c r="G24" s="258">
        <v>21745</v>
      </c>
      <c r="H24" s="258">
        <v>16642</v>
      </c>
    </row>
    <row r="26" spans="1:9" ht="18" thickBot="1">
      <c r="A26" s="122" t="s">
        <v>125</v>
      </c>
      <c r="C26" s="19"/>
      <c r="D26" s="19"/>
      <c r="E26" s="19"/>
      <c r="F26" s="19"/>
      <c r="G26" s="19"/>
      <c r="H26" s="19"/>
    </row>
    <row r="27" spans="1:9">
      <c r="A27" s="65" t="s">
        <v>76</v>
      </c>
      <c r="B27" s="61" t="s">
        <v>77</v>
      </c>
      <c r="C27" s="61" t="s">
        <v>9</v>
      </c>
      <c r="D27" s="61" t="s">
        <v>10</v>
      </c>
      <c r="E27" s="61" t="s">
        <v>11</v>
      </c>
      <c r="F27" s="61" t="s">
        <v>12</v>
      </c>
      <c r="G27" s="61" t="s">
        <v>13</v>
      </c>
      <c r="H27" s="62" t="s">
        <v>14</v>
      </c>
      <c r="I27" s="19" t="s">
        <v>135</v>
      </c>
    </row>
    <row r="28" spans="1:9">
      <c r="A28" s="66" t="s">
        <v>15</v>
      </c>
      <c r="B28" s="257">
        <v>43410</v>
      </c>
      <c r="C28" s="257">
        <v>18090</v>
      </c>
      <c r="D28" s="163">
        <v>46290</v>
      </c>
      <c r="E28" s="257">
        <v>45840</v>
      </c>
      <c r="F28" s="257">
        <v>56020</v>
      </c>
      <c r="G28" s="257">
        <v>34010</v>
      </c>
      <c r="H28" s="257">
        <v>46600</v>
      </c>
    </row>
    <row r="29" spans="1:9">
      <c r="A29" s="66" t="s">
        <v>16</v>
      </c>
      <c r="B29" s="257">
        <v>102720</v>
      </c>
      <c r="C29" s="257">
        <v>55250</v>
      </c>
      <c r="D29" s="257">
        <v>40840</v>
      </c>
      <c r="E29" s="257">
        <v>27640</v>
      </c>
      <c r="F29" s="257">
        <v>54210</v>
      </c>
      <c r="G29" s="163">
        <v>116580</v>
      </c>
      <c r="H29" s="257">
        <v>41900</v>
      </c>
    </row>
    <row r="30" spans="1:9">
      <c r="A30" s="66" t="s">
        <v>17</v>
      </c>
      <c r="B30" s="257">
        <v>99810</v>
      </c>
      <c r="C30" s="257">
        <v>26120</v>
      </c>
      <c r="D30" s="257">
        <v>13990</v>
      </c>
      <c r="E30" s="257">
        <v>42050</v>
      </c>
      <c r="F30" s="253">
        <v>43630</v>
      </c>
      <c r="G30" s="257">
        <v>29610</v>
      </c>
      <c r="H30" s="257">
        <v>34610</v>
      </c>
    </row>
    <row r="31" spans="1:9">
      <c r="A31" s="66" t="s">
        <v>18</v>
      </c>
      <c r="B31" s="257">
        <v>36140</v>
      </c>
      <c r="C31" s="257">
        <v>44020</v>
      </c>
      <c r="D31" s="257">
        <v>22630</v>
      </c>
      <c r="E31" s="257">
        <v>25360</v>
      </c>
      <c r="F31" s="257">
        <v>38560</v>
      </c>
      <c r="G31" s="257">
        <v>26730</v>
      </c>
      <c r="H31" s="257">
        <v>54400</v>
      </c>
    </row>
    <row r="32" spans="1:9">
      <c r="A32" s="66" t="s">
        <v>19</v>
      </c>
      <c r="B32" s="257">
        <v>149260</v>
      </c>
      <c r="C32" s="257">
        <v>86550</v>
      </c>
      <c r="D32" s="257">
        <v>52650</v>
      </c>
      <c r="E32" s="163">
        <v>70340</v>
      </c>
      <c r="F32" s="257">
        <v>33100</v>
      </c>
      <c r="G32" s="257">
        <v>30670</v>
      </c>
      <c r="H32" s="163">
        <v>104210</v>
      </c>
    </row>
    <row r="33" spans="1:20">
      <c r="A33" s="66" t="s">
        <v>20</v>
      </c>
      <c r="B33" s="257">
        <v>65330</v>
      </c>
      <c r="C33" s="257">
        <v>71800</v>
      </c>
      <c r="D33" s="257">
        <v>37490</v>
      </c>
      <c r="E33" s="257">
        <v>22790</v>
      </c>
      <c r="F33" s="257">
        <v>36280</v>
      </c>
      <c r="G33" s="257">
        <v>116170</v>
      </c>
      <c r="H33" s="257">
        <v>48270</v>
      </c>
    </row>
    <row r="34" spans="1:20">
      <c r="A34" s="66" t="s">
        <v>21</v>
      </c>
      <c r="B34" s="257">
        <v>39320</v>
      </c>
      <c r="C34" s="257">
        <v>61710</v>
      </c>
      <c r="D34" s="257">
        <v>48880</v>
      </c>
      <c r="E34" s="257">
        <v>43570</v>
      </c>
      <c r="F34" s="257">
        <v>29300</v>
      </c>
      <c r="G34" s="257">
        <v>32790</v>
      </c>
      <c r="H34" s="257">
        <v>119810</v>
      </c>
    </row>
    <row r="35" spans="1:20" ht="17.25" thickBot="1">
      <c r="A35" s="67" t="s">
        <v>22</v>
      </c>
      <c r="B35" s="257">
        <v>222010</v>
      </c>
      <c r="C35" s="257">
        <v>68700</v>
      </c>
      <c r="D35" s="257">
        <v>42050</v>
      </c>
      <c r="E35" s="257">
        <v>19370</v>
      </c>
      <c r="F35" s="257">
        <v>247940</v>
      </c>
      <c r="G35" s="257">
        <v>80860</v>
      </c>
      <c r="H35" s="257">
        <v>105720</v>
      </c>
      <c r="I35" s="123">
        <v>3354000</v>
      </c>
    </row>
    <row r="36" spans="1:20" s="111" customFormat="1">
      <c r="A36" s="113"/>
      <c r="B36" s="114"/>
      <c r="C36" s="35"/>
      <c r="D36" s="35"/>
      <c r="E36" s="35"/>
      <c r="F36" s="35"/>
      <c r="G36" s="35"/>
      <c r="H36" s="35"/>
    </row>
    <row r="37" spans="1:20" ht="17.25">
      <c r="A37" s="121" t="s">
        <v>850</v>
      </c>
      <c r="C37" s="19"/>
      <c r="D37" s="19"/>
      <c r="E37" s="19"/>
      <c r="F37" s="19"/>
      <c r="G37" s="19"/>
      <c r="H37" s="19"/>
      <c r="I37" s="50"/>
      <c r="M37" s="135" t="s">
        <v>102</v>
      </c>
      <c r="O37" s="53" t="s">
        <v>128</v>
      </c>
    </row>
    <row r="38" spans="1:20">
      <c r="A38" s="68" t="s">
        <v>76</v>
      </c>
      <c r="B38" s="12" t="s">
        <v>77</v>
      </c>
      <c r="C38" s="12" t="s">
        <v>9</v>
      </c>
      <c r="D38" s="12" t="s">
        <v>10</v>
      </c>
      <c r="E38" s="12" t="s">
        <v>11</v>
      </c>
      <c r="F38" s="12" t="s">
        <v>12</v>
      </c>
      <c r="G38" s="12" t="s">
        <v>13</v>
      </c>
      <c r="H38" s="12" t="s">
        <v>14</v>
      </c>
      <c r="I38" s="50"/>
      <c r="M38" s="52" t="s">
        <v>76</v>
      </c>
      <c r="N38" s="52" t="s">
        <v>77</v>
      </c>
      <c r="O38" s="52" t="s">
        <v>9</v>
      </c>
      <c r="P38" s="52" t="s">
        <v>10</v>
      </c>
      <c r="Q38" s="52" t="s">
        <v>11</v>
      </c>
      <c r="R38" s="52" t="s">
        <v>12</v>
      </c>
      <c r="S38" s="52" t="s">
        <v>13</v>
      </c>
      <c r="T38" s="52" t="s">
        <v>14</v>
      </c>
    </row>
    <row r="39" spans="1:20">
      <c r="A39" s="68" t="s">
        <v>15</v>
      </c>
      <c r="B39" s="257">
        <v>43410</v>
      </c>
      <c r="C39" s="257">
        <v>18090</v>
      </c>
      <c r="D39" s="163">
        <v>46290</v>
      </c>
      <c r="E39" s="257">
        <v>45840</v>
      </c>
      <c r="F39" s="257">
        <v>56020</v>
      </c>
      <c r="G39" s="257">
        <v>34010</v>
      </c>
      <c r="H39" s="257">
        <v>46600</v>
      </c>
      <c r="I39" s="120" t="s">
        <v>851</v>
      </c>
      <c r="M39" s="52" t="s">
        <v>15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</row>
    <row r="40" spans="1:20">
      <c r="A40" s="68" t="s">
        <v>16</v>
      </c>
      <c r="B40" s="257">
        <v>102720</v>
      </c>
      <c r="C40" s="257">
        <v>55250</v>
      </c>
      <c r="D40" s="257">
        <v>40840</v>
      </c>
      <c r="E40" s="257">
        <v>27640</v>
      </c>
      <c r="F40" s="257">
        <v>54210</v>
      </c>
      <c r="G40" s="163">
        <v>0</v>
      </c>
      <c r="H40" s="257">
        <v>41900</v>
      </c>
      <c r="I40" s="50"/>
      <c r="M40" s="52" t="s">
        <v>16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0</v>
      </c>
    </row>
    <row r="41" spans="1:20">
      <c r="A41" s="68" t="s">
        <v>17</v>
      </c>
      <c r="B41" s="257">
        <v>99810</v>
      </c>
      <c r="C41" s="257">
        <v>26120</v>
      </c>
      <c r="D41" s="257">
        <v>13990</v>
      </c>
      <c r="E41" s="257">
        <v>42050</v>
      </c>
      <c r="F41" s="253">
        <v>0</v>
      </c>
      <c r="G41" s="257">
        <v>29610</v>
      </c>
      <c r="H41" s="257">
        <v>34610</v>
      </c>
      <c r="I41" s="50"/>
      <c r="M41" s="52" t="s">
        <v>17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</row>
    <row r="42" spans="1:20">
      <c r="A42" s="68" t="s">
        <v>18</v>
      </c>
      <c r="B42" s="257">
        <v>36140</v>
      </c>
      <c r="C42" s="257">
        <v>44020</v>
      </c>
      <c r="D42" s="257">
        <v>22630</v>
      </c>
      <c r="E42" s="257">
        <v>25360</v>
      </c>
      <c r="F42" s="257">
        <v>38560</v>
      </c>
      <c r="G42" s="257">
        <v>26730</v>
      </c>
      <c r="H42" s="257">
        <v>0</v>
      </c>
      <c r="I42" s="50"/>
      <c r="M42" s="52" t="s">
        <v>18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</row>
    <row r="43" spans="1:20">
      <c r="A43" s="68" t="s">
        <v>19</v>
      </c>
      <c r="B43" s="257">
        <v>160000</v>
      </c>
      <c r="C43" s="257">
        <v>86550</v>
      </c>
      <c r="D43" s="257">
        <v>52650</v>
      </c>
      <c r="E43" s="163">
        <v>70340</v>
      </c>
      <c r="F43" s="257">
        <v>33100</v>
      </c>
      <c r="G43" s="257">
        <v>30670</v>
      </c>
      <c r="H43" s="163">
        <v>104210</v>
      </c>
      <c r="I43" s="50"/>
      <c r="M43" s="52" t="s">
        <v>19</v>
      </c>
      <c r="N43" s="52">
        <v>1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</row>
    <row r="44" spans="1:20">
      <c r="A44" s="68" t="s">
        <v>20</v>
      </c>
      <c r="B44" s="257">
        <v>65330</v>
      </c>
      <c r="C44" s="257">
        <v>71800</v>
      </c>
      <c r="D44" s="257">
        <v>37490</v>
      </c>
      <c r="E44" s="257">
        <v>22790</v>
      </c>
      <c r="F44" s="257">
        <v>36280</v>
      </c>
      <c r="G44" s="257">
        <v>0</v>
      </c>
      <c r="H44" s="257">
        <v>48270</v>
      </c>
      <c r="I44" s="50"/>
      <c r="M44" s="52" t="s">
        <v>20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</row>
    <row r="45" spans="1:20">
      <c r="A45" s="68" t="s">
        <v>21</v>
      </c>
      <c r="B45" s="257">
        <v>39320</v>
      </c>
      <c r="C45" s="257">
        <v>61710</v>
      </c>
      <c r="D45" s="257">
        <v>48880</v>
      </c>
      <c r="E45" s="257">
        <v>43570</v>
      </c>
      <c r="F45" s="257">
        <v>0</v>
      </c>
      <c r="G45" s="257">
        <v>32790</v>
      </c>
      <c r="H45" s="257">
        <v>0</v>
      </c>
      <c r="I45" s="9" t="s">
        <v>162</v>
      </c>
      <c r="J45" s="140">
        <v>9</v>
      </c>
      <c r="M45" s="52" t="s">
        <v>21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</row>
    <row r="46" spans="1:20">
      <c r="A46" s="68" t="s">
        <v>22</v>
      </c>
      <c r="B46" s="257">
        <v>222010</v>
      </c>
      <c r="C46" s="257">
        <v>68700</v>
      </c>
      <c r="D46" s="257">
        <v>0</v>
      </c>
      <c r="E46" s="163">
        <v>19370</v>
      </c>
      <c r="F46" s="257">
        <v>0</v>
      </c>
      <c r="G46" s="257">
        <v>80860</v>
      </c>
      <c r="H46" s="257">
        <v>0</v>
      </c>
      <c r="J46" s="123">
        <v>2489140</v>
      </c>
      <c r="M46" s="52" t="s">
        <v>22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</row>
    <row r="50" spans="1:9" ht="18" thickBot="1">
      <c r="A50" s="121" t="s">
        <v>852</v>
      </c>
      <c r="B50" s="19" t="s">
        <v>127</v>
      </c>
      <c r="C50" s="19"/>
      <c r="D50" s="69"/>
      <c r="E50" s="19"/>
      <c r="F50" s="19"/>
      <c r="G50" s="19"/>
      <c r="H50" s="19"/>
      <c r="I50" s="53"/>
    </row>
    <row r="51" spans="1:9">
      <c r="A51" s="54" t="s">
        <v>76</v>
      </c>
      <c r="B51" s="61" t="s">
        <v>77</v>
      </c>
      <c r="C51" s="61" t="s">
        <v>9</v>
      </c>
      <c r="D51" s="61" t="s">
        <v>10</v>
      </c>
      <c r="E51" s="61" t="s">
        <v>11</v>
      </c>
      <c r="F51" s="61" t="s">
        <v>12</v>
      </c>
      <c r="G51" s="61" t="s">
        <v>13</v>
      </c>
      <c r="H51" s="62" t="s">
        <v>14</v>
      </c>
    </row>
    <row r="52" spans="1:9">
      <c r="A52" s="55" t="s">
        <v>15</v>
      </c>
      <c r="B52" s="112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</row>
    <row r="53" spans="1:9">
      <c r="A53" s="55" t="s">
        <v>16</v>
      </c>
      <c r="B53" s="112">
        <v>0</v>
      </c>
      <c r="C53" s="112">
        <v>0</v>
      </c>
      <c r="D53" s="112">
        <v>0</v>
      </c>
      <c r="E53" s="112">
        <v>0</v>
      </c>
      <c r="F53" s="112">
        <v>0</v>
      </c>
      <c r="G53" s="112">
        <v>116580</v>
      </c>
      <c r="H53" s="112">
        <v>0</v>
      </c>
    </row>
    <row r="54" spans="1:9">
      <c r="A54" s="55" t="s">
        <v>17</v>
      </c>
      <c r="B54" s="112">
        <v>0</v>
      </c>
      <c r="C54" s="112">
        <v>0</v>
      </c>
      <c r="D54" s="112">
        <v>0</v>
      </c>
      <c r="E54" s="112">
        <v>0</v>
      </c>
      <c r="F54" s="230">
        <v>43630</v>
      </c>
      <c r="G54" s="112">
        <v>0</v>
      </c>
      <c r="H54" s="112">
        <v>0</v>
      </c>
    </row>
    <row r="55" spans="1:9">
      <c r="A55" s="55" t="s">
        <v>18</v>
      </c>
      <c r="B55" s="112">
        <v>0</v>
      </c>
      <c r="C55" s="112">
        <v>0</v>
      </c>
      <c r="D55" s="112">
        <v>0</v>
      </c>
      <c r="E55" s="112">
        <v>0</v>
      </c>
      <c r="F55" s="112">
        <v>0</v>
      </c>
      <c r="G55" s="112">
        <v>0</v>
      </c>
      <c r="H55" s="112">
        <v>54400</v>
      </c>
    </row>
    <row r="56" spans="1:9">
      <c r="A56" s="55" t="s">
        <v>19</v>
      </c>
      <c r="B56" s="112">
        <v>-10740</v>
      </c>
      <c r="C56" s="112">
        <v>0</v>
      </c>
      <c r="D56" s="112">
        <v>0</v>
      </c>
      <c r="E56" s="112">
        <v>0</v>
      </c>
      <c r="F56" s="112">
        <v>0</v>
      </c>
      <c r="G56" s="112">
        <v>0</v>
      </c>
      <c r="H56" s="112">
        <v>0</v>
      </c>
    </row>
    <row r="57" spans="1:9">
      <c r="A57" s="55" t="s">
        <v>20</v>
      </c>
      <c r="B57" s="112">
        <v>0</v>
      </c>
      <c r="C57" s="112">
        <v>0</v>
      </c>
      <c r="D57" s="112">
        <v>0</v>
      </c>
      <c r="E57" s="112">
        <v>0</v>
      </c>
      <c r="F57" s="112">
        <v>0</v>
      </c>
      <c r="G57" s="112">
        <v>116170</v>
      </c>
      <c r="H57" s="112">
        <v>0</v>
      </c>
    </row>
    <row r="58" spans="1:9">
      <c r="A58" s="55" t="s">
        <v>21</v>
      </c>
      <c r="B58" s="112">
        <v>0</v>
      </c>
      <c r="C58" s="112">
        <v>0</v>
      </c>
      <c r="D58" s="112">
        <v>0</v>
      </c>
      <c r="E58" s="112">
        <v>0</v>
      </c>
      <c r="F58" s="112">
        <v>29300</v>
      </c>
      <c r="G58" s="112">
        <v>0</v>
      </c>
      <c r="H58" s="112">
        <v>119810</v>
      </c>
    </row>
    <row r="59" spans="1:9" ht="17.25" thickBot="1">
      <c r="A59" s="56" t="s">
        <v>22</v>
      </c>
      <c r="B59" s="112">
        <v>0</v>
      </c>
      <c r="C59" s="112">
        <v>0</v>
      </c>
      <c r="D59" s="112">
        <v>42050</v>
      </c>
      <c r="E59" s="112">
        <v>0</v>
      </c>
      <c r="F59" s="112">
        <v>247940</v>
      </c>
      <c r="G59" s="112">
        <v>0</v>
      </c>
      <c r="H59" s="112">
        <v>105720</v>
      </c>
      <c r="I59" s="124">
        <v>864860</v>
      </c>
    </row>
    <row r="64" spans="1:9" ht="21" thickBot="1">
      <c r="A64" s="109" t="s">
        <v>130</v>
      </c>
      <c r="B64" s="19" t="s">
        <v>127</v>
      </c>
      <c r="C64" s="19"/>
      <c r="D64" s="144" t="s">
        <v>849</v>
      </c>
      <c r="E64" s="19"/>
      <c r="F64" s="19"/>
      <c r="G64" s="19"/>
      <c r="H64" s="19"/>
    </row>
    <row r="65" spans="1:17">
      <c r="A65" s="65" t="s">
        <v>76</v>
      </c>
      <c r="B65" s="61" t="s">
        <v>77</v>
      </c>
      <c r="C65" s="61" t="s">
        <v>9</v>
      </c>
      <c r="D65" s="61" t="s">
        <v>10</v>
      </c>
      <c r="E65" s="61" t="s">
        <v>11</v>
      </c>
      <c r="F65" s="61" t="s">
        <v>12</v>
      </c>
      <c r="G65" s="61" t="s">
        <v>13</v>
      </c>
      <c r="H65" s="62" t="s">
        <v>14</v>
      </c>
    </row>
    <row r="66" spans="1:17">
      <c r="A66" s="66" t="s">
        <v>15</v>
      </c>
      <c r="B66" s="257">
        <v>72060</v>
      </c>
      <c r="C66" s="257">
        <v>28700</v>
      </c>
      <c r="D66" s="163">
        <v>52270</v>
      </c>
      <c r="E66" s="257">
        <v>48420</v>
      </c>
      <c r="F66" s="257">
        <v>32790</v>
      </c>
      <c r="G66" s="257">
        <v>29300</v>
      </c>
      <c r="H66" s="257">
        <v>57820</v>
      </c>
    </row>
    <row r="67" spans="1:17">
      <c r="A67" s="66" t="s">
        <v>16</v>
      </c>
      <c r="B67" s="257">
        <v>80340</v>
      </c>
      <c r="C67" s="257">
        <v>50770</v>
      </c>
      <c r="D67" s="257">
        <v>55690</v>
      </c>
      <c r="E67" s="257">
        <v>25520</v>
      </c>
      <c r="F67" s="257">
        <v>70240</v>
      </c>
      <c r="G67" s="163">
        <v>92410</v>
      </c>
      <c r="H67" s="257">
        <v>65580</v>
      </c>
    </row>
    <row r="68" spans="1:17">
      <c r="A68" s="66" t="s">
        <v>17</v>
      </c>
      <c r="B68" s="257">
        <v>62740</v>
      </c>
      <c r="C68" s="257">
        <v>27340</v>
      </c>
      <c r="D68" s="257">
        <v>21420</v>
      </c>
      <c r="E68" s="257">
        <v>48840</v>
      </c>
      <c r="F68" s="253">
        <v>37290</v>
      </c>
      <c r="G68" s="257">
        <v>33550</v>
      </c>
      <c r="H68" s="257">
        <v>47350</v>
      </c>
    </row>
    <row r="69" spans="1:17">
      <c r="A69" s="66" t="s">
        <v>18</v>
      </c>
      <c r="B69" s="257">
        <v>32490</v>
      </c>
      <c r="C69" s="257">
        <v>52270</v>
      </c>
      <c r="D69" s="257">
        <v>27640</v>
      </c>
      <c r="E69" s="257">
        <v>25810</v>
      </c>
      <c r="F69" s="257">
        <v>30370</v>
      </c>
      <c r="G69" s="257">
        <v>26880</v>
      </c>
      <c r="H69" s="257">
        <v>25970</v>
      </c>
    </row>
    <row r="70" spans="1:17">
      <c r="A70" s="66" t="s">
        <v>19</v>
      </c>
      <c r="B70" s="257">
        <v>121060</v>
      </c>
      <c r="C70" s="257">
        <v>64810</v>
      </c>
      <c r="D70" s="257">
        <v>50550</v>
      </c>
      <c r="E70" s="163">
        <v>65680</v>
      </c>
      <c r="F70" s="257">
        <v>42860</v>
      </c>
      <c r="G70" s="257">
        <v>28100</v>
      </c>
      <c r="H70" s="163">
        <v>112010</v>
      </c>
      <c r="I70" s="135" t="s">
        <v>137</v>
      </c>
      <c r="J70" s="27">
        <v>144330</v>
      </c>
    </row>
    <row r="71" spans="1:17">
      <c r="A71" s="66" t="s">
        <v>20</v>
      </c>
      <c r="B71" s="257">
        <v>39650</v>
      </c>
      <c r="C71" s="257">
        <v>54610</v>
      </c>
      <c r="D71" s="257">
        <v>32650</v>
      </c>
      <c r="E71" s="257">
        <v>37300</v>
      </c>
      <c r="F71" s="257">
        <v>39860</v>
      </c>
      <c r="G71" s="257">
        <v>67920</v>
      </c>
      <c r="H71" s="257">
        <v>47130</v>
      </c>
      <c r="I71" s="135" t="s">
        <v>107</v>
      </c>
      <c r="J71" s="27">
        <v>51485.357142857145</v>
      </c>
    </row>
    <row r="72" spans="1:17">
      <c r="A72" s="66" t="s">
        <v>21</v>
      </c>
      <c r="B72" s="257">
        <v>59120</v>
      </c>
      <c r="C72" s="257">
        <v>43280</v>
      </c>
      <c r="D72" s="257">
        <v>38360</v>
      </c>
      <c r="E72" s="257">
        <v>42210</v>
      </c>
      <c r="F72" s="257">
        <v>28700</v>
      </c>
      <c r="G72" s="257">
        <v>37730</v>
      </c>
      <c r="H72" s="257">
        <v>47130</v>
      </c>
      <c r="I72" s="135" t="s">
        <v>161</v>
      </c>
      <c r="J72" s="27">
        <v>21420</v>
      </c>
    </row>
    <row r="73" spans="1:17" ht="17.25" thickBot="1">
      <c r="A73" s="67" t="s">
        <v>22</v>
      </c>
      <c r="B73" s="257">
        <v>72060</v>
      </c>
      <c r="C73" s="257">
        <v>87880</v>
      </c>
      <c r="D73" s="257">
        <v>43070</v>
      </c>
      <c r="E73" s="163">
        <v>30600</v>
      </c>
      <c r="F73" s="257">
        <v>144330</v>
      </c>
      <c r="G73" s="257">
        <v>73870</v>
      </c>
      <c r="H73" s="257">
        <v>68780</v>
      </c>
      <c r="I73" s="27">
        <v>2883180</v>
      </c>
    </row>
    <row r="75" spans="1:17" ht="18" thickBot="1">
      <c r="A75" s="115" t="s">
        <v>853</v>
      </c>
      <c r="B75" s="19" t="s">
        <v>127</v>
      </c>
      <c r="C75" s="19"/>
      <c r="D75" s="19"/>
      <c r="E75" s="19"/>
      <c r="F75" s="19"/>
      <c r="G75" s="19"/>
      <c r="H75" s="19"/>
      <c r="J75" s="63"/>
      <c r="K75" s="63"/>
      <c r="L75" s="63"/>
      <c r="M75" s="63"/>
      <c r="N75" s="63"/>
      <c r="O75" s="63"/>
      <c r="P75" s="63"/>
      <c r="Q75" s="63"/>
    </row>
    <row r="76" spans="1:17">
      <c r="A76" s="54" t="s">
        <v>0</v>
      </c>
      <c r="B76" s="61" t="s">
        <v>8</v>
      </c>
      <c r="C76" s="61" t="s">
        <v>23</v>
      </c>
      <c r="D76" s="61" t="s">
        <v>10</v>
      </c>
      <c r="E76" s="61" t="s">
        <v>11</v>
      </c>
      <c r="F76" s="61" t="s">
        <v>12</v>
      </c>
      <c r="G76" s="61" t="s">
        <v>13</v>
      </c>
      <c r="H76" s="62" t="s">
        <v>14</v>
      </c>
      <c r="J76" s="64"/>
      <c r="K76" s="64"/>
      <c r="L76" s="64"/>
      <c r="M76" s="64"/>
      <c r="N76" s="64"/>
      <c r="O76" s="64"/>
      <c r="P76" s="64"/>
      <c r="Q76" s="64"/>
    </row>
    <row r="77" spans="1:17">
      <c r="A77" s="55" t="s">
        <v>24</v>
      </c>
      <c r="B77" s="257">
        <v>72060</v>
      </c>
      <c r="C77" s="257">
        <v>28700</v>
      </c>
      <c r="D77" s="163">
        <v>52270</v>
      </c>
      <c r="E77" s="257">
        <v>48420</v>
      </c>
      <c r="F77" s="257">
        <v>32790</v>
      </c>
      <c r="G77" s="257">
        <v>29300</v>
      </c>
      <c r="H77" s="257">
        <v>57820</v>
      </c>
      <c r="J77" s="64"/>
      <c r="K77" s="35"/>
      <c r="L77" s="35"/>
      <c r="M77" s="35"/>
      <c r="N77" s="35"/>
      <c r="O77" s="35"/>
      <c r="P77" s="35"/>
      <c r="Q77" s="35"/>
    </row>
    <row r="78" spans="1:17">
      <c r="A78" s="55" t="s">
        <v>16</v>
      </c>
      <c r="B78" s="257">
        <v>80340</v>
      </c>
      <c r="C78" s="257">
        <v>50770</v>
      </c>
      <c r="D78" s="257">
        <v>55690</v>
      </c>
      <c r="E78" s="257">
        <v>25520</v>
      </c>
      <c r="F78" s="257">
        <v>70240</v>
      </c>
      <c r="G78" s="163">
        <v>208990</v>
      </c>
      <c r="H78" s="257">
        <v>65580</v>
      </c>
      <c r="J78" s="64"/>
      <c r="K78" s="35"/>
      <c r="L78" s="35"/>
      <c r="M78" s="35"/>
      <c r="N78" s="35"/>
      <c r="O78" s="35"/>
      <c r="P78" s="35"/>
      <c r="Q78" s="35"/>
    </row>
    <row r="79" spans="1:17">
      <c r="A79" s="55" t="s">
        <v>17</v>
      </c>
      <c r="B79" s="257">
        <v>62740</v>
      </c>
      <c r="C79" s="257">
        <v>27340</v>
      </c>
      <c r="D79" s="257">
        <v>21420</v>
      </c>
      <c r="E79" s="257">
        <v>48840</v>
      </c>
      <c r="F79" s="253">
        <v>80920</v>
      </c>
      <c r="G79" s="257">
        <v>33550</v>
      </c>
      <c r="H79" s="257">
        <v>47350</v>
      </c>
      <c r="J79" s="64"/>
      <c r="K79" s="35"/>
      <c r="L79" s="35"/>
      <c r="M79" s="35"/>
      <c r="N79" s="35"/>
      <c r="O79" s="35"/>
      <c r="P79" s="35"/>
      <c r="Q79" s="35"/>
    </row>
    <row r="80" spans="1:17">
      <c r="A80" s="55" t="s">
        <v>18</v>
      </c>
      <c r="B80" s="257">
        <v>32490</v>
      </c>
      <c r="C80" s="257">
        <v>52270</v>
      </c>
      <c r="D80" s="257">
        <v>27640</v>
      </c>
      <c r="E80" s="257">
        <v>25810</v>
      </c>
      <c r="F80" s="257">
        <v>30370</v>
      </c>
      <c r="G80" s="257">
        <v>26880</v>
      </c>
      <c r="H80" s="257">
        <v>80370</v>
      </c>
      <c r="J80" s="64"/>
      <c r="K80" s="35"/>
      <c r="L80" s="35"/>
      <c r="M80" s="35"/>
      <c r="N80" s="35"/>
      <c r="O80" s="35"/>
      <c r="P80" s="35"/>
      <c r="Q80" s="35"/>
    </row>
    <row r="81" spans="1:17">
      <c r="A81" s="55" t="s">
        <v>19</v>
      </c>
      <c r="B81" s="257">
        <v>110320</v>
      </c>
      <c r="C81" s="257">
        <v>64810</v>
      </c>
      <c r="D81" s="257">
        <v>50550</v>
      </c>
      <c r="E81" s="163">
        <v>65680</v>
      </c>
      <c r="F81" s="257">
        <v>42860</v>
      </c>
      <c r="G81" s="257">
        <v>28100</v>
      </c>
      <c r="H81" s="163">
        <v>112010</v>
      </c>
      <c r="J81" s="64"/>
      <c r="K81" s="35"/>
      <c r="L81" s="35"/>
      <c r="M81" s="35"/>
      <c r="N81" s="35"/>
      <c r="O81" s="35"/>
      <c r="P81" s="35"/>
      <c r="Q81" s="35"/>
    </row>
    <row r="82" spans="1:17">
      <c r="A82" s="55" t="s">
        <v>20</v>
      </c>
      <c r="B82" s="257">
        <v>39650</v>
      </c>
      <c r="C82" s="257">
        <v>54610</v>
      </c>
      <c r="D82" s="257">
        <v>32650</v>
      </c>
      <c r="E82" s="257">
        <v>37300</v>
      </c>
      <c r="F82" s="257">
        <v>39860</v>
      </c>
      <c r="G82" s="257">
        <v>184090</v>
      </c>
      <c r="H82" s="257">
        <v>47130</v>
      </c>
      <c r="J82" s="64"/>
      <c r="K82" s="35"/>
      <c r="L82" s="35"/>
      <c r="M82" s="35"/>
      <c r="N82" s="35"/>
      <c r="O82" s="35"/>
      <c r="P82" s="35"/>
      <c r="Q82" s="35"/>
    </row>
    <row r="83" spans="1:17">
      <c r="A83" s="55" t="s">
        <v>21</v>
      </c>
      <c r="B83" s="257">
        <v>59120</v>
      </c>
      <c r="C83" s="257">
        <v>43280</v>
      </c>
      <c r="D83" s="257">
        <v>38360</v>
      </c>
      <c r="E83" s="257">
        <v>42210</v>
      </c>
      <c r="F83" s="257">
        <v>58000</v>
      </c>
      <c r="G83" s="257">
        <v>37730</v>
      </c>
      <c r="H83" s="257">
        <v>166940</v>
      </c>
      <c r="J83" s="64"/>
      <c r="K83" s="35"/>
      <c r="L83" s="35"/>
      <c r="M83" s="35"/>
      <c r="N83" s="35"/>
      <c r="O83" s="35"/>
      <c r="P83" s="35"/>
      <c r="Q83" s="35"/>
    </row>
    <row r="84" spans="1:17" ht="17.25" thickBot="1">
      <c r="A84" s="56" t="s">
        <v>22</v>
      </c>
      <c r="B84" s="257">
        <v>72060</v>
      </c>
      <c r="C84" s="257">
        <v>87880</v>
      </c>
      <c r="D84" s="257">
        <v>85120</v>
      </c>
      <c r="E84" s="163">
        <v>30600</v>
      </c>
      <c r="F84" s="257">
        <v>392270</v>
      </c>
      <c r="G84" s="257">
        <v>73870</v>
      </c>
      <c r="H84" s="257">
        <v>174500</v>
      </c>
      <c r="I84" s="27">
        <v>3748040</v>
      </c>
      <c r="J84" s="64"/>
      <c r="K84" s="35"/>
      <c r="L84" s="35"/>
      <c r="M84" s="35"/>
      <c r="N84" s="35"/>
      <c r="O84" s="35"/>
      <c r="P84" s="35"/>
      <c r="Q84" s="35"/>
    </row>
  </sheetData>
  <phoneticPr fontId="3" type="noConversion"/>
  <conditionalFormatting sqref="N39:T46">
    <cfRule type="cellIs" dxfId="9" priority="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68" fitToHeight="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07"/>
  <sheetViews>
    <sheetView workbookViewId="0">
      <selection activeCell="C9" sqref="C9"/>
    </sheetView>
  </sheetViews>
  <sheetFormatPr defaultColWidth="9" defaultRowHeight="16.5" customHeight="1"/>
  <cols>
    <col min="1" max="1" width="2.625" style="43" customWidth="1"/>
    <col min="2" max="2" width="10.125" style="43" customWidth="1"/>
    <col min="3" max="3" width="10.25" style="43" customWidth="1"/>
    <col min="4" max="4" width="3.625" style="43" customWidth="1"/>
    <col min="5" max="6" width="9.25" style="43" customWidth="1"/>
    <col min="7" max="8" width="7.125" style="43" customWidth="1"/>
    <col min="9" max="9" width="10.125" style="43" customWidth="1"/>
    <col min="10" max="10" width="9.75" style="43" customWidth="1"/>
    <col min="11" max="11" width="3.625" style="43" customWidth="1"/>
    <col min="12" max="13" width="9.25" style="43" customWidth="1"/>
    <col min="14" max="15" width="2.625" style="43" customWidth="1"/>
    <col min="16" max="17" width="10.125" style="43" customWidth="1"/>
    <col min="18" max="18" width="3.625" style="43" customWidth="1"/>
    <col min="19" max="20" width="9.25" style="43" customWidth="1"/>
    <col min="21" max="22" width="7.125" style="43" customWidth="1"/>
    <col min="23" max="23" width="10.125" style="43" customWidth="1"/>
    <col min="24" max="24" width="9.75" style="43" customWidth="1"/>
    <col min="25" max="25" width="3.625" style="43" customWidth="1"/>
    <col min="26" max="27" width="9.25" style="43" customWidth="1"/>
    <col min="28" max="29" width="3.625" style="166" customWidth="1"/>
    <col min="30" max="31" width="10.125" style="43" customWidth="1"/>
    <col min="32" max="32" width="3.625" style="43" customWidth="1"/>
    <col min="33" max="34" width="9.25" style="43" customWidth="1"/>
    <col min="35" max="36" width="7.125" style="166" customWidth="1"/>
    <col min="37" max="37" width="10.125" style="43" customWidth="1"/>
    <col min="38" max="38" width="9.75" style="43" customWidth="1"/>
    <col min="39" max="39" width="3.625" style="43" customWidth="1"/>
    <col min="40" max="41" width="9.25" style="43" customWidth="1"/>
    <col min="42" max="42" width="4" style="166" customWidth="1"/>
    <col min="43" max="43" width="4.375" style="166" customWidth="1"/>
    <col min="44" max="44" width="10.125" style="43" customWidth="1"/>
    <col min="45" max="45" width="9.75" style="43" customWidth="1"/>
    <col min="46" max="46" width="3.625" style="43" customWidth="1"/>
    <col min="47" max="48" width="9.25" style="43" customWidth="1"/>
    <col min="49" max="16384" width="9" style="43"/>
  </cols>
  <sheetData>
    <row r="1" spans="2:48" ht="16.5" customHeight="1" thickBot="1"/>
    <row r="2" spans="2:48" s="76" customFormat="1" ht="16.5" customHeight="1">
      <c r="B2" s="98"/>
      <c r="C2" s="101"/>
      <c r="D2" s="102" t="s">
        <v>114</v>
      </c>
      <c r="E2" s="99"/>
      <c r="F2" s="100"/>
      <c r="G2" s="77"/>
      <c r="I2" s="98"/>
      <c r="J2" s="101"/>
      <c r="K2" s="102" t="s">
        <v>114</v>
      </c>
      <c r="L2" s="99"/>
      <c r="M2" s="100"/>
      <c r="P2" s="98"/>
      <c r="Q2" s="101"/>
      <c r="R2" s="102" t="s">
        <v>114</v>
      </c>
      <c r="S2" s="99"/>
      <c r="T2" s="100"/>
      <c r="W2" s="98"/>
      <c r="X2" s="101"/>
      <c r="Y2" s="102" t="s">
        <v>114</v>
      </c>
      <c r="Z2" s="99"/>
      <c r="AA2" s="100"/>
      <c r="AB2" s="167"/>
      <c r="AC2" s="167"/>
      <c r="AD2" s="98"/>
      <c r="AE2" s="101"/>
      <c r="AF2" s="102" t="s">
        <v>114</v>
      </c>
      <c r="AG2" s="99"/>
      <c r="AH2" s="100"/>
      <c r="AI2" s="167"/>
      <c r="AJ2" s="167"/>
      <c r="AK2" s="98"/>
      <c r="AL2" s="101"/>
      <c r="AM2" s="102" t="s">
        <v>114</v>
      </c>
      <c r="AN2" s="99"/>
      <c r="AO2" s="100"/>
      <c r="AP2" s="167"/>
      <c r="AQ2" s="167"/>
      <c r="AR2" s="98"/>
      <c r="AS2" s="101"/>
      <c r="AT2" s="102" t="s">
        <v>114</v>
      </c>
      <c r="AU2" s="99"/>
      <c r="AV2" s="100"/>
    </row>
    <row r="3" spans="2:48" ht="16.5" customHeight="1">
      <c r="B3" s="73" t="s">
        <v>26</v>
      </c>
      <c r="C3" s="26" t="s">
        <v>78</v>
      </c>
      <c r="D3" s="36"/>
      <c r="E3" s="26"/>
      <c r="F3" s="37"/>
      <c r="G3" s="38"/>
      <c r="H3" s="41"/>
      <c r="I3" s="40" t="s">
        <v>26</v>
      </c>
      <c r="J3" s="26" t="s">
        <v>79</v>
      </c>
      <c r="K3" s="41"/>
      <c r="L3" s="26"/>
      <c r="M3" s="70"/>
      <c r="N3" s="41"/>
      <c r="O3" s="41"/>
      <c r="P3" s="40" t="s">
        <v>26</v>
      </c>
      <c r="Q3" s="26" t="s">
        <v>80</v>
      </c>
      <c r="R3" s="42"/>
      <c r="S3" s="26"/>
      <c r="T3" s="70"/>
      <c r="U3" s="41"/>
      <c r="V3" s="41"/>
      <c r="W3" s="40" t="s">
        <v>26</v>
      </c>
      <c r="X3" s="26" t="s">
        <v>81</v>
      </c>
      <c r="Y3" s="41"/>
      <c r="Z3" s="26"/>
      <c r="AA3" s="70"/>
      <c r="AB3" s="41"/>
      <c r="AC3" s="41"/>
      <c r="AD3" s="40" t="s">
        <v>26</v>
      </c>
      <c r="AE3" s="26" t="s">
        <v>82</v>
      </c>
      <c r="AF3" s="41"/>
      <c r="AG3" s="26"/>
      <c r="AH3" s="70"/>
      <c r="AI3" s="41"/>
      <c r="AJ3" s="41"/>
      <c r="AK3" s="40" t="s">
        <v>26</v>
      </c>
      <c r="AL3" s="26" t="s">
        <v>83</v>
      </c>
      <c r="AN3" s="26"/>
      <c r="AO3" s="70"/>
      <c r="AP3" s="41"/>
      <c r="AQ3" s="41"/>
      <c r="AR3" s="40" t="s">
        <v>26</v>
      </c>
      <c r="AS3" s="26" t="s">
        <v>84</v>
      </c>
      <c r="AU3" s="26"/>
      <c r="AV3" s="70"/>
    </row>
    <row r="4" spans="2:48" ht="16.5" customHeight="1">
      <c r="B4" s="73" t="s">
        <v>27</v>
      </c>
      <c r="C4" s="36" t="s">
        <v>854</v>
      </c>
      <c r="D4" s="36"/>
      <c r="E4" s="36" t="s">
        <v>28</v>
      </c>
      <c r="F4" s="90">
        <v>45575</v>
      </c>
      <c r="G4" s="38"/>
      <c r="I4" s="73" t="s">
        <v>27</v>
      </c>
      <c r="J4" s="36" t="s">
        <v>854</v>
      </c>
      <c r="K4" s="36"/>
      <c r="L4" s="36" t="s">
        <v>28</v>
      </c>
      <c r="M4" s="90">
        <v>45575</v>
      </c>
      <c r="P4" s="73" t="s">
        <v>27</v>
      </c>
      <c r="Q4" s="36" t="s">
        <v>854</v>
      </c>
      <c r="R4" s="36"/>
      <c r="S4" s="36" t="s">
        <v>28</v>
      </c>
      <c r="T4" s="90">
        <v>45575</v>
      </c>
      <c r="W4" s="73" t="s">
        <v>27</v>
      </c>
      <c r="X4" s="36" t="s">
        <v>854</v>
      </c>
      <c r="Y4" s="36"/>
      <c r="Z4" s="36" t="s">
        <v>28</v>
      </c>
      <c r="AA4" s="90">
        <v>45575</v>
      </c>
      <c r="AB4" s="168"/>
      <c r="AC4" s="168"/>
      <c r="AD4" s="73" t="s">
        <v>27</v>
      </c>
      <c r="AE4" s="36" t="s">
        <v>854</v>
      </c>
      <c r="AF4" s="36"/>
      <c r="AG4" s="36" t="s">
        <v>28</v>
      </c>
      <c r="AH4" s="90">
        <v>45575</v>
      </c>
      <c r="AI4" s="168"/>
      <c r="AJ4" s="168"/>
      <c r="AK4" s="73" t="s">
        <v>27</v>
      </c>
      <c r="AL4" s="36" t="s">
        <v>854</v>
      </c>
      <c r="AM4" s="36"/>
      <c r="AN4" s="36" t="s">
        <v>28</v>
      </c>
      <c r="AO4" s="90">
        <v>45575</v>
      </c>
      <c r="AP4" s="168"/>
      <c r="AQ4" s="168"/>
      <c r="AR4" s="73" t="s">
        <v>27</v>
      </c>
      <c r="AS4" s="36" t="s">
        <v>854</v>
      </c>
      <c r="AT4" s="36"/>
      <c r="AU4" s="36" t="s">
        <v>28</v>
      </c>
      <c r="AV4" s="90">
        <v>45575</v>
      </c>
    </row>
    <row r="5" spans="2:48" ht="16.5" customHeight="1">
      <c r="B5" s="73"/>
      <c r="C5" s="36"/>
      <c r="D5" s="36"/>
      <c r="E5" s="36"/>
      <c r="F5" s="37"/>
      <c r="G5" s="38"/>
      <c r="I5" s="73"/>
      <c r="J5" s="36"/>
      <c r="K5" s="36"/>
      <c r="L5" s="36"/>
      <c r="M5" s="37"/>
      <c r="P5" s="73"/>
      <c r="Q5" s="36"/>
      <c r="R5" s="36"/>
      <c r="S5" s="36"/>
      <c r="T5" s="37"/>
      <c r="W5" s="73"/>
      <c r="X5" s="36"/>
      <c r="Y5" s="36"/>
      <c r="Z5" s="36"/>
      <c r="AA5" s="37"/>
      <c r="AB5" s="81"/>
      <c r="AC5" s="81"/>
      <c r="AD5" s="73"/>
      <c r="AE5" s="36"/>
      <c r="AF5" s="36"/>
      <c r="AG5" s="36"/>
      <c r="AH5" s="37"/>
      <c r="AI5" s="81"/>
      <c r="AJ5" s="81"/>
      <c r="AK5" s="73"/>
      <c r="AL5" s="36"/>
      <c r="AM5" s="36"/>
      <c r="AN5" s="36"/>
      <c r="AO5" s="37"/>
      <c r="AP5" s="81"/>
      <c r="AQ5" s="81"/>
      <c r="AR5" s="73"/>
      <c r="AS5" s="36"/>
      <c r="AT5" s="36"/>
      <c r="AU5" s="36"/>
      <c r="AV5" s="37"/>
    </row>
    <row r="6" spans="2:48" s="79" customFormat="1" ht="16.5" customHeight="1">
      <c r="B6" s="266" t="s">
        <v>113</v>
      </c>
      <c r="C6" s="267"/>
      <c r="D6" s="261"/>
      <c r="E6" s="268" t="s">
        <v>115</v>
      </c>
      <c r="F6" s="269"/>
      <c r="G6" s="78"/>
      <c r="I6" s="266" t="s">
        <v>113</v>
      </c>
      <c r="J6" s="267"/>
      <c r="K6" s="261"/>
      <c r="L6" s="268" t="s">
        <v>115</v>
      </c>
      <c r="M6" s="269"/>
      <c r="P6" s="266" t="s">
        <v>113</v>
      </c>
      <c r="Q6" s="267"/>
      <c r="R6" s="261"/>
      <c r="S6" s="268" t="s">
        <v>115</v>
      </c>
      <c r="T6" s="269"/>
      <c r="W6" s="266" t="s">
        <v>113</v>
      </c>
      <c r="X6" s="267"/>
      <c r="Y6" s="261"/>
      <c r="Z6" s="268" t="s">
        <v>115</v>
      </c>
      <c r="AA6" s="269"/>
      <c r="AB6" s="169"/>
      <c r="AC6" s="169"/>
      <c r="AD6" s="266" t="s">
        <v>113</v>
      </c>
      <c r="AE6" s="267"/>
      <c r="AF6" s="261"/>
      <c r="AG6" s="268" t="s">
        <v>115</v>
      </c>
      <c r="AH6" s="269"/>
      <c r="AI6" s="169"/>
      <c r="AJ6" s="169"/>
      <c r="AK6" s="266" t="s">
        <v>113</v>
      </c>
      <c r="AL6" s="267"/>
      <c r="AM6" s="261"/>
      <c r="AN6" s="268" t="s">
        <v>115</v>
      </c>
      <c r="AO6" s="269"/>
      <c r="AP6" s="169"/>
      <c r="AQ6" s="169"/>
      <c r="AR6" s="266" t="s">
        <v>113</v>
      </c>
      <c r="AS6" s="267"/>
      <c r="AT6" s="261"/>
      <c r="AU6" s="268" t="s">
        <v>115</v>
      </c>
      <c r="AV6" s="269"/>
    </row>
    <row r="7" spans="2:48" ht="16.5" customHeight="1">
      <c r="B7" s="73" t="s">
        <v>1</v>
      </c>
      <c r="C7" s="72">
        <v>1600</v>
      </c>
      <c r="D7" s="36"/>
      <c r="E7" s="36" t="s">
        <v>29</v>
      </c>
      <c r="F7" s="80" t="s">
        <v>855</v>
      </c>
      <c r="G7" s="38"/>
      <c r="I7" s="73" t="s">
        <v>1</v>
      </c>
      <c r="J7" s="72">
        <v>910</v>
      </c>
      <c r="K7" s="36"/>
      <c r="L7" s="36" t="s">
        <v>29</v>
      </c>
      <c r="M7" s="80" t="s">
        <v>856</v>
      </c>
      <c r="P7" s="73" t="s">
        <v>1</v>
      </c>
      <c r="Q7" s="72">
        <v>1310.1999999999998</v>
      </c>
      <c r="R7" s="36"/>
      <c r="S7" s="36" t="s">
        <v>29</v>
      </c>
      <c r="T7" s="80" t="s">
        <v>857</v>
      </c>
      <c r="W7" s="73" t="s">
        <v>1</v>
      </c>
      <c r="X7" s="72">
        <v>1310.1999999999998</v>
      </c>
      <c r="Y7" s="36"/>
      <c r="Z7" s="36" t="s">
        <v>29</v>
      </c>
      <c r="AA7" s="80" t="s">
        <v>858</v>
      </c>
      <c r="AB7" s="170"/>
      <c r="AC7" s="170"/>
      <c r="AD7" s="73" t="s">
        <v>1</v>
      </c>
      <c r="AE7" s="72">
        <v>910</v>
      </c>
      <c r="AF7" s="36"/>
      <c r="AG7" s="36" t="s">
        <v>29</v>
      </c>
      <c r="AH7" s="80" t="s">
        <v>859</v>
      </c>
      <c r="AI7" s="170"/>
      <c r="AJ7" s="170"/>
      <c r="AK7" s="73" t="s">
        <v>1</v>
      </c>
      <c r="AL7" s="72">
        <v>910</v>
      </c>
      <c r="AM7" s="36"/>
      <c r="AN7" s="36" t="s">
        <v>29</v>
      </c>
      <c r="AO7" s="80" t="s">
        <v>860</v>
      </c>
      <c r="AP7" s="170"/>
      <c r="AQ7" s="170"/>
      <c r="AR7" s="73" t="s">
        <v>1</v>
      </c>
      <c r="AS7" s="72">
        <v>1600</v>
      </c>
      <c r="AT7" s="36"/>
      <c r="AU7" s="36" t="s">
        <v>29</v>
      </c>
      <c r="AV7" s="80" t="s">
        <v>861</v>
      </c>
    </row>
    <row r="8" spans="2:48" ht="16.5" customHeight="1">
      <c r="B8" s="73" t="s">
        <v>3</v>
      </c>
      <c r="C8" s="72">
        <v>54791.799999999996</v>
      </c>
      <c r="D8" s="36"/>
      <c r="E8" s="36" t="s">
        <v>30</v>
      </c>
      <c r="F8" s="80" t="s">
        <v>693</v>
      </c>
      <c r="G8" s="39"/>
      <c r="I8" s="73" t="s">
        <v>3</v>
      </c>
      <c r="J8" s="72">
        <v>19920</v>
      </c>
      <c r="K8" s="36"/>
      <c r="L8" s="36" t="s">
        <v>30</v>
      </c>
      <c r="M8" s="80" t="s">
        <v>694</v>
      </c>
      <c r="P8" s="73" t="s">
        <v>3</v>
      </c>
      <c r="Q8" s="72">
        <v>38688.68</v>
      </c>
      <c r="R8" s="36"/>
      <c r="S8" s="36" t="s">
        <v>30</v>
      </c>
      <c r="T8" s="80" t="s">
        <v>695</v>
      </c>
      <c r="W8" s="73" t="s">
        <v>3</v>
      </c>
      <c r="X8" s="72">
        <v>35540.939999999995</v>
      </c>
      <c r="Y8" s="36"/>
      <c r="Z8" s="36" t="s">
        <v>30</v>
      </c>
      <c r="AA8" s="80" t="s">
        <v>696</v>
      </c>
      <c r="AB8" s="170"/>
      <c r="AC8" s="170"/>
      <c r="AD8" s="73" t="s">
        <v>3</v>
      </c>
      <c r="AE8" s="72">
        <v>23160</v>
      </c>
      <c r="AF8" s="36"/>
      <c r="AG8" s="36" t="s">
        <v>30</v>
      </c>
      <c r="AH8" s="80" t="s">
        <v>697</v>
      </c>
      <c r="AI8" s="170"/>
      <c r="AJ8" s="170"/>
      <c r="AK8" s="73" t="s">
        <v>3</v>
      </c>
      <c r="AL8" s="72">
        <v>20400</v>
      </c>
      <c r="AM8" s="36"/>
      <c r="AN8" s="36" t="s">
        <v>30</v>
      </c>
      <c r="AO8" s="80" t="s">
        <v>698</v>
      </c>
      <c r="AP8" s="170"/>
      <c r="AQ8" s="170"/>
      <c r="AR8" s="73" t="s">
        <v>3</v>
      </c>
      <c r="AS8" s="72">
        <v>42988.800000000003</v>
      </c>
      <c r="AT8" s="36"/>
      <c r="AU8" s="36" t="s">
        <v>30</v>
      </c>
      <c r="AV8" s="80" t="s">
        <v>699</v>
      </c>
    </row>
    <row r="9" spans="2:48" ht="16.5" customHeight="1">
      <c r="B9" s="73" t="s">
        <v>159</v>
      </c>
      <c r="C9" s="72">
        <v>0</v>
      </c>
      <c r="D9" s="36"/>
      <c r="E9" s="36"/>
      <c r="F9" s="80"/>
      <c r="G9" s="38"/>
      <c r="I9" s="73" t="s">
        <v>159</v>
      </c>
      <c r="J9" s="72">
        <v>0</v>
      </c>
      <c r="K9" s="36"/>
      <c r="L9" s="36"/>
      <c r="M9" s="80"/>
      <c r="P9" s="73" t="s">
        <v>159</v>
      </c>
      <c r="Q9" s="72">
        <v>0</v>
      </c>
      <c r="R9" s="36"/>
      <c r="S9" s="36"/>
      <c r="T9" s="80"/>
      <c r="W9" s="73" t="s">
        <v>159</v>
      </c>
      <c r="X9" s="72">
        <v>0</v>
      </c>
      <c r="Y9" s="36"/>
      <c r="Z9" s="36"/>
      <c r="AA9" s="80"/>
      <c r="AB9" s="170"/>
      <c r="AC9" s="170"/>
      <c r="AD9" s="73" t="s">
        <v>159</v>
      </c>
      <c r="AE9" s="72">
        <v>0</v>
      </c>
      <c r="AF9" s="36"/>
      <c r="AG9" s="36"/>
      <c r="AH9" s="80"/>
      <c r="AI9" s="170"/>
      <c r="AJ9" s="170"/>
      <c r="AK9" s="73" t="s">
        <v>159</v>
      </c>
      <c r="AL9" s="72">
        <v>0</v>
      </c>
      <c r="AM9" s="36"/>
      <c r="AN9" s="36"/>
      <c r="AO9" s="80"/>
      <c r="AP9" s="170"/>
      <c r="AQ9" s="170"/>
      <c r="AR9" s="73" t="s">
        <v>159</v>
      </c>
      <c r="AS9" s="72">
        <v>0</v>
      </c>
      <c r="AT9" s="36"/>
      <c r="AU9" s="36"/>
      <c r="AV9" s="80"/>
    </row>
    <row r="10" spans="2:48" ht="16.5" customHeight="1">
      <c r="B10" s="164" t="s">
        <v>167</v>
      </c>
      <c r="C10" s="72">
        <v>3258</v>
      </c>
      <c r="D10" s="36"/>
      <c r="E10" s="36"/>
      <c r="F10" s="80"/>
      <c r="G10" s="38"/>
      <c r="I10" s="164" t="s">
        <v>167</v>
      </c>
      <c r="J10" s="72">
        <v>1494</v>
      </c>
      <c r="K10" s="36"/>
      <c r="L10" s="36"/>
      <c r="M10" s="80"/>
      <c r="P10" s="164" t="s">
        <v>167</v>
      </c>
      <c r="Q10" s="72">
        <v>2556</v>
      </c>
      <c r="R10" s="36"/>
      <c r="S10" s="36"/>
      <c r="T10" s="80"/>
      <c r="W10" s="164" t="s">
        <v>167</v>
      </c>
      <c r="X10" s="72">
        <v>2394</v>
      </c>
      <c r="Y10" s="36"/>
      <c r="Z10" s="36"/>
      <c r="AA10" s="80"/>
      <c r="AB10" s="170"/>
      <c r="AC10" s="170"/>
      <c r="AD10" s="164" t="s">
        <v>167</v>
      </c>
      <c r="AE10" s="72">
        <v>1737</v>
      </c>
      <c r="AF10" s="36"/>
      <c r="AG10" s="36"/>
      <c r="AH10" s="80"/>
      <c r="AI10" s="170"/>
      <c r="AJ10" s="170"/>
      <c r="AK10" s="164" t="s">
        <v>167</v>
      </c>
      <c r="AL10" s="72">
        <v>1530</v>
      </c>
      <c r="AM10" s="36"/>
      <c r="AN10" s="36"/>
      <c r="AO10" s="80"/>
      <c r="AP10" s="170"/>
      <c r="AQ10" s="170"/>
      <c r="AR10" s="164" t="s">
        <v>167</v>
      </c>
      <c r="AS10" s="72">
        <v>2763</v>
      </c>
      <c r="AT10" s="36"/>
      <c r="AU10" s="36"/>
      <c r="AV10" s="80"/>
    </row>
    <row r="11" spans="2:48" ht="16.5" customHeight="1">
      <c r="B11" s="73" t="s">
        <v>168</v>
      </c>
      <c r="C11" s="72">
        <v>1810</v>
      </c>
      <c r="D11" s="36"/>
      <c r="E11" s="36"/>
      <c r="F11" s="80"/>
      <c r="G11" s="38"/>
      <c r="I11" s="73" t="s">
        <v>168</v>
      </c>
      <c r="J11" s="72">
        <v>830</v>
      </c>
      <c r="K11" s="36"/>
      <c r="L11" s="36"/>
      <c r="M11" s="80"/>
      <c r="P11" s="73" t="s">
        <v>168</v>
      </c>
      <c r="Q11" s="72">
        <v>1420</v>
      </c>
      <c r="R11" s="36"/>
      <c r="S11" s="36"/>
      <c r="T11" s="80"/>
      <c r="W11" s="73" t="s">
        <v>168</v>
      </c>
      <c r="X11" s="72">
        <v>1330</v>
      </c>
      <c r="Y11" s="36"/>
      <c r="Z11" s="36"/>
      <c r="AA11" s="80"/>
      <c r="AB11" s="170"/>
      <c r="AC11" s="170"/>
      <c r="AD11" s="73" t="s">
        <v>168</v>
      </c>
      <c r="AE11" s="72">
        <v>965</v>
      </c>
      <c r="AF11" s="36"/>
      <c r="AG11" s="36"/>
      <c r="AH11" s="80"/>
      <c r="AI11" s="170"/>
      <c r="AJ11" s="170"/>
      <c r="AK11" s="73" t="s">
        <v>168</v>
      </c>
      <c r="AL11" s="72">
        <v>850</v>
      </c>
      <c r="AM11" s="36"/>
      <c r="AN11" s="36"/>
      <c r="AO11" s="80"/>
      <c r="AP11" s="170"/>
      <c r="AQ11" s="170"/>
      <c r="AR11" s="73" t="s">
        <v>168</v>
      </c>
      <c r="AS11" s="72">
        <v>1535</v>
      </c>
      <c r="AT11" s="36"/>
      <c r="AU11" s="36"/>
      <c r="AV11" s="80"/>
    </row>
    <row r="12" spans="2:48" ht="16.5" customHeight="1">
      <c r="B12" s="73" t="s">
        <v>31</v>
      </c>
      <c r="C12" s="72">
        <v>6146</v>
      </c>
      <c r="D12" s="36"/>
      <c r="E12" s="172" t="s">
        <v>117</v>
      </c>
      <c r="F12" s="173"/>
      <c r="G12" s="38"/>
      <c r="I12" s="73" t="s">
        <v>31</v>
      </c>
      <c r="J12" s="72">
        <v>2315</v>
      </c>
      <c r="K12" s="36"/>
      <c r="L12" s="172" t="s">
        <v>117</v>
      </c>
      <c r="M12" s="173"/>
      <c r="P12" s="73" t="s">
        <v>31</v>
      </c>
      <c r="Q12" s="72">
        <v>4397</v>
      </c>
      <c r="R12" s="36"/>
      <c r="S12" s="172" t="s">
        <v>117</v>
      </c>
      <c r="T12" s="173"/>
      <c r="W12" s="73" t="s">
        <v>31</v>
      </c>
      <c r="X12" s="72">
        <v>4058</v>
      </c>
      <c r="Y12" s="36"/>
      <c r="Z12" s="172" t="s">
        <v>117</v>
      </c>
      <c r="AA12" s="173"/>
      <c r="AB12" s="169"/>
      <c r="AC12" s="169"/>
      <c r="AD12" s="73" t="s">
        <v>31</v>
      </c>
      <c r="AE12" s="72">
        <v>2677</v>
      </c>
      <c r="AF12" s="36"/>
      <c r="AG12" s="172" t="s">
        <v>117</v>
      </c>
      <c r="AH12" s="173"/>
      <c r="AI12" s="169"/>
      <c r="AJ12" s="169"/>
      <c r="AK12" s="73" t="s">
        <v>31</v>
      </c>
      <c r="AL12" s="72">
        <v>2369</v>
      </c>
      <c r="AM12" s="36"/>
      <c r="AN12" s="172" t="s">
        <v>117</v>
      </c>
      <c r="AO12" s="173"/>
      <c r="AP12" s="169"/>
      <c r="AQ12" s="169"/>
      <c r="AR12" s="73" t="s">
        <v>31</v>
      </c>
      <c r="AS12" s="72">
        <v>4889</v>
      </c>
      <c r="AT12" s="36"/>
      <c r="AU12" s="172" t="s">
        <v>117</v>
      </c>
      <c r="AV12" s="173"/>
    </row>
    <row r="13" spans="2:48" ht="16.5" customHeight="1">
      <c r="B13" s="73" t="s">
        <v>171</v>
      </c>
      <c r="C13" s="72">
        <v>-6</v>
      </c>
      <c r="D13" s="36"/>
      <c r="E13" s="36" t="s">
        <v>33</v>
      </c>
      <c r="F13" s="80" t="s">
        <v>862</v>
      </c>
      <c r="G13" s="38"/>
      <c r="I13" s="73" t="s">
        <v>171</v>
      </c>
      <c r="J13" s="72">
        <v>-9</v>
      </c>
      <c r="K13" s="36"/>
      <c r="L13" s="36" t="s">
        <v>33</v>
      </c>
      <c r="M13" s="80" t="s">
        <v>863</v>
      </c>
      <c r="P13" s="73" t="s">
        <v>171</v>
      </c>
      <c r="Q13" s="72">
        <v>-2</v>
      </c>
      <c r="R13" s="36"/>
      <c r="S13" s="36" t="s">
        <v>33</v>
      </c>
      <c r="T13" s="80" t="s">
        <v>712</v>
      </c>
      <c r="W13" s="73" t="s">
        <v>171</v>
      </c>
      <c r="X13" s="72">
        <v>-3</v>
      </c>
      <c r="Y13" s="36"/>
      <c r="Z13" s="36" t="s">
        <v>33</v>
      </c>
      <c r="AA13" s="80" t="s">
        <v>864</v>
      </c>
      <c r="AB13" s="170"/>
      <c r="AC13" s="170"/>
      <c r="AD13" s="73" t="s">
        <v>171</v>
      </c>
      <c r="AE13" s="72">
        <v>-9</v>
      </c>
      <c r="AF13" s="36"/>
      <c r="AG13" s="36" t="s">
        <v>33</v>
      </c>
      <c r="AH13" s="80" t="s">
        <v>827</v>
      </c>
      <c r="AI13" s="170"/>
      <c r="AJ13" s="170"/>
      <c r="AK13" s="73" t="s">
        <v>171</v>
      </c>
      <c r="AL13" s="72">
        <v>-9</v>
      </c>
      <c r="AM13" s="36"/>
      <c r="AN13" s="36" t="s">
        <v>33</v>
      </c>
      <c r="AO13" s="80" t="s">
        <v>666</v>
      </c>
      <c r="AP13" s="170"/>
      <c r="AQ13" s="170"/>
      <c r="AR13" s="73" t="s">
        <v>171</v>
      </c>
      <c r="AS13" s="72">
        <v>-6</v>
      </c>
      <c r="AT13" s="36"/>
      <c r="AU13" s="36" t="s">
        <v>33</v>
      </c>
      <c r="AV13" s="80" t="s">
        <v>865</v>
      </c>
    </row>
    <row r="14" spans="2:48" ht="16.5" customHeight="1">
      <c r="B14" s="73" t="s">
        <v>32</v>
      </c>
      <c r="C14" s="72">
        <v>1960</v>
      </c>
      <c r="D14" s="36"/>
      <c r="E14" s="96"/>
      <c r="F14" s="95"/>
      <c r="G14" s="38"/>
      <c r="I14" s="73" t="s">
        <v>32</v>
      </c>
      <c r="J14" s="72">
        <v>740</v>
      </c>
      <c r="K14" s="36"/>
      <c r="L14" s="96"/>
      <c r="M14" s="95"/>
      <c r="P14" s="73" t="s">
        <v>32</v>
      </c>
      <c r="Q14" s="72">
        <v>1400</v>
      </c>
      <c r="R14" s="36"/>
      <c r="S14" s="96"/>
      <c r="T14" s="95"/>
      <c r="W14" s="73" t="s">
        <v>32</v>
      </c>
      <c r="X14" s="72">
        <v>1290</v>
      </c>
      <c r="Y14" s="36"/>
      <c r="Z14" s="96"/>
      <c r="AA14" s="95"/>
      <c r="AB14" s="171"/>
      <c r="AC14" s="171"/>
      <c r="AD14" s="73" t="s">
        <v>32</v>
      </c>
      <c r="AE14" s="72">
        <v>850</v>
      </c>
      <c r="AF14" s="36"/>
      <c r="AG14" s="96"/>
      <c r="AH14" s="95"/>
      <c r="AI14" s="171"/>
      <c r="AJ14" s="171"/>
      <c r="AK14" s="73" t="s">
        <v>32</v>
      </c>
      <c r="AL14" s="72">
        <v>750</v>
      </c>
      <c r="AM14" s="36"/>
      <c r="AN14" s="96"/>
      <c r="AO14" s="95"/>
      <c r="AP14" s="171"/>
      <c r="AQ14" s="171"/>
      <c r="AR14" s="73" t="s">
        <v>32</v>
      </c>
      <c r="AS14" s="72">
        <v>1550</v>
      </c>
      <c r="AT14" s="36"/>
      <c r="AU14" s="96"/>
      <c r="AV14" s="95"/>
    </row>
    <row r="15" spans="2:48" ht="16.5" customHeight="1">
      <c r="B15" s="73" t="s">
        <v>101</v>
      </c>
      <c r="C15" s="72">
        <v>2500</v>
      </c>
      <c r="D15" s="36"/>
      <c r="E15" s="36"/>
      <c r="F15" s="80"/>
      <c r="G15" s="38"/>
      <c r="I15" s="73" t="s">
        <v>101</v>
      </c>
      <c r="J15" s="72">
        <v>2500</v>
      </c>
      <c r="K15" s="36"/>
      <c r="L15" s="36"/>
      <c r="M15" s="80"/>
      <c r="P15" s="73" t="s">
        <v>101</v>
      </c>
      <c r="Q15" s="72">
        <v>2500</v>
      </c>
      <c r="R15" s="36"/>
      <c r="S15" s="36"/>
      <c r="T15" s="80"/>
      <c r="W15" s="73" t="s">
        <v>101</v>
      </c>
      <c r="X15" s="72">
        <v>2500</v>
      </c>
      <c r="Y15" s="36"/>
      <c r="Z15" s="36"/>
      <c r="AA15" s="80"/>
      <c r="AB15" s="170"/>
      <c r="AC15" s="170"/>
      <c r="AD15" s="73" t="s">
        <v>101</v>
      </c>
      <c r="AE15" s="72">
        <v>2500</v>
      </c>
      <c r="AF15" s="36"/>
      <c r="AG15" s="36"/>
      <c r="AH15" s="80"/>
      <c r="AI15" s="170"/>
      <c r="AJ15" s="170"/>
      <c r="AK15" s="73" t="s">
        <v>101</v>
      </c>
      <c r="AL15" s="72">
        <v>2500</v>
      </c>
      <c r="AM15" s="36"/>
      <c r="AN15" s="36"/>
      <c r="AO15" s="80"/>
      <c r="AP15" s="170"/>
      <c r="AQ15" s="170"/>
      <c r="AR15" s="73" t="s">
        <v>101</v>
      </c>
      <c r="AS15" s="72">
        <v>2500</v>
      </c>
      <c r="AT15" s="36"/>
      <c r="AU15" s="36"/>
      <c r="AV15" s="80"/>
    </row>
    <row r="16" spans="2:48" ht="16.5" customHeight="1">
      <c r="B16" s="73" t="s">
        <v>104</v>
      </c>
      <c r="C16" s="72">
        <v>0</v>
      </c>
      <c r="D16" s="36"/>
      <c r="E16" s="36"/>
      <c r="F16" s="80"/>
      <c r="G16" s="38"/>
      <c r="I16" s="73" t="s">
        <v>104</v>
      </c>
      <c r="J16" s="72">
        <v>0</v>
      </c>
      <c r="K16" s="36"/>
      <c r="L16" s="36"/>
      <c r="M16" s="80"/>
      <c r="P16" s="73" t="s">
        <v>104</v>
      </c>
      <c r="Q16" s="72">
        <v>0</v>
      </c>
      <c r="R16" s="36"/>
      <c r="S16" s="36"/>
      <c r="T16" s="80"/>
      <c r="W16" s="73" t="s">
        <v>104</v>
      </c>
      <c r="X16" s="72">
        <v>0</v>
      </c>
      <c r="Y16" s="36"/>
      <c r="Z16" s="36"/>
      <c r="AA16" s="80"/>
      <c r="AB16" s="170"/>
      <c r="AC16" s="170"/>
      <c r="AD16" s="73" t="s">
        <v>104</v>
      </c>
      <c r="AE16" s="72">
        <v>0</v>
      </c>
      <c r="AF16" s="36"/>
      <c r="AG16" s="36"/>
      <c r="AH16" s="80"/>
      <c r="AI16" s="170"/>
      <c r="AJ16" s="170"/>
      <c r="AK16" s="73" t="s">
        <v>104</v>
      </c>
      <c r="AL16" s="72">
        <v>0</v>
      </c>
      <c r="AM16" s="36"/>
      <c r="AN16" s="36"/>
      <c r="AO16" s="80"/>
      <c r="AP16" s="170"/>
      <c r="AQ16" s="170"/>
      <c r="AR16" s="73" t="s">
        <v>104</v>
      </c>
      <c r="AS16" s="72">
        <v>0</v>
      </c>
      <c r="AT16" s="36"/>
      <c r="AU16" s="36"/>
      <c r="AV16" s="80"/>
    </row>
    <row r="17" spans="2:48" ht="16.5" customHeight="1">
      <c r="B17" s="93" t="s">
        <v>109</v>
      </c>
      <c r="C17" s="94">
        <v>72060</v>
      </c>
      <c r="D17" s="81"/>
      <c r="E17" s="36"/>
      <c r="F17" s="37"/>
      <c r="G17" s="38"/>
      <c r="H17" s="39"/>
      <c r="I17" s="93" t="s">
        <v>109</v>
      </c>
      <c r="J17" s="94">
        <v>28700</v>
      </c>
      <c r="K17" s="81"/>
      <c r="L17" s="36"/>
      <c r="M17" s="37"/>
      <c r="N17" s="39"/>
      <c r="O17" s="39"/>
      <c r="P17" s="93" t="s">
        <v>109</v>
      </c>
      <c r="Q17" s="94">
        <v>52270</v>
      </c>
      <c r="R17" s="81"/>
      <c r="S17" s="36"/>
      <c r="T17" s="37"/>
      <c r="U17" s="39"/>
      <c r="V17" s="39"/>
      <c r="W17" s="93" t="s">
        <v>109</v>
      </c>
      <c r="X17" s="94">
        <v>48420</v>
      </c>
      <c r="Y17" s="81"/>
      <c r="Z17" s="36"/>
      <c r="AA17" s="37"/>
      <c r="AB17" s="81"/>
      <c r="AC17" s="81"/>
      <c r="AD17" s="93" t="s">
        <v>109</v>
      </c>
      <c r="AE17" s="94">
        <v>32790</v>
      </c>
      <c r="AF17" s="81"/>
      <c r="AG17" s="36"/>
      <c r="AH17" s="37"/>
      <c r="AI17" s="81"/>
      <c r="AJ17" s="81"/>
      <c r="AK17" s="93" t="s">
        <v>109</v>
      </c>
      <c r="AL17" s="94">
        <v>29300</v>
      </c>
      <c r="AM17" s="81"/>
      <c r="AN17" s="36"/>
      <c r="AO17" s="37"/>
      <c r="AP17" s="81"/>
      <c r="AQ17" s="81"/>
      <c r="AR17" s="93" t="s">
        <v>109</v>
      </c>
      <c r="AS17" s="94">
        <v>57820</v>
      </c>
      <c r="AT17" s="81"/>
      <c r="AU17" s="36"/>
      <c r="AV17" s="37"/>
    </row>
    <row r="18" spans="2:48" ht="16.5" customHeight="1">
      <c r="B18" s="74" t="s">
        <v>111</v>
      </c>
      <c r="C18" s="75">
        <v>0</v>
      </c>
      <c r="D18" s="81"/>
      <c r="E18" s="36"/>
      <c r="F18" s="37"/>
      <c r="G18" s="38"/>
      <c r="H18" s="39"/>
      <c r="I18" s="74" t="s">
        <v>111</v>
      </c>
      <c r="J18" s="75">
        <v>0</v>
      </c>
      <c r="K18" s="81"/>
      <c r="L18" s="36"/>
      <c r="M18" s="37"/>
      <c r="N18" s="39"/>
      <c r="O18" s="39"/>
      <c r="P18" s="74" t="s">
        <v>111</v>
      </c>
      <c r="Q18" s="75">
        <v>0</v>
      </c>
      <c r="R18" s="81"/>
      <c r="S18" s="36"/>
      <c r="T18" s="37"/>
      <c r="U18" s="39"/>
      <c r="V18" s="39"/>
      <c r="W18" s="74" t="s">
        <v>111</v>
      </c>
      <c r="X18" s="75">
        <v>0</v>
      </c>
      <c r="Y18" s="81"/>
      <c r="Z18" s="36"/>
      <c r="AA18" s="37"/>
      <c r="AB18" s="81"/>
      <c r="AC18" s="81"/>
      <c r="AD18" s="74" t="s">
        <v>111</v>
      </c>
      <c r="AE18" s="75">
        <v>0</v>
      </c>
      <c r="AF18" s="81"/>
      <c r="AG18" s="36"/>
      <c r="AH18" s="37"/>
      <c r="AI18" s="81"/>
      <c r="AJ18" s="81"/>
      <c r="AK18" s="74" t="s">
        <v>111</v>
      </c>
      <c r="AL18" s="75">
        <v>0</v>
      </c>
      <c r="AM18" s="81"/>
      <c r="AN18" s="36"/>
      <c r="AO18" s="37"/>
      <c r="AP18" s="81"/>
      <c r="AQ18" s="81"/>
      <c r="AR18" s="74" t="s">
        <v>111</v>
      </c>
      <c r="AS18" s="75">
        <v>0</v>
      </c>
      <c r="AT18" s="81"/>
      <c r="AU18" s="36"/>
      <c r="AV18" s="37"/>
    </row>
    <row r="19" spans="2:48" ht="16.5" customHeight="1">
      <c r="B19" s="91" t="s">
        <v>112</v>
      </c>
      <c r="C19" s="92">
        <v>72060</v>
      </c>
      <c r="D19" s="81"/>
      <c r="E19" s="36"/>
      <c r="F19" s="37"/>
      <c r="G19" s="38"/>
      <c r="I19" s="91" t="s">
        <v>112</v>
      </c>
      <c r="J19" s="92">
        <v>28700</v>
      </c>
      <c r="K19" s="81"/>
      <c r="L19" s="36"/>
      <c r="M19" s="37"/>
      <c r="P19" s="91" t="s">
        <v>112</v>
      </c>
      <c r="Q19" s="92">
        <v>52270</v>
      </c>
      <c r="R19" s="81"/>
      <c r="S19" s="36"/>
      <c r="T19" s="37"/>
      <c r="W19" s="91" t="s">
        <v>112</v>
      </c>
      <c r="X19" s="92">
        <v>48420</v>
      </c>
      <c r="Y19" s="81"/>
      <c r="Z19" s="36"/>
      <c r="AA19" s="37"/>
      <c r="AB19" s="81"/>
      <c r="AC19" s="81"/>
      <c r="AD19" s="91" t="s">
        <v>112</v>
      </c>
      <c r="AE19" s="92">
        <v>32790</v>
      </c>
      <c r="AF19" s="81"/>
      <c r="AG19" s="36"/>
      <c r="AH19" s="37"/>
      <c r="AI19" s="81"/>
      <c r="AJ19" s="81"/>
      <c r="AK19" s="91" t="s">
        <v>112</v>
      </c>
      <c r="AL19" s="92">
        <v>29300</v>
      </c>
      <c r="AM19" s="81"/>
      <c r="AN19" s="36"/>
      <c r="AO19" s="37"/>
      <c r="AP19" s="81"/>
      <c r="AQ19" s="81"/>
      <c r="AR19" s="91" t="s">
        <v>112</v>
      </c>
      <c r="AS19" s="92">
        <v>57820</v>
      </c>
      <c r="AT19" s="81"/>
      <c r="AU19" s="36"/>
      <c r="AV19" s="37"/>
    </row>
    <row r="20" spans="2:48" s="39" customFormat="1" ht="16.5" customHeight="1">
      <c r="B20" s="73"/>
      <c r="C20" s="42"/>
      <c r="D20" s="36"/>
      <c r="E20" s="36"/>
      <c r="F20" s="37"/>
      <c r="G20" s="38"/>
      <c r="I20" s="73"/>
      <c r="J20" s="42"/>
      <c r="K20" s="36"/>
      <c r="L20" s="36"/>
      <c r="M20" s="37"/>
      <c r="P20" s="73"/>
      <c r="Q20" s="42"/>
      <c r="R20" s="36"/>
      <c r="S20" s="36"/>
      <c r="T20" s="37"/>
      <c r="W20" s="73"/>
      <c r="X20" s="42"/>
      <c r="Y20" s="36"/>
      <c r="Z20" s="36"/>
      <c r="AA20" s="37"/>
      <c r="AB20" s="81"/>
      <c r="AC20" s="81"/>
      <c r="AD20" s="73"/>
      <c r="AE20" s="42"/>
      <c r="AF20" s="36"/>
      <c r="AG20" s="36"/>
      <c r="AH20" s="37"/>
      <c r="AI20" s="81"/>
      <c r="AJ20" s="81"/>
      <c r="AK20" s="73"/>
      <c r="AL20" s="42"/>
      <c r="AM20" s="36"/>
      <c r="AN20" s="36"/>
      <c r="AO20" s="37"/>
      <c r="AP20" s="81"/>
      <c r="AQ20" s="81"/>
      <c r="AR20" s="73"/>
      <c r="AS20" s="42"/>
      <c r="AT20" s="36"/>
      <c r="AU20" s="36"/>
      <c r="AV20" s="37"/>
    </row>
    <row r="21" spans="2:48" s="39" customFormat="1" ht="16.5" customHeight="1">
      <c r="B21" s="73">
        <v>0</v>
      </c>
      <c r="C21" s="42"/>
      <c r="D21" s="36"/>
      <c r="E21" s="36"/>
      <c r="F21" s="37"/>
      <c r="G21" s="38"/>
      <c r="I21" s="73">
        <v>0</v>
      </c>
      <c r="J21" s="42"/>
      <c r="K21" s="36"/>
      <c r="L21" s="36"/>
      <c r="M21" s="37"/>
      <c r="P21" s="73">
        <v>0</v>
      </c>
      <c r="Q21" s="42"/>
      <c r="R21" s="36"/>
      <c r="S21" s="36"/>
      <c r="T21" s="37"/>
      <c r="W21" s="73">
        <v>0</v>
      </c>
      <c r="X21" s="42"/>
      <c r="Y21" s="36"/>
      <c r="Z21" s="36"/>
      <c r="AA21" s="37"/>
      <c r="AB21" s="81"/>
      <c r="AC21" s="81"/>
      <c r="AD21" s="73">
        <v>0</v>
      </c>
      <c r="AE21" s="42"/>
      <c r="AF21" s="36"/>
      <c r="AG21" s="36"/>
      <c r="AH21" s="37"/>
      <c r="AI21" s="81"/>
      <c r="AJ21" s="81"/>
      <c r="AK21" s="73">
        <v>0</v>
      </c>
      <c r="AL21" s="42"/>
      <c r="AM21" s="36"/>
      <c r="AN21" s="36"/>
      <c r="AO21" s="37"/>
      <c r="AP21" s="81"/>
      <c r="AQ21" s="81"/>
      <c r="AR21" s="73">
        <v>0</v>
      </c>
      <c r="AS21" s="42"/>
      <c r="AT21" s="36"/>
      <c r="AU21" s="36"/>
      <c r="AV21" s="37"/>
    </row>
    <row r="22" spans="2:48" s="39" customFormat="1" ht="16.5" customHeight="1">
      <c r="B22" s="73" t="s">
        <v>211</v>
      </c>
      <c r="C22" s="42"/>
      <c r="D22" s="36"/>
      <c r="E22" s="36"/>
      <c r="F22" s="37"/>
      <c r="G22" s="38"/>
      <c r="I22" s="73" t="s">
        <v>211</v>
      </c>
      <c r="J22" s="42"/>
      <c r="K22" s="36"/>
      <c r="L22" s="36"/>
      <c r="M22" s="37"/>
      <c r="P22" s="73" t="s">
        <v>211</v>
      </c>
      <c r="Q22" s="42"/>
      <c r="R22" s="36"/>
      <c r="S22" s="36"/>
      <c r="T22" s="37"/>
      <c r="W22" s="73" t="s">
        <v>211</v>
      </c>
      <c r="X22" s="42"/>
      <c r="Y22" s="36"/>
      <c r="Z22" s="36"/>
      <c r="AA22" s="37"/>
      <c r="AB22" s="81"/>
      <c r="AC22" s="81"/>
      <c r="AD22" s="73" t="s">
        <v>211</v>
      </c>
      <c r="AE22" s="42"/>
      <c r="AF22" s="36"/>
      <c r="AG22" s="36"/>
      <c r="AH22" s="37"/>
      <c r="AI22" s="81"/>
      <c r="AJ22" s="81"/>
      <c r="AK22" s="73" t="s">
        <v>211</v>
      </c>
      <c r="AL22" s="42"/>
      <c r="AM22" s="36"/>
      <c r="AN22" s="36"/>
      <c r="AO22" s="37"/>
      <c r="AP22" s="81"/>
      <c r="AQ22" s="81"/>
      <c r="AR22" s="73" t="s">
        <v>211</v>
      </c>
      <c r="AS22" s="42"/>
      <c r="AT22" s="36"/>
      <c r="AU22" s="36"/>
      <c r="AV22" s="37"/>
    </row>
    <row r="23" spans="2:48" s="184" customFormat="1" ht="16.5" customHeight="1">
      <c r="B23" s="180">
        <v>0</v>
      </c>
      <c r="C23" s="181"/>
      <c r="D23" s="26"/>
      <c r="E23" s="26"/>
      <c r="F23" s="182"/>
      <c r="G23" s="183"/>
      <c r="I23" s="180">
        <v>0</v>
      </c>
      <c r="J23" s="181"/>
      <c r="K23" s="26"/>
      <c r="L23" s="26"/>
      <c r="M23" s="182"/>
      <c r="P23" s="180">
        <v>0</v>
      </c>
      <c r="Q23" s="181"/>
      <c r="R23" s="26"/>
      <c r="S23" s="26"/>
      <c r="T23" s="182"/>
      <c r="W23" s="180">
        <v>0</v>
      </c>
      <c r="X23" s="181"/>
      <c r="Y23" s="26"/>
      <c r="Z23" s="26"/>
      <c r="AA23" s="182"/>
      <c r="AB23" s="185"/>
      <c r="AC23" s="185"/>
      <c r="AD23" s="180">
        <v>0</v>
      </c>
      <c r="AE23" s="181"/>
      <c r="AF23" s="26"/>
      <c r="AG23" s="26"/>
      <c r="AH23" s="182"/>
      <c r="AI23" s="185"/>
      <c r="AJ23" s="185"/>
      <c r="AK23" s="180">
        <v>0</v>
      </c>
      <c r="AL23" s="181"/>
      <c r="AM23" s="26"/>
      <c r="AN23" s="26"/>
      <c r="AO23" s="182"/>
      <c r="AP23" s="185"/>
      <c r="AQ23" s="185"/>
      <c r="AR23" s="180">
        <v>0</v>
      </c>
      <c r="AS23" s="181"/>
      <c r="AT23" s="26"/>
      <c r="AU23" s="26"/>
      <c r="AV23" s="182"/>
    </row>
    <row r="24" spans="2:48" ht="16.5" customHeight="1" thickBot="1">
      <c r="B24" s="84"/>
      <c r="C24" s="85"/>
      <c r="D24" s="85"/>
      <c r="E24" s="85"/>
      <c r="F24" s="86"/>
      <c r="G24" s="38"/>
      <c r="I24" s="84"/>
      <c r="J24" s="85"/>
      <c r="K24" s="85"/>
      <c r="L24" s="85"/>
      <c r="M24" s="86"/>
      <c r="P24" s="84"/>
      <c r="Q24" s="85"/>
      <c r="R24" s="85"/>
      <c r="S24" s="85"/>
      <c r="T24" s="86"/>
      <c r="W24" s="84"/>
      <c r="X24" s="85"/>
      <c r="Y24" s="85"/>
      <c r="Z24" s="85"/>
      <c r="AA24" s="86"/>
      <c r="AB24" s="81"/>
      <c r="AC24" s="81"/>
      <c r="AD24" s="84"/>
      <c r="AE24" s="85"/>
      <c r="AF24" s="85"/>
      <c r="AG24" s="85"/>
      <c r="AH24" s="86"/>
      <c r="AI24" s="81"/>
      <c r="AJ24" s="81"/>
      <c r="AK24" s="84"/>
      <c r="AL24" s="85"/>
      <c r="AM24" s="85"/>
      <c r="AN24" s="85"/>
      <c r="AO24" s="86"/>
      <c r="AP24" s="81"/>
      <c r="AQ24" s="81"/>
      <c r="AR24" s="84"/>
      <c r="AS24" s="85"/>
      <c r="AT24" s="85"/>
      <c r="AU24" s="85"/>
      <c r="AV24" s="86"/>
    </row>
    <row r="25" spans="2:48" ht="16.5" customHeight="1">
      <c r="B25" s="36"/>
      <c r="C25" s="36"/>
      <c r="D25" s="36"/>
      <c r="E25" s="36"/>
      <c r="F25" s="36"/>
      <c r="G25" s="38"/>
      <c r="I25" s="36"/>
      <c r="J25" s="36"/>
      <c r="K25" s="36"/>
      <c r="L25" s="36"/>
      <c r="M25" s="36"/>
      <c r="P25" s="36"/>
      <c r="Q25" s="36"/>
      <c r="R25" s="36"/>
      <c r="S25" s="36"/>
      <c r="T25" s="36"/>
      <c r="W25" s="36"/>
      <c r="X25" s="36"/>
      <c r="Y25" s="36"/>
      <c r="Z25" s="36"/>
      <c r="AA25" s="36"/>
      <c r="AB25" s="81"/>
      <c r="AC25" s="81"/>
      <c r="AD25" s="36"/>
      <c r="AE25" s="36"/>
      <c r="AF25" s="36"/>
      <c r="AG25" s="36"/>
      <c r="AH25" s="36"/>
      <c r="AI25" s="81"/>
      <c r="AJ25" s="81"/>
      <c r="AK25" s="36"/>
      <c r="AL25" s="36"/>
      <c r="AM25" s="36"/>
      <c r="AN25" s="36"/>
      <c r="AO25" s="36"/>
      <c r="AP25" s="81"/>
      <c r="AQ25" s="81"/>
      <c r="AR25" s="36"/>
      <c r="AS25" s="36"/>
      <c r="AT25" s="36"/>
      <c r="AU25" s="36"/>
      <c r="AV25" s="36"/>
    </row>
    <row r="26" spans="2:48" ht="16.5" customHeight="1">
      <c r="B26" s="87"/>
      <c r="I26" s="87"/>
      <c r="P26" s="87"/>
      <c r="W26" s="87"/>
      <c r="AD26" s="87"/>
      <c r="AK26" s="87"/>
      <c r="AR26" s="87"/>
    </row>
    <row r="27" spans="2:48" ht="16.5" customHeight="1">
      <c r="B27" s="36"/>
      <c r="I27" s="36"/>
      <c r="P27" s="36"/>
      <c r="W27" s="36"/>
      <c r="AD27" s="36"/>
      <c r="AK27" s="36"/>
      <c r="AR27" s="36"/>
    </row>
    <row r="28" spans="2:48" ht="16.5" customHeight="1" thickBot="1">
      <c r="G28" s="38"/>
    </row>
    <row r="29" spans="2:48" s="76" customFormat="1" ht="16.5" customHeight="1">
      <c r="B29" s="98"/>
      <c r="C29" s="101"/>
      <c r="D29" s="102" t="s">
        <v>114</v>
      </c>
      <c r="E29" s="99"/>
      <c r="F29" s="100"/>
      <c r="G29" s="77"/>
      <c r="I29" s="98"/>
      <c r="J29" s="101"/>
      <c r="K29" s="102" t="s">
        <v>114</v>
      </c>
      <c r="L29" s="99"/>
      <c r="M29" s="100"/>
      <c r="P29" s="98"/>
      <c r="Q29" s="101"/>
      <c r="R29" s="102" t="s">
        <v>114</v>
      </c>
      <c r="S29" s="99"/>
      <c r="T29" s="100"/>
      <c r="W29" s="98"/>
      <c r="X29" s="101"/>
      <c r="Y29" s="102" t="s">
        <v>114</v>
      </c>
      <c r="Z29" s="99"/>
      <c r="AA29" s="100"/>
      <c r="AB29" s="167"/>
      <c r="AC29" s="167"/>
      <c r="AD29" s="98"/>
      <c r="AE29" s="101"/>
      <c r="AF29" s="102" t="s">
        <v>114</v>
      </c>
      <c r="AG29" s="99"/>
      <c r="AH29" s="100"/>
      <c r="AI29" s="167"/>
      <c r="AJ29" s="167"/>
      <c r="AK29" s="98"/>
      <c r="AL29" s="101"/>
      <c r="AM29" s="102" t="s">
        <v>114</v>
      </c>
      <c r="AN29" s="99"/>
      <c r="AO29" s="100"/>
      <c r="AP29" s="167"/>
      <c r="AQ29" s="167"/>
      <c r="AR29" s="98"/>
      <c r="AS29" s="101"/>
      <c r="AT29" s="102" t="s">
        <v>114</v>
      </c>
      <c r="AU29" s="99"/>
      <c r="AV29" s="100"/>
    </row>
    <row r="30" spans="2:48" ht="16.5" customHeight="1">
      <c r="B30" s="40" t="s">
        <v>26</v>
      </c>
      <c r="C30" s="26" t="s">
        <v>87</v>
      </c>
      <c r="D30" s="36"/>
      <c r="E30" s="26"/>
      <c r="F30" s="95"/>
      <c r="G30" s="38"/>
      <c r="H30" s="41"/>
      <c r="I30" s="40" t="s">
        <v>26</v>
      </c>
      <c r="J30" s="26" t="s">
        <v>88</v>
      </c>
      <c r="K30" s="41"/>
      <c r="L30" s="26"/>
      <c r="M30" s="70"/>
      <c r="N30" s="41"/>
      <c r="O30" s="41"/>
      <c r="P30" s="40" t="s">
        <v>26</v>
      </c>
      <c r="Q30" s="26" t="s">
        <v>89</v>
      </c>
      <c r="R30" s="42"/>
      <c r="S30" s="26"/>
      <c r="T30" s="70"/>
      <c r="U30" s="41"/>
      <c r="V30" s="41"/>
      <c r="W30" s="40" t="s">
        <v>26</v>
      </c>
      <c r="X30" s="26" t="s">
        <v>90</v>
      </c>
      <c r="Y30" s="41"/>
      <c r="Z30" s="26"/>
      <c r="AA30" s="70"/>
      <c r="AB30" s="41"/>
      <c r="AC30" s="41"/>
      <c r="AD30" s="40" t="s">
        <v>26</v>
      </c>
      <c r="AE30" s="26" t="s">
        <v>91</v>
      </c>
      <c r="AF30" s="41"/>
      <c r="AG30" s="26"/>
      <c r="AH30" s="70"/>
      <c r="AI30" s="41"/>
      <c r="AJ30" s="41"/>
      <c r="AK30" s="40" t="s">
        <v>26</v>
      </c>
      <c r="AL30" s="26" t="s">
        <v>92</v>
      </c>
      <c r="AN30" s="26"/>
      <c r="AO30" s="70"/>
      <c r="AP30" s="41"/>
      <c r="AQ30" s="41"/>
      <c r="AR30" s="40" t="s">
        <v>26</v>
      </c>
      <c r="AS30" s="26" t="s">
        <v>93</v>
      </c>
      <c r="AU30" s="26"/>
      <c r="AV30" s="70"/>
    </row>
    <row r="31" spans="2:48" ht="16.5" customHeight="1">
      <c r="B31" s="73" t="s">
        <v>27</v>
      </c>
      <c r="C31" s="36" t="s">
        <v>854</v>
      </c>
      <c r="D31" s="36"/>
      <c r="E31" s="36" t="s">
        <v>28</v>
      </c>
      <c r="F31" s="90">
        <v>45575</v>
      </c>
      <c r="G31" s="38"/>
      <c r="I31" s="73" t="s">
        <v>27</v>
      </c>
      <c r="J31" s="36" t="s">
        <v>854</v>
      </c>
      <c r="K31" s="36"/>
      <c r="L31" s="36" t="s">
        <v>28</v>
      </c>
      <c r="M31" s="90">
        <v>45575</v>
      </c>
      <c r="P31" s="73" t="s">
        <v>27</v>
      </c>
      <c r="Q31" s="36" t="s">
        <v>854</v>
      </c>
      <c r="R31" s="36"/>
      <c r="S31" s="36" t="s">
        <v>28</v>
      </c>
      <c r="T31" s="90">
        <v>45575</v>
      </c>
      <c r="W31" s="73" t="s">
        <v>27</v>
      </c>
      <c r="X31" s="36" t="s">
        <v>854</v>
      </c>
      <c r="Y31" s="36"/>
      <c r="Z31" s="36" t="s">
        <v>28</v>
      </c>
      <c r="AA31" s="90">
        <v>45575</v>
      </c>
      <c r="AB31" s="168"/>
      <c r="AC31" s="168"/>
      <c r="AD31" s="73" t="s">
        <v>27</v>
      </c>
      <c r="AE31" s="36" t="s">
        <v>854</v>
      </c>
      <c r="AF31" s="36"/>
      <c r="AG31" s="36" t="s">
        <v>28</v>
      </c>
      <c r="AH31" s="90">
        <v>45575</v>
      </c>
      <c r="AI31" s="168"/>
      <c r="AJ31" s="168"/>
      <c r="AK31" s="73" t="s">
        <v>27</v>
      </c>
      <c r="AL31" s="36" t="s">
        <v>854</v>
      </c>
      <c r="AM31" s="36"/>
      <c r="AN31" s="36" t="s">
        <v>28</v>
      </c>
      <c r="AO31" s="90">
        <v>45575</v>
      </c>
      <c r="AP31" s="168"/>
      <c r="AQ31" s="168"/>
      <c r="AR31" s="73" t="s">
        <v>27</v>
      </c>
      <c r="AS31" s="36" t="s">
        <v>854</v>
      </c>
      <c r="AT31" s="36"/>
      <c r="AU31" s="36" t="s">
        <v>28</v>
      </c>
      <c r="AV31" s="90">
        <v>45575</v>
      </c>
    </row>
    <row r="32" spans="2:48" ht="16.5" customHeight="1">
      <c r="B32" s="73"/>
      <c r="C32" s="36"/>
      <c r="D32" s="36"/>
      <c r="E32" s="36"/>
      <c r="F32" s="37"/>
      <c r="G32" s="38"/>
      <c r="I32" s="73"/>
      <c r="J32" s="36"/>
      <c r="K32" s="36"/>
      <c r="L32" s="36"/>
      <c r="M32" s="37"/>
      <c r="P32" s="73"/>
      <c r="Q32" s="36"/>
      <c r="R32" s="36"/>
      <c r="S32" s="36"/>
      <c r="T32" s="37"/>
      <c r="W32" s="73"/>
      <c r="X32" s="36"/>
      <c r="Y32" s="36"/>
      <c r="Z32" s="36"/>
      <c r="AA32" s="37"/>
      <c r="AB32" s="81"/>
      <c r="AC32" s="81"/>
      <c r="AD32" s="73"/>
      <c r="AE32" s="36"/>
      <c r="AF32" s="36"/>
      <c r="AG32" s="36"/>
      <c r="AH32" s="37"/>
      <c r="AI32" s="81"/>
      <c r="AJ32" s="81"/>
      <c r="AK32" s="73"/>
      <c r="AL32" s="36"/>
      <c r="AM32" s="36"/>
      <c r="AN32" s="36"/>
      <c r="AO32" s="37"/>
      <c r="AP32" s="81"/>
      <c r="AQ32" s="81"/>
      <c r="AR32" s="73"/>
      <c r="AS32" s="36"/>
      <c r="AT32" s="36"/>
      <c r="AU32" s="36"/>
      <c r="AV32" s="37"/>
    </row>
    <row r="33" spans="1:58" s="79" customFormat="1" ht="16.5" customHeight="1">
      <c r="B33" s="266" t="s">
        <v>113</v>
      </c>
      <c r="C33" s="267"/>
      <c r="D33" s="261"/>
      <c r="E33" s="268" t="s">
        <v>115</v>
      </c>
      <c r="F33" s="269"/>
      <c r="G33" s="78"/>
      <c r="I33" s="266" t="s">
        <v>113</v>
      </c>
      <c r="J33" s="267"/>
      <c r="K33" s="261"/>
      <c r="L33" s="268" t="s">
        <v>115</v>
      </c>
      <c r="M33" s="269"/>
      <c r="P33" s="266" t="s">
        <v>113</v>
      </c>
      <c r="Q33" s="267"/>
      <c r="R33" s="261"/>
      <c r="S33" s="268" t="s">
        <v>115</v>
      </c>
      <c r="T33" s="269"/>
      <c r="W33" s="266" t="s">
        <v>113</v>
      </c>
      <c r="X33" s="267"/>
      <c r="Y33" s="261"/>
      <c r="Z33" s="268" t="s">
        <v>115</v>
      </c>
      <c r="AA33" s="269"/>
      <c r="AB33" s="169"/>
      <c r="AC33" s="169"/>
      <c r="AD33" s="266" t="s">
        <v>113</v>
      </c>
      <c r="AE33" s="267"/>
      <c r="AF33" s="261"/>
      <c r="AG33" s="268" t="s">
        <v>115</v>
      </c>
      <c r="AH33" s="269"/>
      <c r="AI33" s="169"/>
      <c r="AJ33" s="169"/>
      <c r="AK33" s="266" t="s">
        <v>113</v>
      </c>
      <c r="AL33" s="267"/>
      <c r="AM33" s="261"/>
      <c r="AN33" s="268" t="s">
        <v>115</v>
      </c>
      <c r="AO33" s="269"/>
      <c r="AP33" s="169"/>
      <c r="AQ33" s="169"/>
      <c r="AR33" s="266" t="s">
        <v>113</v>
      </c>
      <c r="AS33" s="267"/>
      <c r="AT33" s="261"/>
      <c r="AU33" s="268" t="s">
        <v>115</v>
      </c>
      <c r="AV33" s="269"/>
    </row>
    <row r="34" spans="1:58" ht="16.5" customHeight="1">
      <c r="B34" s="73" t="s">
        <v>1</v>
      </c>
      <c r="C34" s="72">
        <v>1600</v>
      </c>
      <c r="D34" s="36"/>
      <c r="E34" s="36" t="s">
        <v>29</v>
      </c>
      <c r="F34" s="80" t="s">
        <v>866</v>
      </c>
      <c r="G34" s="38"/>
      <c r="I34" s="73" t="s">
        <v>1</v>
      </c>
      <c r="J34" s="72">
        <v>1310.1999999999998</v>
      </c>
      <c r="K34" s="36"/>
      <c r="L34" s="36" t="s">
        <v>29</v>
      </c>
      <c r="M34" s="80" t="s">
        <v>867</v>
      </c>
      <c r="P34" s="73" t="s">
        <v>1</v>
      </c>
      <c r="Q34" s="72">
        <v>1310.1999999999998</v>
      </c>
      <c r="R34" s="36"/>
      <c r="S34" s="36" t="s">
        <v>29</v>
      </c>
      <c r="T34" s="80" t="s">
        <v>868</v>
      </c>
      <c r="W34" s="73" t="s">
        <v>1</v>
      </c>
      <c r="X34" s="72">
        <v>910</v>
      </c>
      <c r="Y34" s="36"/>
      <c r="Z34" s="36" t="s">
        <v>29</v>
      </c>
      <c r="AA34" s="80" t="s">
        <v>869</v>
      </c>
      <c r="AB34" s="170"/>
      <c r="AC34" s="170"/>
      <c r="AD34" s="73" t="s">
        <v>1</v>
      </c>
      <c r="AE34" s="72">
        <v>1600</v>
      </c>
      <c r="AF34" s="36"/>
      <c r="AG34" s="36" t="s">
        <v>29</v>
      </c>
      <c r="AH34" s="80" t="s">
        <v>870</v>
      </c>
      <c r="AI34" s="170"/>
      <c r="AJ34" s="170"/>
      <c r="AK34" s="73" t="s">
        <v>1</v>
      </c>
      <c r="AL34" s="72">
        <v>4906</v>
      </c>
      <c r="AM34" s="36"/>
      <c r="AN34" s="36" t="s">
        <v>29</v>
      </c>
      <c r="AO34" s="80" t="s">
        <v>871</v>
      </c>
      <c r="AP34" s="170"/>
      <c r="AQ34" s="170"/>
      <c r="AR34" s="73" t="s">
        <v>1</v>
      </c>
      <c r="AS34" s="72">
        <v>1600</v>
      </c>
      <c r="AT34" s="36"/>
      <c r="AU34" s="36" t="s">
        <v>29</v>
      </c>
      <c r="AV34" s="80" t="s">
        <v>872</v>
      </c>
      <c r="BF34" s="165"/>
    </row>
    <row r="35" spans="1:58" ht="16.5" customHeight="1">
      <c r="B35" s="73" t="s">
        <v>3</v>
      </c>
      <c r="C35" s="72">
        <v>61658.799999999996</v>
      </c>
      <c r="D35" s="36"/>
      <c r="E35" s="36" t="s">
        <v>30</v>
      </c>
      <c r="F35" s="80" t="s">
        <v>713</v>
      </c>
      <c r="G35" s="38"/>
      <c r="I35" s="73" t="s">
        <v>3</v>
      </c>
      <c r="J35" s="72">
        <v>37464.720000000001</v>
      </c>
      <c r="K35" s="36"/>
      <c r="L35" s="36" t="s">
        <v>30</v>
      </c>
      <c r="M35" s="80" t="s">
        <v>714</v>
      </c>
      <c r="P35" s="73" t="s">
        <v>3</v>
      </c>
      <c r="Q35" s="72">
        <v>41486.800000000003</v>
      </c>
      <c r="R35" s="36"/>
      <c r="S35" s="36" t="s">
        <v>30</v>
      </c>
      <c r="T35" s="80" t="s">
        <v>715</v>
      </c>
      <c r="W35" s="73" t="s">
        <v>3</v>
      </c>
      <c r="X35" s="72">
        <v>17400</v>
      </c>
      <c r="Y35" s="36"/>
      <c r="Z35" s="36" t="s">
        <v>30</v>
      </c>
      <c r="AA35" s="80" t="s">
        <v>716</v>
      </c>
      <c r="AB35" s="170"/>
      <c r="AC35" s="170"/>
      <c r="AD35" s="73" t="s">
        <v>3</v>
      </c>
      <c r="AE35" s="72">
        <v>53289.8</v>
      </c>
      <c r="AF35" s="36"/>
      <c r="AG35" s="36" t="s">
        <v>30</v>
      </c>
      <c r="AH35" s="80" t="s">
        <v>717</v>
      </c>
      <c r="AI35" s="170"/>
      <c r="AJ35" s="170"/>
      <c r="AK35" s="73" t="s">
        <v>3</v>
      </c>
      <c r="AL35" s="72">
        <v>70728.84</v>
      </c>
      <c r="AM35" s="36"/>
      <c r="AN35" s="36" t="s">
        <v>30</v>
      </c>
      <c r="AO35" s="80" t="s">
        <v>718</v>
      </c>
      <c r="AP35" s="170"/>
      <c r="AQ35" s="170"/>
      <c r="AR35" s="73" t="s">
        <v>3</v>
      </c>
      <c r="AS35" s="72">
        <v>49426.799999999996</v>
      </c>
      <c r="AT35" s="36"/>
      <c r="AU35" s="36" t="s">
        <v>30</v>
      </c>
      <c r="AV35" s="80" t="s">
        <v>719</v>
      </c>
      <c r="BF35" s="165"/>
    </row>
    <row r="36" spans="1:58" ht="16.5" customHeight="1">
      <c r="B36" s="73" t="s">
        <v>159</v>
      </c>
      <c r="C36" s="72">
        <v>0</v>
      </c>
      <c r="D36" s="36"/>
      <c r="E36" s="36"/>
      <c r="F36" s="80"/>
      <c r="G36" s="38"/>
      <c r="I36" s="73" t="s">
        <v>159</v>
      </c>
      <c r="J36" s="72">
        <v>0</v>
      </c>
      <c r="K36" s="36"/>
      <c r="L36" s="36"/>
      <c r="M36" s="80"/>
      <c r="P36" s="73" t="s">
        <v>159</v>
      </c>
      <c r="Q36" s="72">
        <v>0</v>
      </c>
      <c r="R36" s="36"/>
      <c r="S36" s="36"/>
      <c r="T36" s="80"/>
      <c r="W36" s="73" t="s">
        <v>159</v>
      </c>
      <c r="X36" s="72">
        <v>0</v>
      </c>
      <c r="Y36" s="36"/>
      <c r="Z36" s="36"/>
      <c r="AA36" s="80"/>
      <c r="AB36" s="170"/>
      <c r="AC36" s="170"/>
      <c r="AD36" s="73" t="s">
        <v>159</v>
      </c>
      <c r="AE36" s="72">
        <v>0</v>
      </c>
      <c r="AF36" s="36"/>
      <c r="AG36" s="36"/>
      <c r="AH36" s="80"/>
      <c r="AI36" s="170"/>
      <c r="AJ36" s="170"/>
      <c r="AK36" s="73" t="s">
        <v>159</v>
      </c>
      <c r="AL36" s="72">
        <v>0</v>
      </c>
      <c r="AM36" s="36"/>
      <c r="AN36" s="36"/>
      <c r="AO36" s="80"/>
      <c r="AP36" s="170"/>
      <c r="AQ36" s="170"/>
      <c r="AR36" s="73" t="s">
        <v>159</v>
      </c>
      <c r="AS36" s="72">
        <v>0</v>
      </c>
      <c r="AT36" s="36"/>
      <c r="AU36" s="36"/>
      <c r="AV36" s="80"/>
      <c r="BF36" s="165"/>
    </row>
    <row r="37" spans="1:58" ht="16.5" customHeight="1">
      <c r="B37" s="164" t="s">
        <v>167</v>
      </c>
      <c r="C37" s="72">
        <v>3546</v>
      </c>
      <c r="D37" s="36"/>
      <c r="E37" s="36"/>
      <c r="F37" s="80"/>
      <c r="G37" s="38"/>
      <c r="I37" s="164" t="s">
        <v>167</v>
      </c>
      <c r="J37" s="72">
        <v>2493</v>
      </c>
      <c r="K37" s="36"/>
      <c r="L37" s="36"/>
      <c r="M37" s="80"/>
      <c r="P37" s="164" t="s">
        <v>167</v>
      </c>
      <c r="Q37" s="72">
        <v>2700</v>
      </c>
      <c r="R37" s="36"/>
      <c r="S37" s="36"/>
      <c r="T37" s="80"/>
      <c r="W37" s="164" t="s">
        <v>167</v>
      </c>
      <c r="X37" s="72">
        <v>1305</v>
      </c>
      <c r="Y37" s="36"/>
      <c r="Z37" s="36"/>
      <c r="AA37" s="80"/>
      <c r="AB37" s="170"/>
      <c r="AC37" s="170"/>
      <c r="AD37" s="164" t="s">
        <v>167</v>
      </c>
      <c r="AE37" s="72">
        <v>3195</v>
      </c>
      <c r="AF37" s="36"/>
      <c r="AG37" s="36"/>
      <c r="AH37" s="80"/>
      <c r="AI37" s="170"/>
      <c r="AJ37" s="170"/>
      <c r="AK37" s="164" t="s">
        <v>167</v>
      </c>
      <c r="AL37" s="72">
        <v>3861</v>
      </c>
      <c r="AM37" s="36"/>
      <c r="AN37" s="36"/>
      <c r="AO37" s="80"/>
      <c r="AP37" s="170"/>
      <c r="AQ37" s="170"/>
      <c r="AR37" s="164" t="s">
        <v>167</v>
      </c>
      <c r="AS37" s="72">
        <v>3033</v>
      </c>
      <c r="AT37" s="36"/>
      <c r="AU37" s="36"/>
      <c r="AV37" s="80"/>
      <c r="BF37" s="165"/>
    </row>
    <row r="38" spans="1:58" ht="16.5" customHeight="1">
      <c r="B38" s="73" t="s">
        <v>168</v>
      </c>
      <c r="C38" s="72">
        <v>1970</v>
      </c>
      <c r="D38" s="36"/>
      <c r="E38" s="36"/>
      <c r="F38" s="80"/>
      <c r="G38" s="38"/>
      <c r="I38" s="73" t="s">
        <v>168</v>
      </c>
      <c r="J38" s="72">
        <v>1385</v>
      </c>
      <c r="K38" s="36"/>
      <c r="L38" s="36"/>
      <c r="M38" s="80"/>
      <c r="P38" s="73" t="s">
        <v>168</v>
      </c>
      <c r="Q38" s="72">
        <v>1500</v>
      </c>
      <c r="R38" s="36"/>
      <c r="S38" s="36"/>
      <c r="T38" s="80"/>
      <c r="W38" s="73" t="s">
        <v>168</v>
      </c>
      <c r="X38" s="72">
        <v>725</v>
      </c>
      <c r="Y38" s="36"/>
      <c r="Z38" s="36"/>
      <c r="AA38" s="80"/>
      <c r="AB38" s="170"/>
      <c r="AC38" s="170"/>
      <c r="AD38" s="73" t="s">
        <v>168</v>
      </c>
      <c r="AE38" s="72">
        <v>1775</v>
      </c>
      <c r="AF38" s="36"/>
      <c r="AG38" s="36"/>
      <c r="AH38" s="80"/>
      <c r="AI38" s="170"/>
      <c r="AJ38" s="170"/>
      <c r="AK38" s="73" t="s">
        <v>168</v>
      </c>
      <c r="AL38" s="72">
        <v>2145</v>
      </c>
      <c r="AM38" s="36"/>
      <c r="AN38" s="36"/>
      <c r="AO38" s="80"/>
      <c r="AP38" s="170"/>
      <c r="AQ38" s="170"/>
      <c r="AR38" s="73" t="s">
        <v>168</v>
      </c>
      <c r="AS38" s="72">
        <v>1685</v>
      </c>
      <c r="AT38" s="36"/>
      <c r="AU38" s="36"/>
      <c r="AV38" s="80"/>
      <c r="BF38" s="165"/>
    </row>
    <row r="39" spans="1:58" ht="16.5" customHeight="1">
      <c r="B39" s="73" t="s">
        <v>31</v>
      </c>
      <c r="C39" s="72">
        <v>6877</v>
      </c>
      <c r="D39" s="36"/>
      <c r="E39" s="172" t="s">
        <v>117</v>
      </c>
      <c r="F39" s="173"/>
      <c r="G39" s="38"/>
      <c r="I39" s="73" t="s">
        <v>31</v>
      </c>
      <c r="J39" s="72">
        <v>4265</v>
      </c>
      <c r="K39" s="36"/>
      <c r="L39" s="172" t="s">
        <v>117</v>
      </c>
      <c r="M39" s="173"/>
      <c r="P39" s="73" t="s">
        <v>31</v>
      </c>
      <c r="Q39" s="72">
        <v>4700</v>
      </c>
      <c r="R39" s="36"/>
      <c r="S39" s="172" t="s">
        <v>117</v>
      </c>
      <c r="T39" s="173"/>
      <c r="W39" s="73" t="s">
        <v>31</v>
      </c>
      <c r="X39" s="72">
        <v>2034</v>
      </c>
      <c r="Y39" s="36"/>
      <c r="Z39" s="172" t="s">
        <v>117</v>
      </c>
      <c r="AA39" s="173"/>
      <c r="AB39" s="169"/>
      <c r="AC39" s="169"/>
      <c r="AD39" s="73" t="s">
        <v>31</v>
      </c>
      <c r="AE39" s="72">
        <v>5986</v>
      </c>
      <c r="AF39" s="36"/>
      <c r="AG39" s="172" t="s">
        <v>117</v>
      </c>
      <c r="AH39" s="173"/>
      <c r="AI39" s="169"/>
      <c r="AJ39" s="169"/>
      <c r="AK39" s="73" t="s">
        <v>31</v>
      </c>
      <c r="AL39" s="72">
        <v>8164</v>
      </c>
      <c r="AM39" s="36"/>
      <c r="AN39" s="172" t="s">
        <v>117</v>
      </c>
      <c r="AO39" s="173"/>
      <c r="AP39" s="169"/>
      <c r="AQ39" s="169"/>
      <c r="AR39" s="73" t="s">
        <v>31</v>
      </c>
      <c r="AS39" s="72">
        <v>5574</v>
      </c>
      <c r="AT39" s="36"/>
      <c r="AU39" s="172" t="s">
        <v>117</v>
      </c>
      <c r="AV39" s="173"/>
      <c r="BF39" s="165"/>
    </row>
    <row r="40" spans="1:58" ht="16.5" customHeight="1">
      <c r="B40" s="73" t="s">
        <v>171</v>
      </c>
      <c r="C40" s="72">
        <v>-2</v>
      </c>
      <c r="D40" s="36"/>
      <c r="E40" s="36" t="s">
        <v>33</v>
      </c>
      <c r="F40" s="80" t="s">
        <v>873</v>
      </c>
      <c r="G40" s="38"/>
      <c r="I40" s="73" t="s">
        <v>171</v>
      </c>
      <c r="J40" s="72">
        <v>-8</v>
      </c>
      <c r="K40" s="36"/>
      <c r="L40" s="36" t="s">
        <v>33</v>
      </c>
      <c r="M40" s="80" t="s">
        <v>874</v>
      </c>
      <c r="P40" s="73" t="s">
        <v>171</v>
      </c>
      <c r="Q40" s="72">
        <v>-7</v>
      </c>
      <c r="R40" s="36"/>
      <c r="S40" s="36" t="s">
        <v>33</v>
      </c>
      <c r="T40" s="80" t="s">
        <v>875</v>
      </c>
      <c r="W40" s="73" t="s">
        <v>171</v>
      </c>
      <c r="X40" s="72">
        <v>-4</v>
      </c>
      <c r="Y40" s="36"/>
      <c r="Z40" s="36" t="s">
        <v>33</v>
      </c>
      <c r="AA40" s="80" t="s">
        <v>876</v>
      </c>
      <c r="AB40" s="170"/>
      <c r="AC40" s="170"/>
      <c r="AD40" s="73" t="s">
        <v>171</v>
      </c>
      <c r="AE40" s="72">
        <v>-6</v>
      </c>
      <c r="AF40" s="36"/>
      <c r="AG40" s="36" t="s">
        <v>33</v>
      </c>
      <c r="AH40" s="80" t="s">
        <v>877</v>
      </c>
      <c r="AI40" s="170"/>
      <c r="AJ40" s="170"/>
      <c r="AK40" s="73" t="s">
        <v>171</v>
      </c>
      <c r="AL40" s="72">
        <v>-5</v>
      </c>
      <c r="AM40" s="36"/>
      <c r="AN40" s="36" t="s">
        <v>33</v>
      </c>
      <c r="AO40" s="80" t="s">
        <v>878</v>
      </c>
      <c r="AP40" s="170"/>
      <c r="AQ40" s="170"/>
      <c r="AR40" s="73" t="s">
        <v>171</v>
      </c>
      <c r="AS40" s="72">
        <v>-9</v>
      </c>
      <c r="AT40" s="36"/>
      <c r="AU40" s="36" t="s">
        <v>33</v>
      </c>
      <c r="AV40" s="80" t="s">
        <v>879</v>
      </c>
      <c r="BF40" s="165"/>
    </row>
    <row r="41" spans="1:58" ht="16.5" customHeight="1">
      <c r="B41" s="73" t="s">
        <v>32</v>
      </c>
      <c r="C41" s="72">
        <v>2190</v>
      </c>
      <c r="D41" s="36"/>
      <c r="E41" s="96"/>
      <c r="F41" s="95"/>
      <c r="G41" s="38"/>
      <c r="I41" s="73" t="s">
        <v>32</v>
      </c>
      <c r="J41" s="72">
        <v>1360</v>
      </c>
      <c r="K41" s="36"/>
      <c r="L41" s="96"/>
      <c r="M41" s="95"/>
      <c r="P41" s="73" t="s">
        <v>32</v>
      </c>
      <c r="Q41" s="72">
        <v>1500</v>
      </c>
      <c r="R41" s="36"/>
      <c r="S41" s="96"/>
      <c r="T41" s="95"/>
      <c r="W41" s="73" t="s">
        <v>32</v>
      </c>
      <c r="X41" s="72">
        <v>650</v>
      </c>
      <c r="Y41" s="36"/>
      <c r="Z41" s="96"/>
      <c r="AA41" s="95"/>
      <c r="AB41" s="171"/>
      <c r="AC41" s="171"/>
      <c r="AD41" s="73" t="s">
        <v>32</v>
      </c>
      <c r="AE41" s="72">
        <v>1900</v>
      </c>
      <c r="AF41" s="36"/>
      <c r="AG41" s="96"/>
      <c r="AH41" s="95"/>
      <c r="AI41" s="171"/>
      <c r="AJ41" s="171"/>
      <c r="AK41" s="73" t="s">
        <v>32</v>
      </c>
      <c r="AL41" s="72">
        <v>2610</v>
      </c>
      <c r="AM41" s="36"/>
      <c r="AN41" s="96"/>
      <c r="AO41" s="95"/>
      <c r="AP41" s="171"/>
      <c r="AQ41" s="171"/>
      <c r="AR41" s="73" t="s">
        <v>32</v>
      </c>
      <c r="AS41" s="72">
        <v>1770</v>
      </c>
      <c r="AT41" s="36"/>
      <c r="AU41" s="96"/>
      <c r="AV41" s="95"/>
      <c r="BF41" s="165"/>
    </row>
    <row r="42" spans="1:58" ht="16.5" customHeight="1">
      <c r="B42" s="73" t="s">
        <v>101</v>
      </c>
      <c r="C42" s="72">
        <v>2500</v>
      </c>
      <c r="D42" s="36"/>
      <c r="E42" s="36"/>
      <c r="F42" s="80"/>
      <c r="G42" s="38"/>
      <c r="I42" s="73" t="s">
        <v>101</v>
      </c>
      <c r="J42" s="72">
        <v>2500</v>
      </c>
      <c r="K42" s="36"/>
      <c r="L42" s="36"/>
      <c r="M42" s="80"/>
      <c r="P42" s="73" t="s">
        <v>101</v>
      </c>
      <c r="Q42" s="72">
        <v>2500</v>
      </c>
      <c r="R42" s="36"/>
      <c r="S42" s="36"/>
      <c r="T42" s="80"/>
      <c r="W42" s="73" t="s">
        <v>101</v>
      </c>
      <c r="X42" s="72">
        <v>2500</v>
      </c>
      <c r="Y42" s="36"/>
      <c r="Z42" s="36"/>
      <c r="AA42" s="80"/>
      <c r="AB42" s="170"/>
      <c r="AC42" s="170"/>
      <c r="AD42" s="73" t="s">
        <v>101</v>
      </c>
      <c r="AE42" s="72">
        <v>2500</v>
      </c>
      <c r="AF42" s="36"/>
      <c r="AG42" s="36"/>
      <c r="AH42" s="80"/>
      <c r="AI42" s="170"/>
      <c r="AJ42" s="170"/>
      <c r="AK42" s="73" t="s">
        <v>101</v>
      </c>
      <c r="AL42" s="72">
        <v>0</v>
      </c>
      <c r="AM42" s="36"/>
      <c r="AN42" s="36"/>
      <c r="AO42" s="80"/>
      <c r="AP42" s="170"/>
      <c r="AQ42" s="170"/>
      <c r="AR42" s="73" t="s">
        <v>101</v>
      </c>
      <c r="AS42" s="72">
        <v>2500</v>
      </c>
      <c r="AT42" s="36"/>
      <c r="AU42" s="36"/>
      <c r="AV42" s="80"/>
      <c r="BF42" s="165"/>
    </row>
    <row r="43" spans="1:58" ht="16.5" customHeight="1">
      <c r="B43" s="73" t="s">
        <v>104</v>
      </c>
      <c r="C43" s="72">
        <v>0</v>
      </c>
      <c r="D43" s="36"/>
      <c r="E43" s="36"/>
      <c r="F43" s="80"/>
      <c r="G43" s="38"/>
      <c r="I43" s="73" t="s">
        <v>104</v>
      </c>
      <c r="J43" s="72">
        <v>0</v>
      </c>
      <c r="K43" s="36"/>
      <c r="L43" s="36"/>
      <c r="M43" s="80"/>
      <c r="P43" s="73" t="s">
        <v>104</v>
      </c>
      <c r="Q43" s="72">
        <v>0</v>
      </c>
      <c r="R43" s="36"/>
      <c r="S43" s="36"/>
      <c r="T43" s="80"/>
      <c r="W43" s="73" t="s">
        <v>104</v>
      </c>
      <c r="X43" s="72">
        <v>0</v>
      </c>
      <c r="Y43" s="36"/>
      <c r="Z43" s="36"/>
      <c r="AA43" s="80"/>
      <c r="AB43" s="170"/>
      <c r="AC43" s="170"/>
      <c r="AD43" s="73" t="s">
        <v>104</v>
      </c>
      <c r="AE43" s="72">
        <v>0</v>
      </c>
      <c r="AF43" s="36"/>
      <c r="AG43" s="36"/>
      <c r="AH43" s="80"/>
      <c r="AI43" s="170"/>
      <c r="AJ43" s="170"/>
      <c r="AK43" s="73" t="s">
        <v>104</v>
      </c>
      <c r="AL43" s="72">
        <v>0</v>
      </c>
      <c r="AM43" s="36"/>
      <c r="AN43" s="36"/>
      <c r="AO43" s="80"/>
      <c r="AP43" s="170"/>
      <c r="AQ43" s="170"/>
      <c r="AR43" s="73" t="s">
        <v>104</v>
      </c>
      <c r="AS43" s="72">
        <v>0</v>
      </c>
      <c r="AT43" s="36"/>
      <c r="AU43" s="36"/>
      <c r="AV43" s="80"/>
      <c r="BF43" s="165"/>
    </row>
    <row r="44" spans="1:58" ht="16.5" customHeight="1">
      <c r="B44" s="93" t="s">
        <v>109</v>
      </c>
      <c r="C44" s="94">
        <v>80340</v>
      </c>
      <c r="D44" s="81"/>
      <c r="E44" s="36"/>
      <c r="F44" s="37"/>
      <c r="G44" s="38"/>
      <c r="H44" s="39"/>
      <c r="I44" s="93" t="s">
        <v>109</v>
      </c>
      <c r="J44" s="94">
        <v>50770</v>
      </c>
      <c r="K44" s="81"/>
      <c r="L44" s="36"/>
      <c r="M44" s="37"/>
      <c r="N44" s="39"/>
      <c r="O44" s="39"/>
      <c r="P44" s="93" t="s">
        <v>109</v>
      </c>
      <c r="Q44" s="94">
        <v>55690</v>
      </c>
      <c r="R44" s="81"/>
      <c r="S44" s="36"/>
      <c r="T44" s="37"/>
      <c r="U44" s="39"/>
      <c r="V44" s="39"/>
      <c r="W44" s="93" t="s">
        <v>109</v>
      </c>
      <c r="X44" s="94">
        <v>25520</v>
      </c>
      <c r="Y44" s="81"/>
      <c r="Z44" s="36"/>
      <c r="AA44" s="37"/>
      <c r="AB44" s="81"/>
      <c r="AC44" s="81"/>
      <c r="AD44" s="93" t="s">
        <v>109</v>
      </c>
      <c r="AE44" s="94">
        <v>70240</v>
      </c>
      <c r="AF44" s="81"/>
      <c r="AG44" s="36"/>
      <c r="AH44" s="37"/>
      <c r="AI44" s="81"/>
      <c r="AJ44" s="81"/>
      <c r="AK44" s="93" t="s">
        <v>109</v>
      </c>
      <c r="AL44" s="94">
        <v>92410</v>
      </c>
      <c r="AM44" s="81"/>
      <c r="AN44" s="36"/>
      <c r="AO44" s="37"/>
      <c r="AP44" s="81"/>
      <c r="AQ44" s="81"/>
      <c r="AR44" s="93" t="s">
        <v>109</v>
      </c>
      <c r="AS44" s="94">
        <v>65580</v>
      </c>
      <c r="AT44" s="81"/>
      <c r="AU44" s="36"/>
      <c r="AV44" s="37"/>
    </row>
    <row r="45" spans="1:58" ht="16.5" customHeight="1">
      <c r="B45" s="74" t="s">
        <v>111</v>
      </c>
      <c r="C45" s="75">
        <v>0</v>
      </c>
      <c r="D45" s="81"/>
      <c r="E45" s="36"/>
      <c r="F45" s="37"/>
      <c r="G45" s="38"/>
      <c r="H45" s="39"/>
      <c r="I45" s="74" t="s">
        <v>111</v>
      </c>
      <c r="J45" s="75">
        <v>0</v>
      </c>
      <c r="K45" s="81"/>
      <c r="L45" s="36"/>
      <c r="M45" s="37"/>
      <c r="N45" s="39"/>
      <c r="O45" s="39"/>
      <c r="P45" s="74" t="s">
        <v>111</v>
      </c>
      <c r="Q45" s="75">
        <v>0</v>
      </c>
      <c r="R45" s="81"/>
      <c r="S45" s="36"/>
      <c r="T45" s="37"/>
      <c r="U45" s="39"/>
      <c r="V45" s="39"/>
      <c r="W45" s="74" t="s">
        <v>111</v>
      </c>
      <c r="X45" s="75">
        <v>0</v>
      </c>
      <c r="Y45" s="81"/>
      <c r="Z45" s="36"/>
      <c r="AA45" s="37"/>
      <c r="AB45" s="81"/>
      <c r="AC45" s="81"/>
      <c r="AD45" s="74" t="s">
        <v>111</v>
      </c>
      <c r="AE45" s="75">
        <v>0</v>
      </c>
      <c r="AF45" s="81"/>
      <c r="AG45" s="36"/>
      <c r="AH45" s="37"/>
      <c r="AI45" s="81"/>
      <c r="AJ45" s="81"/>
      <c r="AK45" s="74" t="s">
        <v>111</v>
      </c>
      <c r="AL45" s="75">
        <v>116580</v>
      </c>
      <c r="AM45" s="81"/>
      <c r="AN45" s="36"/>
      <c r="AO45" s="37"/>
      <c r="AP45" s="81"/>
      <c r="AQ45" s="81"/>
      <c r="AR45" s="74" t="s">
        <v>111</v>
      </c>
      <c r="AS45" s="75">
        <v>0</v>
      </c>
      <c r="AT45" s="81"/>
      <c r="AU45" s="36"/>
      <c r="AV45" s="37"/>
    </row>
    <row r="46" spans="1:58" ht="16.5" customHeight="1">
      <c r="B46" s="91" t="s">
        <v>112</v>
      </c>
      <c r="C46" s="92">
        <v>80340</v>
      </c>
      <c r="D46" s="81"/>
      <c r="E46" s="36"/>
      <c r="F46" s="37"/>
      <c r="G46" s="38"/>
      <c r="I46" s="91" t="s">
        <v>112</v>
      </c>
      <c r="J46" s="92">
        <v>50770</v>
      </c>
      <c r="K46" s="81"/>
      <c r="L46" s="36"/>
      <c r="M46" s="37"/>
      <c r="P46" s="91" t="s">
        <v>112</v>
      </c>
      <c r="Q46" s="92">
        <v>55690</v>
      </c>
      <c r="R46" s="81"/>
      <c r="S46" s="36"/>
      <c r="T46" s="37"/>
      <c r="W46" s="91" t="s">
        <v>112</v>
      </c>
      <c r="X46" s="92">
        <v>25520</v>
      </c>
      <c r="Y46" s="81"/>
      <c r="Z46" s="36"/>
      <c r="AA46" s="37"/>
      <c r="AB46" s="81"/>
      <c r="AC46" s="81"/>
      <c r="AD46" s="91" t="s">
        <v>112</v>
      </c>
      <c r="AE46" s="92">
        <v>70240</v>
      </c>
      <c r="AF46" s="81"/>
      <c r="AG46" s="36"/>
      <c r="AH46" s="37"/>
      <c r="AI46" s="81"/>
      <c r="AJ46" s="81"/>
      <c r="AK46" s="91" t="s">
        <v>112</v>
      </c>
      <c r="AL46" s="92">
        <v>208990</v>
      </c>
      <c r="AM46" s="81"/>
      <c r="AN46" s="36"/>
      <c r="AO46" s="37"/>
      <c r="AP46" s="81"/>
      <c r="AQ46" s="81"/>
      <c r="AR46" s="91" t="s">
        <v>112</v>
      </c>
      <c r="AS46" s="92">
        <v>65580</v>
      </c>
      <c r="AT46" s="81"/>
      <c r="AU46" s="36"/>
      <c r="AV46" s="37"/>
    </row>
    <row r="47" spans="1:58" s="39" customFormat="1" ht="16.5" customHeight="1">
      <c r="B47" s="73"/>
      <c r="C47" s="42"/>
      <c r="D47" s="36"/>
      <c r="E47" s="36"/>
      <c r="F47" s="37"/>
      <c r="G47" s="38"/>
      <c r="I47" s="73"/>
      <c r="J47" s="42"/>
      <c r="K47" s="36"/>
      <c r="L47" s="36"/>
      <c r="M47" s="37"/>
      <c r="P47" s="73"/>
      <c r="Q47" s="42"/>
      <c r="R47" s="36"/>
      <c r="S47" s="36"/>
      <c r="T47" s="37"/>
      <c r="W47" s="73"/>
      <c r="X47" s="42"/>
      <c r="Y47" s="36"/>
      <c r="Z47" s="36"/>
      <c r="AA47" s="37"/>
      <c r="AB47" s="81"/>
      <c r="AC47" s="81"/>
      <c r="AD47" s="73"/>
      <c r="AE47" s="42"/>
      <c r="AF47" s="36"/>
      <c r="AG47" s="36"/>
      <c r="AH47" s="37"/>
      <c r="AI47" s="81"/>
      <c r="AJ47" s="81"/>
      <c r="AK47" s="73"/>
      <c r="AL47" s="42"/>
      <c r="AM47" s="36"/>
      <c r="AN47" s="36"/>
      <c r="AO47" s="37"/>
      <c r="AP47" s="81"/>
      <c r="AQ47" s="81"/>
      <c r="AR47" s="73"/>
      <c r="AS47" s="42"/>
      <c r="AT47" s="36"/>
      <c r="AU47" s="36"/>
      <c r="AV47" s="37"/>
    </row>
    <row r="48" spans="1:58" s="82" customFormat="1" ht="16.5" customHeight="1">
      <c r="A48" s="88"/>
      <c r="B48" s="73">
        <v>0</v>
      </c>
      <c r="C48" s="42"/>
      <c r="D48" s="36"/>
      <c r="E48" s="36"/>
      <c r="F48" s="37"/>
      <c r="G48" s="83"/>
      <c r="I48" s="73">
        <v>0</v>
      </c>
      <c r="J48" s="42"/>
      <c r="K48" s="36"/>
      <c r="L48" s="36"/>
      <c r="M48" s="37"/>
      <c r="P48" s="73">
        <v>0</v>
      </c>
      <c r="Q48" s="42"/>
      <c r="R48" s="36"/>
      <c r="S48" s="36"/>
      <c r="T48" s="37"/>
      <c r="W48" s="73">
        <v>0</v>
      </c>
      <c r="X48" s="42"/>
      <c r="Y48" s="36"/>
      <c r="Z48" s="36"/>
      <c r="AA48" s="37"/>
      <c r="AB48" s="81"/>
      <c r="AC48" s="81"/>
      <c r="AD48" s="73">
        <v>0</v>
      </c>
      <c r="AE48" s="42"/>
      <c r="AF48" s="36"/>
      <c r="AG48" s="36"/>
      <c r="AH48" s="37"/>
      <c r="AI48" s="81"/>
      <c r="AJ48" s="81"/>
      <c r="AK48" s="73">
        <v>0</v>
      </c>
      <c r="AL48" s="42"/>
      <c r="AM48" s="36"/>
      <c r="AN48" s="36"/>
      <c r="AO48" s="37"/>
      <c r="AP48" s="81"/>
      <c r="AQ48" s="81"/>
      <c r="AR48" s="73">
        <v>0</v>
      </c>
      <c r="AS48" s="42"/>
      <c r="AT48" s="36"/>
      <c r="AU48" s="36"/>
      <c r="AV48" s="37"/>
    </row>
    <row r="49" spans="1:48" ht="16.5" customHeight="1">
      <c r="A49" s="71"/>
      <c r="B49" s="73" t="s">
        <v>211</v>
      </c>
      <c r="C49" s="42"/>
      <c r="D49" s="36"/>
      <c r="E49" s="36"/>
      <c r="F49" s="37"/>
      <c r="G49" s="38"/>
      <c r="I49" s="73" t="s">
        <v>211</v>
      </c>
      <c r="J49" s="42"/>
      <c r="K49" s="36"/>
      <c r="L49" s="36"/>
      <c r="M49" s="37"/>
      <c r="P49" s="73" t="s">
        <v>211</v>
      </c>
      <c r="Q49" s="42"/>
      <c r="R49" s="36"/>
      <c r="S49" s="36"/>
      <c r="T49" s="37"/>
      <c r="W49" s="73" t="s">
        <v>211</v>
      </c>
      <c r="X49" s="42"/>
      <c r="Y49" s="36"/>
      <c r="Z49" s="36"/>
      <c r="AA49" s="37"/>
      <c r="AB49" s="81"/>
      <c r="AC49" s="81"/>
      <c r="AD49" s="73" t="s">
        <v>211</v>
      </c>
      <c r="AE49" s="42"/>
      <c r="AF49" s="36"/>
      <c r="AG49" s="36"/>
      <c r="AH49" s="37"/>
      <c r="AI49" s="81"/>
      <c r="AJ49" s="81"/>
      <c r="AK49" s="73" t="s">
        <v>211</v>
      </c>
      <c r="AL49" s="42"/>
      <c r="AM49" s="36"/>
      <c r="AN49" s="36"/>
      <c r="AO49" s="37"/>
      <c r="AP49" s="81"/>
      <c r="AQ49" s="81"/>
      <c r="AR49" s="73" t="s">
        <v>211</v>
      </c>
      <c r="AS49" s="42"/>
      <c r="AT49" s="36"/>
      <c r="AU49" s="36"/>
      <c r="AV49" s="37"/>
    </row>
    <row r="50" spans="1:48" s="184" customFormat="1" ht="16.5" customHeight="1">
      <c r="A50" s="186"/>
      <c r="B50" s="180">
        <v>0</v>
      </c>
      <c r="C50" s="181"/>
      <c r="D50" s="26"/>
      <c r="E50" s="26"/>
      <c r="F50" s="182"/>
      <c r="G50" s="183"/>
      <c r="I50" s="180">
        <v>0</v>
      </c>
      <c r="J50" s="181"/>
      <c r="K50" s="26"/>
      <c r="L50" s="26"/>
      <c r="M50" s="182"/>
      <c r="P50" s="180">
        <v>0</v>
      </c>
      <c r="Q50" s="181"/>
      <c r="R50" s="26"/>
      <c r="S50" s="26"/>
      <c r="T50" s="182"/>
      <c r="W50" s="180">
        <v>0</v>
      </c>
      <c r="X50" s="181"/>
      <c r="Y50" s="26"/>
      <c r="Z50" s="26"/>
      <c r="AA50" s="182"/>
      <c r="AB50" s="185"/>
      <c r="AC50" s="185"/>
      <c r="AD50" s="180">
        <v>0</v>
      </c>
      <c r="AE50" s="181"/>
      <c r="AF50" s="26"/>
      <c r="AG50" s="26"/>
      <c r="AH50" s="182"/>
      <c r="AI50" s="185"/>
      <c r="AJ50" s="185"/>
      <c r="AK50" s="180">
        <v>0</v>
      </c>
      <c r="AL50" s="181"/>
      <c r="AM50" s="26"/>
      <c r="AN50" s="26"/>
      <c r="AO50" s="182"/>
      <c r="AP50" s="185"/>
      <c r="AQ50" s="185"/>
      <c r="AR50" s="180">
        <v>0</v>
      </c>
      <c r="AS50" s="181"/>
      <c r="AT50" s="26"/>
      <c r="AU50" s="26"/>
      <c r="AV50" s="182"/>
    </row>
    <row r="51" spans="1:48" ht="16.5" customHeight="1" thickBot="1">
      <c r="B51" s="84"/>
      <c r="C51" s="85"/>
      <c r="D51" s="85"/>
      <c r="E51" s="85"/>
      <c r="F51" s="86"/>
      <c r="I51" s="84"/>
      <c r="J51" s="85"/>
      <c r="K51" s="85"/>
      <c r="L51" s="85"/>
      <c r="M51" s="86"/>
      <c r="P51" s="84"/>
      <c r="Q51" s="85"/>
      <c r="R51" s="85"/>
      <c r="S51" s="85"/>
      <c r="T51" s="86"/>
      <c r="W51" s="84"/>
      <c r="X51" s="85"/>
      <c r="Y51" s="85"/>
      <c r="Z51" s="85"/>
      <c r="AA51" s="86"/>
      <c r="AB51" s="81"/>
      <c r="AC51" s="81"/>
      <c r="AD51" s="84"/>
      <c r="AE51" s="85"/>
      <c r="AF51" s="85"/>
      <c r="AG51" s="85"/>
      <c r="AH51" s="86"/>
      <c r="AI51" s="81"/>
      <c r="AJ51" s="81"/>
      <c r="AK51" s="84"/>
      <c r="AL51" s="85"/>
      <c r="AM51" s="85"/>
      <c r="AN51" s="85"/>
      <c r="AO51" s="86"/>
      <c r="AP51" s="81"/>
      <c r="AQ51" s="81"/>
      <c r="AR51" s="84"/>
      <c r="AS51" s="85"/>
      <c r="AT51" s="85"/>
      <c r="AU51" s="85"/>
      <c r="AV51" s="86"/>
    </row>
    <row r="52" spans="1:48" ht="16.5" customHeight="1">
      <c r="B52" s="36"/>
      <c r="I52" s="36"/>
      <c r="P52" s="36"/>
      <c r="W52" s="36"/>
      <c r="AD52" s="36"/>
      <c r="AK52" s="36"/>
      <c r="AR52" s="36"/>
    </row>
    <row r="53" spans="1:48" ht="16.5" customHeight="1" thickBot="1">
      <c r="B53" s="36"/>
      <c r="I53" s="36"/>
      <c r="P53" s="36"/>
      <c r="W53" s="36"/>
      <c r="AD53" s="36"/>
      <c r="AK53" s="36"/>
      <c r="AR53" s="36"/>
    </row>
    <row r="54" spans="1:48" s="76" customFormat="1" ht="16.5" customHeight="1">
      <c r="B54" s="98"/>
      <c r="C54" s="101"/>
      <c r="D54" s="102" t="s">
        <v>114</v>
      </c>
      <c r="E54" s="99"/>
      <c r="F54" s="100"/>
      <c r="G54" s="77"/>
      <c r="I54" s="98"/>
      <c r="J54" s="101"/>
      <c r="K54" s="102" t="s">
        <v>114</v>
      </c>
      <c r="L54" s="99"/>
      <c r="M54" s="100"/>
      <c r="P54" s="98"/>
      <c r="Q54" s="101"/>
      <c r="R54" s="102" t="s">
        <v>114</v>
      </c>
      <c r="S54" s="99"/>
      <c r="T54" s="100"/>
      <c r="W54" s="98"/>
      <c r="X54" s="101"/>
      <c r="Y54" s="102" t="s">
        <v>114</v>
      </c>
      <c r="Z54" s="99"/>
      <c r="AA54" s="100"/>
      <c r="AB54" s="167"/>
      <c r="AC54" s="167"/>
      <c r="AD54" s="98"/>
      <c r="AE54" s="101"/>
      <c r="AF54" s="102" t="s">
        <v>114</v>
      </c>
      <c r="AG54" s="99"/>
      <c r="AH54" s="100"/>
      <c r="AI54" s="167"/>
      <c r="AJ54" s="167"/>
      <c r="AK54" s="98"/>
      <c r="AL54" s="101"/>
      <c r="AM54" s="102" t="s">
        <v>114</v>
      </c>
      <c r="AN54" s="99"/>
      <c r="AO54" s="100"/>
      <c r="AP54" s="167"/>
      <c r="AQ54" s="167"/>
      <c r="AR54" s="98"/>
      <c r="AS54" s="101"/>
      <c r="AT54" s="102" t="s">
        <v>114</v>
      </c>
      <c r="AU54" s="99"/>
      <c r="AV54" s="100"/>
    </row>
    <row r="55" spans="1:48" ht="16.5" customHeight="1">
      <c r="B55" s="40" t="s">
        <v>26</v>
      </c>
      <c r="C55" s="26" t="s">
        <v>35</v>
      </c>
      <c r="D55" s="96"/>
      <c r="E55" s="26"/>
      <c r="F55" s="95"/>
      <c r="G55" s="41"/>
      <c r="H55" s="41"/>
      <c r="I55" s="40" t="s">
        <v>26</v>
      </c>
      <c r="J55" s="26" t="s">
        <v>40</v>
      </c>
      <c r="K55" s="41"/>
      <c r="L55" s="26"/>
      <c r="M55" s="70"/>
      <c r="N55" s="41"/>
      <c r="O55" s="41"/>
      <c r="P55" s="40" t="s">
        <v>26</v>
      </c>
      <c r="Q55" s="26" t="s">
        <v>48</v>
      </c>
      <c r="R55" s="42"/>
      <c r="S55" s="26"/>
      <c r="T55" s="70"/>
      <c r="U55" s="41"/>
      <c r="V55" s="41"/>
      <c r="W55" s="40" t="s">
        <v>26</v>
      </c>
      <c r="X55" s="26" t="s">
        <v>46</v>
      </c>
      <c r="Y55" s="41"/>
      <c r="Z55" s="26"/>
      <c r="AA55" s="70"/>
      <c r="AB55" s="41"/>
      <c r="AC55" s="41"/>
      <c r="AD55" s="40" t="s">
        <v>26</v>
      </c>
      <c r="AE55" s="26" t="s">
        <v>49</v>
      </c>
      <c r="AF55" s="41"/>
      <c r="AG55" s="26"/>
      <c r="AH55" s="70"/>
      <c r="AI55" s="41"/>
      <c r="AJ55" s="41"/>
      <c r="AK55" s="40" t="s">
        <v>26</v>
      </c>
      <c r="AL55" s="26" t="s">
        <v>50</v>
      </c>
      <c r="AN55" s="26"/>
      <c r="AO55" s="70"/>
      <c r="AP55" s="41"/>
      <c r="AQ55" s="41"/>
      <c r="AR55" s="40" t="s">
        <v>26</v>
      </c>
      <c r="AS55" s="26" t="s">
        <v>51</v>
      </c>
      <c r="AU55" s="26"/>
      <c r="AV55" s="70"/>
    </row>
    <row r="56" spans="1:48" ht="16.5" customHeight="1">
      <c r="B56" s="73" t="s">
        <v>27</v>
      </c>
      <c r="C56" s="36" t="s">
        <v>854</v>
      </c>
      <c r="D56" s="36"/>
      <c r="E56" s="36" t="s">
        <v>28</v>
      </c>
      <c r="F56" s="90">
        <v>45575</v>
      </c>
      <c r="G56" s="38"/>
      <c r="I56" s="73" t="s">
        <v>27</v>
      </c>
      <c r="J56" s="36" t="s">
        <v>854</v>
      </c>
      <c r="K56" s="36"/>
      <c r="L56" s="36" t="s">
        <v>28</v>
      </c>
      <c r="M56" s="90">
        <v>45575</v>
      </c>
      <c r="P56" s="73" t="s">
        <v>27</v>
      </c>
      <c r="Q56" s="36" t="s">
        <v>854</v>
      </c>
      <c r="R56" s="36"/>
      <c r="S56" s="36" t="s">
        <v>28</v>
      </c>
      <c r="T56" s="90">
        <v>45575</v>
      </c>
      <c r="W56" s="73" t="s">
        <v>27</v>
      </c>
      <c r="X56" s="36" t="s">
        <v>854</v>
      </c>
      <c r="Y56" s="36"/>
      <c r="Z56" s="36" t="s">
        <v>28</v>
      </c>
      <c r="AA56" s="90">
        <v>45575</v>
      </c>
      <c r="AB56" s="168"/>
      <c r="AC56" s="168"/>
      <c r="AD56" s="73" t="s">
        <v>27</v>
      </c>
      <c r="AE56" s="36" t="s">
        <v>854</v>
      </c>
      <c r="AF56" s="36"/>
      <c r="AG56" s="36" t="s">
        <v>28</v>
      </c>
      <c r="AH56" s="90">
        <v>45575</v>
      </c>
      <c r="AI56" s="168"/>
      <c r="AJ56" s="168"/>
      <c r="AK56" s="73" t="s">
        <v>27</v>
      </c>
      <c r="AL56" s="36" t="s">
        <v>854</v>
      </c>
      <c r="AM56" s="36"/>
      <c r="AN56" s="36" t="s">
        <v>28</v>
      </c>
      <c r="AO56" s="90">
        <v>45575</v>
      </c>
      <c r="AP56" s="168"/>
      <c r="AQ56" s="168"/>
      <c r="AR56" s="73" t="s">
        <v>27</v>
      </c>
      <c r="AS56" s="36" t="s">
        <v>854</v>
      </c>
      <c r="AT56" s="36"/>
      <c r="AU56" s="36" t="s">
        <v>28</v>
      </c>
      <c r="AV56" s="90">
        <v>45575</v>
      </c>
    </row>
    <row r="57" spans="1:48" ht="16.5" customHeight="1">
      <c r="B57" s="73"/>
      <c r="C57" s="36"/>
      <c r="D57" s="36"/>
      <c r="E57" s="36"/>
      <c r="F57" s="37"/>
      <c r="G57" s="38"/>
      <c r="I57" s="73"/>
      <c r="J57" s="36"/>
      <c r="K57" s="36"/>
      <c r="L57" s="36"/>
      <c r="M57" s="37"/>
      <c r="P57" s="73"/>
      <c r="Q57" s="36"/>
      <c r="R57" s="36"/>
      <c r="S57" s="36"/>
      <c r="T57" s="37"/>
      <c r="W57" s="73"/>
      <c r="X57" s="36"/>
      <c r="Y57" s="36"/>
      <c r="Z57" s="36"/>
      <c r="AA57" s="37"/>
      <c r="AB57" s="81"/>
      <c r="AC57" s="81"/>
      <c r="AD57" s="73"/>
      <c r="AE57" s="36"/>
      <c r="AF57" s="36"/>
      <c r="AG57" s="36"/>
      <c r="AH57" s="37"/>
      <c r="AI57" s="81"/>
      <c r="AJ57" s="81"/>
      <c r="AK57" s="73"/>
      <c r="AL57" s="36"/>
      <c r="AM57" s="36"/>
      <c r="AN57" s="36"/>
      <c r="AO57" s="37"/>
      <c r="AP57" s="81"/>
      <c r="AQ57" s="81"/>
      <c r="AR57" s="73"/>
      <c r="AS57" s="36"/>
      <c r="AT57" s="36"/>
      <c r="AU57" s="36"/>
      <c r="AV57" s="37"/>
    </row>
    <row r="58" spans="1:48" s="79" customFormat="1" ht="16.5" customHeight="1">
      <c r="B58" s="266" t="s">
        <v>113</v>
      </c>
      <c r="C58" s="267"/>
      <c r="D58" s="261"/>
      <c r="E58" s="268" t="s">
        <v>115</v>
      </c>
      <c r="F58" s="269"/>
      <c r="G58" s="78"/>
      <c r="I58" s="266" t="s">
        <v>113</v>
      </c>
      <c r="J58" s="267"/>
      <c r="K58" s="261"/>
      <c r="L58" s="268" t="s">
        <v>115</v>
      </c>
      <c r="M58" s="269"/>
      <c r="P58" s="266" t="s">
        <v>113</v>
      </c>
      <c r="Q58" s="267"/>
      <c r="R58" s="261"/>
      <c r="S58" s="268" t="s">
        <v>115</v>
      </c>
      <c r="T58" s="269"/>
      <c r="W58" s="266" t="s">
        <v>113</v>
      </c>
      <c r="X58" s="267"/>
      <c r="Y58" s="261"/>
      <c r="Z58" s="268" t="s">
        <v>115</v>
      </c>
      <c r="AA58" s="269"/>
      <c r="AB58" s="169"/>
      <c r="AC58" s="169"/>
      <c r="AD58" s="266" t="s">
        <v>113</v>
      </c>
      <c r="AE58" s="267"/>
      <c r="AF58" s="261"/>
      <c r="AG58" s="268" t="s">
        <v>115</v>
      </c>
      <c r="AH58" s="269"/>
      <c r="AI58" s="169"/>
      <c r="AJ58" s="169"/>
      <c r="AK58" s="266" t="s">
        <v>113</v>
      </c>
      <c r="AL58" s="267"/>
      <c r="AM58" s="261"/>
      <c r="AN58" s="268" t="s">
        <v>115</v>
      </c>
      <c r="AO58" s="269"/>
      <c r="AP58" s="169"/>
      <c r="AQ58" s="169"/>
      <c r="AR58" s="266" t="s">
        <v>113</v>
      </c>
      <c r="AS58" s="267"/>
      <c r="AT58" s="261"/>
      <c r="AU58" s="268" t="s">
        <v>115</v>
      </c>
      <c r="AV58" s="269"/>
    </row>
    <row r="59" spans="1:48" ht="16.5" customHeight="1">
      <c r="B59" s="73" t="s">
        <v>1</v>
      </c>
      <c r="C59" s="72">
        <v>1600</v>
      </c>
      <c r="D59" s="36"/>
      <c r="E59" s="36" t="s">
        <v>29</v>
      </c>
      <c r="F59" s="80" t="s">
        <v>880</v>
      </c>
      <c r="G59" s="38"/>
      <c r="I59" s="73" t="s">
        <v>1</v>
      </c>
      <c r="J59" s="72">
        <v>910</v>
      </c>
      <c r="K59" s="36"/>
      <c r="L59" s="36" t="s">
        <v>29</v>
      </c>
      <c r="M59" s="80" t="s">
        <v>881</v>
      </c>
      <c r="P59" s="73" t="s">
        <v>1</v>
      </c>
      <c r="Q59" s="72">
        <v>910</v>
      </c>
      <c r="R59" s="36"/>
      <c r="S59" s="36" t="s">
        <v>29</v>
      </c>
      <c r="T59" s="80" t="s">
        <v>882</v>
      </c>
      <c r="W59" s="73" t="s">
        <v>1</v>
      </c>
      <c r="X59" s="72">
        <v>1310.1999999999998</v>
      </c>
      <c r="Y59" s="36"/>
      <c r="Z59" s="36" t="s">
        <v>29</v>
      </c>
      <c r="AA59" s="80" t="s">
        <v>883</v>
      </c>
      <c r="AB59" s="170"/>
      <c r="AC59" s="170"/>
      <c r="AD59" s="73" t="s">
        <v>1</v>
      </c>
      <c r="AE59" s="72">
        <v>1600</v>
      </c>
      <c r="AF59" s="36"/>
      <c r="AG59" s="36" t="s">
        <v>29</v>
      </c>
      <c r="AH59" s="80" t="s">
        <v>884</v>
      </c>
      <c r="AI59" s="170"/>
      <c r="AJ59" s="170"/>
      <c r="AK59" s="73" t="s">
        <v>1</v>
      </c>
      <c r="AL59" s="72">
        <v>910</v>
      </c>
      <c r="AM59" s="36"/>
      <c r="AN59" s="36" t="s">
        <v>29</v>
      </c>
      <c r="AO59" s="80" t="s">
        <v>885</v>
      </c>
      <c r="AP59" s="170"/>
      <c r="AQ59" s="170"/>
      <c r="AR59" s="73" t="s">
        <v>1</v>
      </c>
      <c r="AS59" s="72">
        <v>1310.1999999999998</v>
      </c>
      <c r="AT59" s="36"/>
      <c r="AU59" s="36" t="s">
        <v>29</v>
      </c>
      <c r="AV59" s="80" t="s">
        <v>886</v>
      </c>
    </row>
    <row r="60" spans="1:48" ht="16.5" customHeight="1">
      <c r="B60" s="73" t="s">
        <v>3</v>
      </c>
      <c r="C60" s="72">
        <v>47065.8</v>
      </c>
      <c r="D60" s="36"/>
      <c r="E60" s="36" t="s">
        <v>30</v>
      </c>
      <c r="F60" s="80" t="s">
        <v>733</v>
      </c>
      <c r="G60" s="38"/>
      <c r="I60" s="73" t="s">
        <v>3</v>
      </c>
      <c r="J60" s="72">
        <v>18840</v>
      </c>
      <c r="K60" s="36"/>
      <c r="L60" s="36" t="s">
        <v>30</v>
      </c>
      <c r="M60" s="80" t="s">
        <v>734</v>
      </c>
      <c r="P60" s="73" t="s">
        <v>3</v>
      </c>
      <c r="Q60" s="72">
        <v>14160</v>
      </c>
      <c r="R60" s="36"/>
      <c r="S60" s="36" t="s">
        <v>30</v>
      </c>
      <c r="T60" s="80" t="s">
        <v>735</v>
      </c>
      <c r="W60" s="73" t="s">
        <v>3</v>
      </c>
      <c r="X60" s="72">
        <v>35890.559999999998</v>
      </c>
      <c r="Y60" s="36"/>
      <c r="Z60" s="36" t="s">
        <v>30</v>
      </c>
      <c r="AA60" s="80" t="s">
        <v>736</v>
      </c>
      <c r="AB60" s="170"/>
      <c r="AC60" s="170"/>
      <c r="AD60" s="73" t="s">
        <v>3</v>
      </c>
      <c r="AE60" s="72">
        <v>42344.799999999996</v>
      </c>
      <c r="AF60" s="36"/>
      <c r="AG60" s="36" t="s">
        <v>30</v>
      </c>
      <c r="AH60" s="80" t="s">
        <v>737</v>
      </c>
      <c r="AI60" s="170"/>
      <c r="AJ60" s="170"/>
      <c r="AK60" s="73" t="s">
        <v>3</v>
      </c>
      <c r="AL60" s="72">
        <v>23760</v>
      </c>
      <c r="AM60" s="36"/>
      <c r="AN60" s="36" t="s">
        <v>30</v>
      </c>
      <c r="AO60" s="80" t="s">
        <v>738</v>
      </c>
      <c r="AP60" s="170"/>
      <c r="AQ60" s="170"/>
      <c r="AR60" s="73" t="s">
        <v>3</v>
      </c>
      <c r="AS60" s="72">
        <v>34666.6</v>
      </c>
      <c r="AT60" s="36"/>
      <c r="AU60" s="36" t="s">
        <v>30</v>
      </c>
      <c r="AV60" s="80" t="s">
        <v>739</v>
      </c>
    </row>
    <row r="61" spans="1:48" ht="16.5" customHeight="1">
      <c r="B61" s="73" t="s">
        <v>159</v>
      </c>
      <c r="C61" s="72">
        <v>0</v>
      </c>
      <c r="D61" s="36"/>
      <c r="E61" s="36"/>
      <c r="F61" s="80"/>
      <c r="G61" s="38"/>
      <c r="I61" s="73" t="s">
        <v>159</v>
      </c>
      <c r="J61" s="72">
        <v>0</v>
      </c>
      <c r="K61" s="36"/>
      <c r="L61" s="36"/>
      <c r="M61" s="80"/>
      <c r="P61" s="73" t="s">
        <v>159</v>
      </c>
      <c r="Q61" s="72">
        <v>0</v>
      </c>
      <c r="R61" s="36"/>
      <c r="S61" s="36"/>
      <c r="T61" s="80"/>
      <c r="W61" s="73" t="s">
        <v>159</v>
      </c>
      <c r="X61" s="72">
        <v>0</v>
      </c>
      <c r="Y61" s="36"/>
      <c r="Z61" s="36"/>
      <c r="AA61" s="80"/>
      <c r="AB61" s="170"/>
      <c r="AC61" s="170"/>
      <c r="AD61" s="73" t="s">
        <v>159</v>
      </c>
      <c r="AE61" s="72">
        <v>0</v>
      </c>
      <c r="AF61" s="36"/>
      <c r="AG61" s="36"/>
      <c r="AH61" s="80"/>
      <c r="AI61" s="170"/>
      <c r="AJ61" s="170"/>
      <c r="AK61" s="73" t="s">
        <v>159</v>
      </c>
      <c r="AL61" s="72">
        <v>0</v>
      </c>
      <c r="AM61" s="36"/>
      <c r="AN61" s="36"/>
      <c r="AO61" s="80"/>
      <c r="AP61" s="170"/>
      <c r="AQ61" s="170"/>
      <c r="AR61" s="73" t="s">
        <v>159</v>
      </c>
      <c r="AS61" s="72">
        <v>0</v>
      </c>
      <c r="AT61" s="36"/>
      <c r="AU61" s="36"/>
      <c r="AV61" s="80"/>
    </row>
    <row r="62" spans="1:48" ht="16.5" customHeight="1">
      <c r="B62" s="164" t="s">
        <v>167</v>
      </c>
      <c r="C62" s="72">
        <v>2934</v>
      </c>
      <c r="D62" s="36"/>
      <c r="E62" s="36"/>
      <c r="F62" s="80"/>
      <c r="G62" s="38"/>
      <c r="I62" s="164" t="s">
        <v>167</v>
      </c>
      <c r="J62" s="72">
        <v>1413</v>
      </c>
      <c r="K62" s="36"/>
      <c r="L62" s="36"/>
      <c r="M62" s="80"/>
      <c r="P62" s="164" t="s">
        <v>167</v>
      </c>
      <c r="Q62" s="72">
        <v>1062</v>
      </c>
      <c r="R62" s="36"/>
      <c r="S62" s="36"/>
      <c r="T62" s="80"/>
      <c r="W62" s="164" t="s">
        <v>167</v>
      </c>
      <c r="X62" s="72">
        <v>2412</v>
      </c>
      <c r="Y62" s="36"/>
      <c r="Z62" s="36"/>
      <c r="AA62" s="80"/>
      <c r="AB62" s="170"/>
      <c r="AC62" s="170"/>
      <c r="AD62" s="164" t="s">
        <v>167</v>
      </c>
      <c r="AE62" s="72">
        <v>2736</v>
      </c>
      <c r="AF62" s="36"/>
      <c r="AG62" s="36"/>
      <c r="AH62" s="80"/>
      <c r="AI62" s="170"/>
      <c r="AJ62" s="170"/>
      <c r="AK62" s="164" t="s">
        <v>167</v>
      </c>
      <c r="AL62" s="72">
        <v>1782</v>
      </c>
      <c r="AM62" s="36"/>
      <c r="AN62" s="36"/>
      <c r="AO62" s="80"/>
      <c r="AP62" s="170"/>
      <c r="AQ62" s="170"/>
      <c r="AR62" s="164" t="s">
        <v>167</v>
      </c>
      <c r="AS62" s="72">
        <v>2349</v>
      </c>
      <c r="AT62" s="36"/>
      <c r="AU62" s="36"/>
      <c r="AV62" s="80"/>
    </row>
    <row r="63" spans="1:48" ht="16.5" customHeight="1">
      <c r="B63" s="73" t="s">
        <v>168</v>
      </c>
      <c r="C63" s="72">
        <v>1630</v>
      </c>
      <c r="D63" s="36"/>
      <c r="E63" s="36"/>
      <c r="F63" s="80"/>
      <c r="G63" s="38"/>
      <c r="I63" s="73" t="s">
        <v>168</v>
      </c>
      <c r="J63" s="72">
        <v>785</v>
      </c>
      <c r="K63" s="36"/>
      <c r="L63" s="36"/>
      <c r="M63" s="80"/>
      <c r="P63" s="73" t="s">
        <v>168</v>
      </c>
      <c r="Q63" s="72">
        <v>590</v>
      </c>
      <c r="R63" s="36"/>
      <c r="S63" s="36"/>
      <c r="T63" s="80"/>
      <c r="W63" s="73" t="s">
        <v>168</v>
      </c>
      <c r="X63" s="72">
        <v>1340</v>
      </c>
      <c r="Y63" s="36"/>
      <c r="Z63" s="36"/>
      <c r="AA63" s="80"/>
      <c r="AB63" s="170"/>
      <c r="AC63" s="170"/>
      <c r="AD63" s="73" t="s">
        <v>168</v>
      </c>
      <c r="AE63" s="72">
        <v>1520</v>
      </c>
      <c r="AF63" s="36"/>
      <c r="AG63" s="36"/>
      <c r="AH63" s="80"/>
      <c r="AI63" s="170"/>
      <c r="AJ63" s="170"/>
      <c r="AK63" s="73" t="s">
        <v>168</v>
      </c>
      <c r="AL63" s="72">
        <v>990</v>
      </c>
      <c r="AM63" s="36"/>
      <c r="AN63" s="36"/>
      <c r="AO63" s="80"/>
      <c r="AP63" s="170"/>
      <c r="AQ63" s="170"/>
      <c r="AR63" s="73" t="s">
        <v>168</v>
      </c>
      <c r="AS63" s="72">
        <v>1305</v>
      </c>
      <c r="AT63" s="36"/>
      <c r="AU63" s="36"/>
      <c r="AV63" s="80"/>
    </row>
    <row r="64" spans="1:48" ht="16.5" customHeight="1">
      <c r="B64" s="73" t="s">
        <v>31</v>
      </c>
      <c r="C64" s="72">
        <v>5323</v>
      </c>
      <c r="D64" s="36"/>
      <c r="E64" s="172" t="s">
        <v>117</v>
      </c>
      <c r="F64" s="173"/>
      <c r="G64" s="38"/>
      <c r="I64" s="73" t="s">
        <v>31</v>
      </c>
      <c r="J64" s="72">
        <v>2195</v>
      </c>
      <c r="K64" s="36"/>
      <c r="L64" s="172" t="s">
        <v>117</v>
      </c>
      <c r="M64" s="173"/>
      <c r="P64" s="73" t="s">
        <v>31</v>
      </c>
      <c r="Q64" s="72">
        <v>1672</v>
      </c>
      <c r="R64" s="36"/>
      <c r="S64" s="172" t="s">
        <v>117</v>
      </c>
      <c r="T64" s="173"/>
      <c r="W64" s="73" t="s">
        <v>31</v>
      </c>
      <c r="X64" s="72">
        <v>4095</v>
      </c>
      <c r="Y64" s="36"/>
      <c r="Z64" s="172" t="s">
        <v>117</v>
      </c>
      <c r="AA64" s="173"/>
      <c r="AB64" s="169"/>
      <c r="AC64" s="169"/>
      <c r="AD64" s="73" t="s">
        <v>31</v>
      </c>
      <c r="AE64" s="72">
        <v>4820</v>
      </c>
      <c r="AF64" s="36"/>
      <c r="AG64" s="172" t="s">
        <v>117</v>
      </c>
      <c r="AH64" s="173"/>
      <c r="AI64" s="169"/>
      <c r="AJ64" s="169"/>
      <c r="AK64" s="73" t="s">
        <v>31</v>
      </c>
      <c r="AL64" s="72">
        <v>2744</v>
      </c>
      <c r="AM64" s="36"/>
      <c r="AN64" s="172" t="s">
        <v>117</v>
      </c>
      <c r="AO64" s="173"/>
      <c r="AP64" s="169"/>
      <c r="AQ64" s="169"/>
      <c r="AR64" s="73" t="s">
        <v>31</v>
      </c>
      <c r="AS64" s="72">
        <v>3963</v>
      </c>
      <c r="AT64" s="36"/>
      <c r="AU64" s="172" t="s">
        <v>117</v>
      </c>
      <c r="AV64" s="173"/>
    </row>
    <row r="65" spans="2:48" ht="16.5" customHeight="1">
      <c r="B65" s="73" t="s">
        <v>171</v>
      </c>
      <c r="C65" s="72">
        <v>-3</v>
      </c>
      <c r="D65" s="36"/>
      <c r="E65" s="36" t="s">
        <v>33</v>
      </c>
      <c r="F65" s="80" t="s">
        <v>887</v>
      </c>
      <c r="G65" s="38"/>
      <c r="I65" s="73" t="s">
        <v>171</v>
      </c>
      <c r="J65" s="72">
        <v>-3</v>
      </c>
      <c r="K65" s="36"/>
      <c r="L65" s="36" t="s">
        <v>33</v>
      </c>
      <c r="M65" s="80" t="s">
        <v>582</v>
      </c>
      <c r="P65" s="73" t="s">
        <v>171</v>
      </c>
      <c r="Q65" s="72">
        <v>-4</v>
      </c>
      <c r="R65" s="36"/>
      <c r="S65" s="36" t="s">
        <v>33</v>
      </c>
      <c r="T65" s="80" t="s">
        <v>405</v>
      </c>
      <c r="W65" s="73" t="s">
        <v>171</v>
      </c>
      <c r="X65" s="72">
        <v>-8</v>
      </c>
      <c r="Y65" s="36"/>
      <c r="Z65" s="36" t="s">
        <v>33</v>
      </c>
      <c r="AA65" s="80" t="s">
        <v>888</v>
      </c>
      <c r="AB65" s="170"/>
      <c r="AC65" s="170"/>
      <c r="AD65" s="73" t="s">
        <v>171</v>
      </c>
      <c r="AE65" s="72">
        <v>-1</v>
      </c>
      <c r="AF65" s="36"/>
      <c r="AG65" s="36" t="s">
        <v>33</v>
      </c>
      <c r="AH65" s="80" t="s">
        <v>889</v>
      </c>
      <c r="AI65" s="170"/>
      <c r="AJ65" s="170"/>
      <c r="AK65" s="73" t="s">
        <v>171</v>
      </c>
      <c r="AL65" s="72">
        <v>-6</v>
      </c>
      <c r="AM65" s="36"/>
      <c r="AN65" s="36" t="s">
        <v>33</v>
      </c>
      <c r="AO65" s="80" t="s">
        <v>330</v>
      </c>
      <c r="AP65" s="170"/>
      <c r="AQ65" s="170"/>
      <c r="AR65" s="73" t="s">
        <v>171</v>
      </c>
      <c r="AS65" s="72">
        <v>-4</v>
      </c>
      <c r="AT65" s="36"/>
      <c r="AU65" s="36" t="s">
        <v>33</v>
      </c>
      <c r="AV65" s="80" t="s">
        <v>890</v>
      </c>
    </row>
    <row r="66" spans="2:48" ht="16.5" customHeight="1">
      <c r="B66" s="73" t="s">
        <v>32</v>
      </c>
      <c r="C66" s="72">
        <v>1690</v>
      </c>
      <c r="D66" s="36"/>
      <c r="E66" s="96"/>
      <c r="F66" s="95"/>
      <c r="G66" s="38"/>
      <c r="I66" s="73" t="s">
        <v>32</v>
      </c>
      <c r="J66" s="72">
        <v>700</v>
      </c>
      <c r="K66" s="36"/>
      <c r="L66" s="96"/>
      <c r="M66" s="95"/>
      <c r="P66" s="73" t="s">
        <v>32</v>
      </c>
      <c r="Q66" s="72">
        <v>530</v>
      </c>
      <c r="R66" s="36"/>
      <c r="S66" s="96"/>
      <c r="T66" s="95"/>
      <c r="W66" s="73" t="s">
        <v>32</v>
      </c>
      <c r="X66" s="72">
        <v>1300</v>
      </c>
      <c r="Y66" s="36"/>
      <c r="Z66" s="96"/>
      <c r="AA66" s="95"/>
      <c r="AB66" s="171"/>
      <c r="AC66" s="171"/>
      <c r="AD66" s="73" t="s">
        <v>32</v>
      </c>
      <c r="AE66" s="72">
        <v>1530</v>
      </c>
      <c r="AF66" s="36"/>
      <c r="AG66" s="96"/>
      <c r="AH66" s="95"/>
      <c r="AI66" s="171"/>
      <c r="AJ66" s="171"/>
      <c r="AK66" s="73" t="s">
        <v>32</v>
      </c>
      <c r="AL66" s="72">
        <v>870</v>
      </c>
      <c r="AM66" s="36"/>
      <c r="AN66" s="96"/>
      <c r="AO66" s="95"/>
      <c r="AP66" s="171"/>
      <c r="AQ66" s="171"/>
      <c r="AR66" s="73" t="s">
        <v>32</v>
      </c>
      <c r="AS66" s="72">
        <v>1260</v>
      </c>
      <c r="AT66" s="36"/>
      <c r="AU66" s="96"/>
      <c r="AV66" s="95"/>
    </row>
    <row r="67" spans="2:48" ht="16.5" customHeight="1">
      <c r="B67" s="73" t="s">
        <v>101</v>
      </c>
      <c r="C67" s="72">
        <v>2500</v>
      </c>
      <c r="D67" s="36"/>
      <c r="E67" s="36"/>
      <c r="F67" s="80"/>
      <c r="G67" s="38"/>
      <c r="I67" s="73" t="s">
        <v>101</v>
      </c>
      <c r="J67" s="72">
        <v>2500</v>
      </c>
      <c r="K67" s="36"/>
      <c r="L67" s="36"/>
      <c r="M67" s="80"/>
      <c r="P67" s="73" t="s">
        <v>101</v>
      </c>
      <c r="Q67" s="72">
        <v>2500</v>
      </c>
      <c r="R67" s="36"/>
      <c r="S67" s="36"/>
      <c r="T67" s="80"/>
      <c r="W67" s="73" t="s">
        <v>101</v>
      </c>
      <c r="X67" s="72">
        <v>2500</v>
      </c>
      <c r="Y67" s="36"/>
      <c r="Z67" s="36"/>
      <c r="AA67" s="80"/>
      <c r="AB67" s="170"/>
      <c r="AC67" s="170"/>
      <c r="AD67" s="73" t="s">
        <v>101</v>
      </c>
      <c r="AE67" s="72">
        <v>0</v>
      </c>
      <c r="AF67" s="36"/>
      <c r="AG67" s="36"/>
      <c r="AH67" s="80"/>
      <c r="AI67" s="170"/>
      <c r="AJ67" s="170"/>
      <c r="AK67" s="73" t="s">
        <v>101</v>
      </c>
      <c r="AL67" s="72">
        <v>2500</v>
      </c>
      <c r="AM67" s="36"/>
      <c r="AN67" s="36"/>
      <c r="AO67" s="80"/>
      <c r="AP67" s="170"/>
      <c r="AQ67" s="170"/>
      <c r="AR67" s="73" t="s">
        <v>101</v>
      </c>
      <c r="AS67" s="72">
        <v>2500</v>
      </c>
      <c r="AT67" s="36"/>
      <c r="AU67" s="36"/>
      <c r="AV67" s="80"/>
    </row>
    <row r="68" spans="2:48" ht="16.5" customHeight="1">
      <c r="B68" s="73" t="s">
        <v>104</v>
      </c>
      <c r="C68" s="72">
        <v>0</v>
      </c>
      <c r="D68" s="36"/>
      <c r="E68" s="36"/>
      <c r="F68" s="80"/>
      <c r="G68" s="38"/>
      <c r="I68" s="73" t="s">
        <v>104</v>
      </c>
      <c r="J68" s="72">
        <v>0</v>
      </c>
      <c r="K68" s="36"/>
      <c r="L68" s="36"/>
      <c r="M68" s="80"/>
      <c r="P68" s="73" t="s">
        <v>104</v>
      </c>
      <c r="Q68" s="72">
        <v>0</v>
      </c>
      <c r="R68" s="36"/>
      <c r="S68" s="36"/>
      <c r="T68" s="80"/>
      <c r="W68" s="73" t="s">
        <v>104</v>
      </c>
      <c r="X68" s="72">
        <v>0</v>
      </c>
      <c r="Y68" s="36"/>
      <c r="Z68" s="36"/>
      <c r="AA68" s="80"/>
      <c r="AB68" s="170"/>
      <c r="AC68" s="170"/>
      <c r="AD68" s="73" t="s">
        <v>104</v>
      </c>
      <c r="AE68" s="72">
        <v>-17260</v>
      </c>
      <c r="AF68" s="36"/>
      <c r="AG68" s="36"/>
      <c r="AH68" s="80"/>
      <c r="AI68" s="170"/>
      <c r="AJ68" s="170"/>
      <c r="AK68" s="73" t="s">
        <v>104</v>
      </c>
      <c r="AL68" s="72">
        <v>0</v>
      </c>
      <c r="AM68" s="36"/>
      <c r="AN68" s="36"/>
      <c r="AO68" s="80"/>
      <c r="AP68" s="170"/>
      <c r="AQ68" s="170"/>
      <c r="AR68" s="73" t="s">
        <v>104</v>
      </c>
      <c r="AS68" s="72">
        <v>0</v>
      </c>
      <c r="AT68" s="36"/>
      <c r="AU68" s="36"/>
      <c r="AV68" s="80"/>
    </row>
    <row r="69" spans="2:48" ht="16.5" customHeight="1">
      <c r="B69" s="93" t="s">
        <v>109</v>
      </c>
      <c r="C69" s="94">
        <v>62740</v>
      </c>
      <c r="D69" s="81"/>
      <c r="E69" s="36"/>
      <c r="F69" s="37"/>
      <c r="G69" s="38"/>
      <c r="H69" s="39"/>
      <c r="I69" s="93" t="s">
        <v>109</v>
      </c>
      <c r="J69" s="94">
        <v>27340</v>
      </c>
      <c r="K69" s="81"/>
      <c r="L69" s="36"/>
      <c r="M69" s="37"/>
      <c r="N69" s="39"/>
      <c r="O69" s="39"/>
      <c r="P69" s="93" t="s">
        <v>109</v>
      </c>
      <c r="Q69" s="94">
        <v>21420</v>
      </c>
      <c r="R69" s="81"/>
      <c r="S69" s="36"/>
      <c r="T69" s="37"/>
      <c r="U69" s="39"/>
      <c r="V69" s="39"/>
      <c r="W69" s="93" t="s">
        <v>109</v>
      </c>
      <c r="X69" s="94">
        <v>48840</v>
      </c>
      <c r="Y69" s="81"/>
      <c r="Z69" s="36"/>
      <c r="AA69" s="37"/>
      <c r="AB69" s="81"/>
      <c r="AC69" s="81"/>
      <c r="AD69" s="93" t="s">
        <v>109</v>
      </c>
      <c r="AE69" s="94">
        <v>37290</v>
      </c>
      <c r="AF69" s="81"/>
      <c r="AG69" s="36"/>
      <c r="AH69" s="37"/>
      <c r="AI69" s="81"/>
      <c r="AJ69" s="81"/>
      <c r="AK69" s="93" t="s">
        <v>109</v>
      </c>
      <c r="AL69" s="94">
        <v>33550</v>
      </c>
      <c r="AM69" s="81"/>
      <c r="AN69" s="36"/>
      <c r="AO69" s="37"/>
      <c r="AP69" s="81"/>
      <c r="AQ69" s="81"/>
      <c r="AR69" s="93" t="s">
        <v>109</v>
      </c>
      <c r="AS69" s="94">
        <v>47350</v>
      </c>
      <c r="AT69" s="81"/>
      <c r="AU69" s="36"/>
      <c r="AV69" s="37"/>
    </row>
    <row r="70" spans="2:48" ht="16.5" customHeight="1">
      <c r="B70" s="74" t="s">
        <v>111</v>
      </c>
      <c r="C70" s="75">
        <v>0</v>
      </c>
      <c r="D70" s="81"/>
      <c r="E70" s="36"/>
      <c r="F70" s="37"/>
      <c r="G70" s="38"/>
      <c r="H70" s="39"/>
      <c r="I70" s="74" t="s">
        <v>111</v>
      </c>
      <c r="J70" s="75">
        <v>0</v>
      </c>
      <c r="K70" s="81"/>
      <c r="L70" s="36"/>
      <c r="M70" s="37"/>
      <c r="N70" s="39"/>
      <c r="O70" s="39"/>
      <c r="P70" s="74" t="s">
        <v>111</v>
      </c>
      <c r="Q70" s="75">
        <v>0</v>
      </c>
      <c r="R70" s="81"/>
      <c r="S70" s="36"/>
      <c r="T70" s="37"/>
      <c r="U70" s="39"/>
      <c r="V70" s="39"/>
      <c r="W70" s="74" t="s">
        <v>111</v>
      </c>
      <c r="X70" s="75">
        <v>0</v>
      </c>
      <c r="Y70" s="81"/>
      <c r="Z70" s="36"/>
      <c r="AA70" s="37"/>
      <c r="AB70" s="81"/>
      <c r="AC70" s="81"/>
      <c r="AD70" s="74" t="s">
        <v>111</v>
      </c>
      <c r="AE70" s="75">
        <v>43630</v>
      </c>
      <c r="AF70" s="81"/>
      <c r="AG70" s="36"/>
      <c r="AH70" s="37"/>
      <c r="AI70" s="81"/>
      <c r="AJ70" s="81"/>
      <c r="AK70" s="74" t="s">
        <v>111</v>
      </c>
      <c r="AL70" s="75">
        <v>0</v>
      </c>
      <c r="AM70" s="81"/>
      <c r="AN70" s="36"/>
      <c r="AO70" s="37"/>
      <c r="AP70" s="81"/>
      <c r="AQ70" s="81"/>
      <c r="AR70" s="74" t="s">
        <v>111</v>
      </c>
      <c r="AS70" s="75">
        <v>0</v>
      </c>
      <c r="AT70" s="81"/>
      <c r="AU70" s="36"/>
      <c r="AV70" s="37"/>
    </row>
    <row r="71" spans="2:48" ht="16.5" customHeight="1">
      <c r="B71" s="91" t="s">
        <v>112</v>
      </c>
      <c r="C71" s="92">
        <v>62740</v>
      </c>
      <c r="D71" s="81"/>
      <c r="E71" s="36"/>
      <c r="F71" s="37"/>
      <c r="G71" s="38"/>
      <c r="I71" s="91" t="s">
        <v>112</v>
      </c>
      <c r="J71" s="92">
        <v>27340</v>
      </c>
      <c r="K71" s="81"/>
      <c r="L71" s="36"/>
      <c r="M71" s="37"/>
      <c r="P71" s="91" t="s">
        <v>112</v>
      </c>
      <c r="Q71" s="92">
        <v>21420</v>
      </c>
      <c r="R71" s="81"/>
      <c r="S71" s="36"/>
      <c r="T71" s="37"/>
      <c r="W71" s="91" t="s">
        <v>112</v>
      </c>
      <c r="X71" s="92">
        <v>48840</v>
      </c>
      <c r="Y71" s="81"/>
      <c r="Z71" s="36"/>
      <c r="AA71" s="37"/>
      <c r="AB71" s="81"/>
      <c r="AC71" s="81"/>
      <c r="AD71" s="91" t="s">
        <v>112</v>
      </c>
      <c r="AE71" s="92">
        <v>80920</v>
      </c>
      <c r="AF71" s="81"/>
      <c r="AG71" s="36"/>
      <c r="AH71" s="37"/>
      <c r="AI71" s="81"/>
      <c r="AJ71" s="81"/>
      <c r="AK71" s="91" t="s">
        <v>112</v>
      </c>
      <c r="AL71" s="92">
        <v>33550</v>
      </c>
      <c r="AM71" s="81"/>
      <c r="AN71" s="36"/>
      <c r="AO71" s="37"/>
      <c r="AP71" s="81"/>
      <c r="AQ71" s="81"/>
      <c r="AR71" s="91" t="s">
        <v>112</v>
      </c>
      <c r="AS71" s="92">
        <v>47350</v>
      </c>
      <c r="AT71" s="81"/>
      <c r="AU71" s="36"/>
      <c r="AV71" s="37"/>
    </row>
    <row r="72" spans="2:48" s="39" customFormat="1" ht="16.5" customHeight="1">
      <c r="B72" s="73"/>
      <c r="C72" s="42"/>
      <c r="D72" s="36"/>
      <c r="E72" s="36"/>
      <c r="F72" s="37"/>
      <c r="G72" s="38"/>
      <c r="I72" s="73"/>
      <c r="J72" s="42"/>
      <c r="K72" s="36"/>
      <c r="L72" s="36"/>
      <c r="M72" s="37"/>
      <c r="P72" s="73"/>
      <c r="Q72" s="42"/>
      <c r="R72" s="36"/>
      <c r="S72" s="36"/>
      <c r="T72" s="37"/>
      <c r="W72" s="73"/>
      <c r="X72" s="42"/>
      <c r="Y72" s="36"/>
      <c r="Z72" s="36"/>
      <c r="AA72" s="37"/>
      <c r="AB72" s="81"/>
      <c r="AC72" s="81"/>
      <c r="AD72" s="73"/>
      <c r="AE72" s="42"/>
      <c r="AF72" s="36"/>
      <c r="AG72" s="36"/>
      <c r="AH72" s="37"/>
      <c r="AI72" s="81"/>
      <c r="AJ72" s="81"/>
      <c r="AK72" s="73"/>
      <c r="AL72" s="42"/>
      <c r="AM72" s="36"/>
      <c r="AN72" s="36"/>
      <c r="AO72" s="37"/>
      <c r="AP72" s="81"/>
      <c r="AQ72" s="81"/>
      <c r="AR72" s="73"/>
      <c r="AS72" s="42"/>
      <c r="AT72" s="36"/>
      <c r="AU72" s="36"/>
      <c r="AV72" s="37"/>
    </row>
    <row r="73" spans="2:48" s="82" customFormat="1" ht="16.5" customHeight="1">
      <c r="B73" s="73">
        <v>0</v>
      </c>
      <c r="C73" s="42"/>
      <c r="D73" s="36"/>
      <c r="E73" s="36"/>
      <c r="F73" s="37"/>
      <c r="G73" s="83"/>
      <c r="I73" s="73">
        <v>0</v>
      </c>
      <c r="J73" s="42"/>
      <c r="K73" s="36"/>
      <c r="L73" s="36"/>
      <c r="M73" s="37"/>
      <c r="P73" s="73">
        <v>0</v>
      </c>
      <c r="Q73" s="42"/>
      <c r="R73" s="36"/>
      <c r="S73" s="36"/>
      <c r="T73" s="37"/>
      <c r="W73" s="73">
        <v>0</v>
      </c>
      <c r="X73" s="42"/>
      <c r="Y73" s="36"/>
      <c r="Z73" s="36"/>
      <c r="AA73" s="37"/>
      <c r="AB73" s="81"/>
      <c r="AC73" s="81"/>
      <c r="AD73" s="73">
        <v>0</v>
      </c>
      <c r="AE73" s="42"/>
      <c r="AF73" s="36"/>
      <c r="AG73" s="36"/>
      <c r="AH73" s="37"/>
      <c r="AI73" s="81"/>
      <c r="AJ73" s="81"/>
      <c r="AK73" s="73">
        <v>0</v>
      </c>
      <c r="AL73" s="42"/>
      <c r="AM73" s="36"/>
      <c r="AN73" s="36"/>
      <c r="AO73" s="37"/>
      <c r="AP73" s="81"/>
      <c r="AQ73" s="81"/>
      <c r="AR73" s="73">
        <v>0</v>
      </c>
      <c r="AS73" s="42"/>
      <c r="AT73" s="36"/>
      <c r="AU73" s="36"/>
      <c r="AV73" s="37"/>
    </row>
    <row r="74" spans="2:48" ht="16.5" customHeight="1">
      <c r="B74" s="73" t="s">
        <v>211</v>
      </c>
      <c r="C74" s="42"/>
      <c r="D74" s="36"/>
      <c r="E74" s="36"/>
      <c r="F74" s="37"/>
      <c r="G74" s="38"/>
      <c r="I74" s="73" t="s">
        <v>211</v>
      </c>
      <c r="J74" s="42"/>
      <c r="K74" s="36"/>
      <c r="L74" s="36"/>
      <c r="M74" s="37"/>
      <c r="P74" s="73" t="s">
        <v>211</v>
      </c>
      <c r="Q74" s="42"/>
      <c r="R74" s="36"/>
      <c r="S74" s="36"/>
      <c r="T74" s="37"/>
      <c r="W74" s="73" t="s">
        <v>211</v>
      </c>
      <c r="X74" s="42"/>
      <c r="Y74" s="36"/>
      <c r="Z74" s="36"/>
      <c r="AA74" s="37"/>
      <c r="AB74" s="81"/>
      <c r="AC74" s="81"/>
      <c r="AD74" s="73" t="s">
        <v>211</v>
      </c>
      <c r="AE74" s="42"/>
      <c r="AF74" s="36"/>
      <c r="AG74" s="36"/>
      <c r="AH74" s="37"/>
      <c r="AI74" s="81"/>
      <c r="AJ74" s="81"/>
      <c r="AK74" s="73" t="s">
        <v>211</v>
      </c>
      <c r="AL74" s="42"/>
      <c r="AM74" s="36"/>
      <c r="AN74" s="36"/>
      <c r="AO74" s="37"/>
      <c r="AP74" s="81"/>
      <c r="AQ74" s="81"/>
      <c r="AR74" s="73" t="s">
        <v>211</v>
      </c>
      <c r="AS74" s="42"/>
      <c r="AT74" s="36"/>
      <c r="AU74" s="36"/>
      <c r="AV74" s="37"/>
    </row>
    <row r="75" spans="2:48" s="184" customFormat="1" ht="16.5" customHeight="1">
      <c r="B75" s="180">
        <v>0</v>
      </c>
      <c r="C75" s="181"/>
      <c r="D75" s="26"/>
      <c r="E75" s="26"/>
      <c r="F75" s="182"/>
      <c r="G75" s="183"/>
      <c r="I75" s="180">
        <v>0</v>
      </c>
      <c r="J75" s="181"/>
      <c r="K75" s="26"/>
      <c r="L75" s="26"/>
      <c r="M75" s="182"/>
      <c r="P75" s="180">
        <v>0</v>
      </c>
      <c r="Q75" s="181"/>
      <c r="R75" s="26"/>
      <c r="S75" s="26"/>
      <c r="T75" s="182"/>
      <c r="W75" s="180">
        <v>0</v>
      </c>
      <c r="X75" s="181"/>
      <c r="Y75" s="26"/>
      <c r="Z75" s="26"/>
      <c r="AA75" s="182"/>
      <c r="AB75" s="185"/>
      <c r="AC75" s="185"/>
      <c r="AD75" s="180">
        <v>0</v>
      </c>
      <c r="AE75" s="181"/>
      <c r="AF75" s="26"/>
      <c r="AG75" s="26"/>
      <c r="AH75" s="182"/>
      <c r="AI75" s="185"/>
      <c r="AJ75" s="185"/>
      <c r="AK75" s="180">
        <v>0</v>
      </c>
      <c r="AL75" s="181"/>
      <c r="AM75" s="26"/>
      <c r="AN75" s="26"/>
      <c r="AO75" s="182"/>
      <c r="AP75" s="185"/>
      <c r="AQ75" s="185"/>
      <c r="AR75" s="180">
        <v>0</v>
      </c>
      <c r="AS75" s="181"/>
      <c r="AT75" s="26"/>
      <c r="AU75" s="26"/>
      <c r="AV75" s="182"/>
    </row>
    <row r="76" spans="2:48" ht="16.5" customHeight="1" thickBot="1">
      <c r="B76" s="84"/>
      <c r="C76" s="85"/>
      <c r="D76" s="85"/>
      <c r="E76" s="85"/>
      <c r="F76" s="86"/>
      <c r="I76" s="84"/>
      <c r="J76" s="85"/>
      <c r="K76" s="85"/>
      <c r="L76" s="85"/>
      <c r="M76" s="86"/>
      <c r="P76" s="84"/>
      <c r="Q76" s="85"/>
      <c r="R76" s="85"/>
      <c r="S76" s="85"/>
      <c r="T76" s="86"/>
      <c r="W76" s="84"/>
      <c r="X76" s="85"/>
      <c r="Y76" s="85"/>
      <c r="Z76" s="85"/>
      <c r="AA76" s="86"/>
      <c r="AB76" s="81"/>
      <c r="AC76" s="81"/>
      <c r="AD76" s="84"/>
      <c r="AE76" s="85"/>
      <c r="AF76" s="85"/>
      <c r="AG76" s="85"/>
      <c r="AH76" s="86"/>
      <c r="AI76" s="81"/>
      <c r="AJ76" s="81"/>
      <c r="AK76" s="84"/>
      <c r="AL76" s="85"/>
      <c r="AM76" s="85"/>
      <c r="AN76" s="85"/>
      <c r="AO76" s="86"/>
      <c r="AP76" s="81"/>
      <c r="AQ76" s="81"/>
      <c r="AR76" s="84"/>
      <c r="AS76" s="85"/>
      <c r="AT76" s="85"/>
      <c r="AU76" s="85"/>
      <c r="AV76" s="86"/>
    </row>
    <row r="77" spans="2:48" ht="16.5" customHeight="1">
      <c r="B77" s="36"/>
      <c r="I77" s="36"/>
      <c r="P77" s="36"/>
      <c r="W77" s="36"/>
      <c r="AD77" s="36"/>
      <c r="AK77" s="36"/>
      <c r="AR77" s="36"/>
    </row>
    <row r="78" spans="2:48" ht="16.5" customHeight="1">
      <c r="B78" s="36"/>
      <c r="I78" s="36"/>
      <c r="P78" s="36"/>
      <c r="W78" s="36"/>
      <c r="AD78" s="36"/>
      <c r="AK78" s="36"/>
      <c r="AR78" s="36"/>
    </row>
    <row r="79" spans="2:48" ht="16.5" customHeight="1">
      <c r="B79" s="36"/>
      <c r="I79" s="36"/>
      <c r="P79" s="36"/>
      <c r="W79" s="36"/>
      <c r="AD79" s="36"/>
      <c r="AK79" s="36"/>
      <c r="AR79" s="36"/>
    </row>
    <row r="80" spans="2:48" ht="16.5" customHeight="1" thickBot="1">
      <c r="G80" s="38"/>
    </row>
    <row r="81" spans="2:48" s="76" customFormat="1" ht="16.5" customHeight="1">
      <c r="B81" s="98"/>
      <c r="C81" s="101"/>
      <c r="D81" s="102" t="s">
        <v>114</v>
      </c>
      <c r="E81" s="99"/>
      <c r="F81" s="100"/>
      <c r="G81" s="77"/>
      <c r="I81" s="98"/>
      <c r="J81" s="101"/>
      <c r="K81" s="102" t="s">
        <v>114</v>
      </c>
      <c r="L81" s="99"/>
      <c r="M81" s="100"/>
      <c r="P81" s="98"/>
      <c r="Q81" s="101"/>
      <c r="R81" s="102" t="s">
        <v>114</v>
      </c>
      <c r="S81" s="99"/>
      <c r="T81" s="100"/>
      <c r="W81" s="98"/>
      <c r="X81" s="101"/>
      <c r="Y81" s="102" t="s">
        <v>114</v>
      </c>
      <c r="Z81" s="99"/>
      <c r="AA81" s="100"/>
      <c r="AB81" s="167"/>
      <c r="AC81" s="167"/>
      <c r="AD81" s="98"/>
      <c r="AE81" s="101"/>
      <c r="AF81" s="102" t="s">
        <v>114</v>
      </c>
      <c r="AG81" s="99"/>
      <c r="AH81" s="100"/>
      <c r="AI81" s="167"/>
      <c r="AJ81" s="167"/>
      <c r="AK81" s="98"/>
      <c r="AL81" s="101"/>
      <c r="AM81" s="102" t="s">
        <v>114</v>
      </c>
      <c r="AN81" s="99"/>
      <c r="AO81" s="100"/>
      <c r="AP81" s="167"/>
      <c r="AQ81" s="167"/>
      <c r="AR81" s="98"/>
      <c r="AS81" s="101"/>
      <c r="AT81" s="102" t="s">
        <v>114</v>
      </c>
      <c r="AU81" s="99"/>
      <c r="AV81" s="100"/>
    </row>
    <row r="82" spans="2:48" ht="16.5" customHeight="1">
      <c r="B82" s="40" t="s">
        <v>26</v>
      </c>
      <c r="C82" s="26" t="s">
        <v>36</v>
      </c>
      <c r="D82" s="96"/>
      <c r="E82" s="26"/>
      <c r="F82" s="95"/>
      <c r="G82" s="41"/>
      <c r="H82" s="41"/>
      <c r="I82" s="40" t="s">
        <v>26</v>
      </c>
      <c r="J82" s="26" t="s">
        <v>41</v>
      </c>
      <c r="K82" s="41"/>
      <c r="L82" s="26"/>
      <c r="M82" s="70"/>
      <c r="N82" s="41"/>
      <c r="O82" s="41"/>
      <c r="P82" s="40" t="s">
        <v>26</v>
      </c>
      <c r="Q82" s="26" t="s">
        <v>52</v>
      </c>
      <c r="R82" s="42"/>
      <c r="S82" s="26"/>
      <c r="T82" s="70"/>
      <c r="U82" s="41"/>
      <c r="V82" s="41"/>
      <c r="W82" s="40" t="s">
        <v>26</v>
      </c>
      <c r="X82" s="26" t="s">
        <v>53</v>
      </c>
      <c r="Y82" s="41"/>
      <c r="Z82" s="26"/>
      <c r="AA82" s="70"/>
      <c r="AB82" s="41"/>
      <c r="AC82" s="41"/>
      <c r="AD82" s="40" t="s">
        <v>26</v>
      </c>
      <c r="AE82" s="26" t="s">
        <v>47</v>
      </c>
      <c r="AF82" s="41"/>
      <c r="AG82" s="26"/>
      <c r="AH82" s="70"/>
      <c r="AI82" s="41"/>
      <c r="AJ82" s="41"/>
      <c r="AK82" s="40" t="s">
        <v>26</v>
      </c>
      <c r="AL82" s="26" t="s">
        <v>54</v>
      </c>
      <c r="AN82" s="26"/>
      <c r="AO82" s="70"/>
      <c r="AP82" s="41"/>
      <c r="AQ82" s="41"/>
      <c r="AR82" s="40" t="s">
        <v>26</v>
      </c>
      <c r="AS82" s="26" t="s">
        <v>55</v>
      </c>
      <c r="AU82" s="26"/>
      <c r="AV82" s="70"/>
    </row>
    <row r="83" spans="2:48" ht="16.5" customHeight="1">
      <c r="B83" s="73" t="s">
        <v>27</v>
      </c>
      <c r="C83" s="36" t="s">
        <v>854</v>
      </c>
      <c r="D83" s="36"/>
      <c r="E83" s="36" t="s">
        <v>28</v>
      </c>
      <c r="F83" s="90">
        <v>45575</v>
      </c>
      <c r="G83" s="38"/>
      <c r="I83" s="73" t="s">
        <v>27</v>
      </c>
      <c r="J83" s="36" t="s">
        <v>854</v>
      </c>
      <c r="K83" s="36"/>
      <c r="L83" s="36" t="s">
        <v>28</v>
      </c>
      <c r="M83" s="90">
        <v>45575</v>
      </c>
      <c r="P83" s="73" t="s">
        <v>27</v>
      </c>
      <c r="Q83" s="36" t="s">
        <v>854</v>
      </c>
      <c r="R83" s="36"/>
      <c r="S83" s="36" t="s">
        <v>28</v>
      </c>
      <c r="T83" s="90">
        <v>45575</v>
      </c>
      <c r="W83" s="73" t="s">
        <v>27</v>
      </c>
      <c r="X83" s="36" t="s">
        <v>854</v>
      </c>
      <c r="Y83" s="36"/>
      <c r="Z83" s="36" t="s">
        <v>28</v>
      </c>
      <c r="AA83" s="90">
        <v>45575</v>
      </c>
      <c r="AB83" s="168"/>
      <c r="AC83" s="168"/>
      <c r="AD83" s="73" t="s">
        <v>27</v>
      </c>
      <c r="AE83" s="36" t="s">
        <v>854</v>
      </c>
      <c r="AF83" s="36"/>
      <c r="AG83" s="36" t="s">
        <v>28</v>
      </c>
      <c r="AH83" s="90">
        <v>45575</v>
      </c>
      <c r="AI83" s="168"/>
      <c r="AJ83" s="168"/>
      <c r="AK83" s="73" t="s">
        <v>27</v>
      </c>
      <c r="AL83" s="36" t="s">
        <v>854</v>
      </c>
      <c r="AM83" s="36"/>
      <c r="AN83" s="36" t="s">
        <v>28</v>
      </c>
      <c r="AO83" s="90">
        <v>45575</v>
      </c>
      <c r="AP83" s="168"/>
      <c r="AQ83" s="168"/>
      <c r="AR83" s="73" t="s">
        <v>27</v>
      </c>
      <c r="AS83" s="36" t="s">
        <v>854</v>
      </c>
      <c r="AT83" s="36"/>
      <c r="AU83" s="36" t="s">
        <v>28</v>
      </c>
      <c r="AV83" s="90">
        <v>45575</v>
      </c>
    </row>
    <row r="84" spans="2:48" ht="16.5" customHeight="1">
      <c r="B84" s="73"/>
      <c r="C84" s="36"/>
      <c r="D84" s="36"/>
      <c r="E84" s="36"/>
      <c r="F84" s="37"/>
      <c r="G84" s="38"/>
      <c r="I84" s="73"/>
      <c r="J84" s="36"/>
      <c r="K84" s="36"/>
      <c r="L84" s="36"/>
      <c r="M84" s="37"/>
      <c r="P84" s="73"/>
      <c r="Q84" s="36"/>
      <c r="R84" s="36"/>
      <c r="S84" s="36"/>
      <c r="T84" s="37"/>
      <c r="W84" s="73"/>
      <c r="X84" s="36"/>
      <c r="Y84" s="36"/>
      <c r="Z84" s="36"/>
      <c r="AA84" s="37"/>
      <c r="AB84" s="81"/>
      <c r="AC84" s="81"/>
      <c r="AD84" s="73"/>
      <c r="AE84" s="36"/>
      <c r="AF84" s="36"/>
      <c r="AG84" s="36"/>
      <c r="AH84" s="37"/>
      <c r="AI84" s="81"/>
      <c r="AJ84" s="81"/>
      <c r="AK84" s="73"/>
      <c r="AL84" s="36"/>
      <c r="AM84" s="36"/>
      <c r="AN84" s="36"/>
      <c r="AO84" s="37"/>
      <c r="AP84" s="81"/>
      <c r="AQ84" s="81"/>
      <c r="AR84" s="73"/>
      <c r="AS84" s="36"/>
      <c r="AT84" s="36"/>
      <c r="AU84" s="36"/>
      <c r="AV84" s="37"/>
    </row>
    <row r="85" spans="2:48" s="79" customFormat="1" ht="16.5" customHeight="1">
      <c r="B85" s="266" t="s">
        <v>113</v>
      </c>
      <c r="C85" s="267"/>
      <c r="D85" s="261"/>
      <c r="E85" s="268" t="s">
        <v>115</v>
      </c>
      <c r="F85" s="269"/>
      <c r="G85" s="78"/>
      <c r="I85" s="266" t="s">
        <v>113</v>
      </c>
      <c r="J85" s="267"/>
      <c r="K85" s="261"/>
      <c r="L85" s="268" t="s">
        <v>115</v>
      </c>
      <c r="M85" s="269"/>
      <c r="P85" s="266" t="s">
        <v>113</v>
      </c>
      <c r="Q85" s="267"/>
      <c r="R85" s="261"/>
      <c r="S85" s="268" t="s">
        <v>115</v>
      </c>
      <c r="T85" s="269"/>
      <c r="W85" s="266" t="s">
        <v>113</v>
      </c>
      <c r="X85" s="267"/>
      <c r="Y85" s="261"/>
      <c r="Z85" s="268" t="s">
        <v>115</v>
      </c>
      <c r="AA85" s="269"/>
      <c r="AB85" s="169"/>
      <c r="AC85" s="169"/>
      <c r="AD85" s="266" t="s">
        <v>113</v>
      </c>
      <c r="AE85" s="267"/>
      <c r="AF85" s="261"/>
      <c r="AG85" s="268" t="s">
        <v>115</v>
      </c>
      <c r="AH85" s="269"/>
      <c r="AI85" s="169"/>
      <c r="AJ85" s="169"/>
      <c r="AK85" s="266" t="s">
        <v>113</v>
      </c>
      <c r="AL85" s="267"/>
      <c r="AM85" s="261"/>
      <c r="AN85" s="268" t="s">
        <v>115</v>
      </c>
      <c r="AO85" s="269"/>
      <c r="AP85" s="169"/>
      <c r="AQ85" s="169"/>
      <c r="AR85" s="266" t="s">
        <v>113</v>
      </c>
      <c r="AS85" s="267"/>
      <c r="AT85" s="261"/>
      <c r="AU85" s="268" t="s">
        <v>115</v>
      </c>
      <c r="AV85" s="269"/>
    </row>
    <row r="86" spans="2:48" ht="16.5" customHeight="1">
      <c r="B86" s="73" t="s">
        <v>1</v>
      </c>
      <c r="C86" s="72">
        <v>910</v>
      </c>
      <c r="D86" s="36"/>
      <c r="E86" s="36" t="s">
        <v>29</v>
      </c>
      <c r="F86" s="80" t="s">
        <v>891</v>
      </c>
      <c r="G86" s="38"/>
      <c r="I86" s="73" t="s">
        <v>1</v>
      </c>
      <c r="J86" s="72">
        <v>1310.1999999999998</v>
      </c>
      <c r="K86" s="36"/>
      <c r="L86" s="36" t="s">
        <v>29</v>
      </c>
      <c r="M86" s="80" t="s">
        <v>892</v>
      </c>
      <c r="P86" s="73" t="s">
        <v>1</v>
      </c>
      <c r="Q86" s="72">
        <v>910</v>
      </c>
      <c r="R86" s="36"/>
      <c r="S86" s="36" t="s">
        <v>29</v>
      </c>
      <c r="T86" s="80" t="s">
        <v>893</v>
      </c>
      <c r="W86" s="73" t="s">
        <v>1</v>
      </c>
      <c r="X86" s="72">
        <v>910</v>
      </c>
      <c r="Y86" s="36"/>
      <c r="Z86" s="36" t="s">
        <v>29</v>
      </c>
      <c r="AA86" s="80" t="s">
        <v>894</v>
      </c>
      <c r="AB86" s="170"/>
      <c r="AC86" s="170"/>
      <c r="AD86" s="73" t="s">
        <v>1</v>
      </c>
      <c r="AE86" s="72">
        <v>910</v>
      </c>
      <c r="AF86" s="36"/>
      <c r="AG86" s="36" t="s">
        <v>29</v>
      </c>
      <c r="AH86" s="80" t="s">
        <v>895</v>
      </c>
      <c r="AI86" s="170"/>
      <c r="AJ86" s="170"/>
      <c r="AK86" s="73" t="s">
        <v>1</v>
      </c>
      <c r="AL86" s="72">
        <v>910</v>
      </c>
      <c r="AM86" s="36"/>
      <c r="AN86" s="36" t="s">
        <v>29</v>
      </c>
      <c r="AO86" s="80" t="s">
        <v>896</v>
      </c>
      <c r="AP86" s="170"/>
      <c r="AQ86" s="170"/>
      <c r="AR86" s="73" t="s">
        <v>1</v>
      </c>
      <c r="AS86" s="72">
        <v>910</v>
      </c>
      <c r="AT86" s="36"/>
      <c r="AU86" s="36" t="s">
        <v>29</v>
      </c>
      <c r="AV86" s="80" t="s">
        <v>897</v>
      </c>
    </row>
    <row r="87" spans="2:48" ht="16.5" customHeight="1">
      <c r="B87" s="73" t="s">
        <v>3</v>
      </c>
      <c r="C87" s="72">
        <v>22920</v>
      </c>
      <c r="D87" s="36"/>
      <c r="E87" s="36" t="s">
        <v>30</v>
      </c>
      <c r="F87" s="80" t="s">
        <v>754</v>
      </c>
      <c r="G87" s="38"/>
      <c r="I87" s="73" t="s">
        <v>3</v>
      </c>
      <c r="J87" s="72">
        <v>38688.68</v>
      </c>
      <c r="K87" s="36"/>
      <c r="L87" s="36" t="s">
        <v>30</v>
      </c>
      <c r="M87" s="80" t="s">
        <v>755</v>
      </c>
      <c r="P87" s="73" t="s">
        <v>3</v>
      </c>
      <c r="Q87" s="72">
        <v>19080</v>
      </c>
      <c r="R87" s="36"/>
      <c r="S87" s="36" t="s">
        <v>30</v>
      </c>
      <c r="T87" s="80" t="s">
        <v>756</v>
      </c>
      <c r="W87" s="73" t="s">
        <v>3</v>
      </c>
      <c r="X87" s="72">
        <v>17640</v>
      </c>
      <c r="Y87" s="36"/>
      <c r="Z87" s="36" t="s">
        <v>30</v>
      </c>
      <c r="AA87" s="80" t="s">
        <v>757</v>
      </c>
      <c r="AB87" s="170"/>
      <c r="AC87" s="170"/>
      <c r="AD87" s="73" t="s">
        <v>3</v>
      </c>
      <c r="AE87" s="72">
        <v>21240</v>
      </c>
      <c r="AF87" s="36"/>
      <c r="AG87" s="36" t="s">
        <v>30</v>
      </c>
      <c r="AH87" s="80" t="s">
        <v>758</v>
      </c>
      <c r="AI87" s="170"/>
      <c r="AJ87" s="170"/>
      <c r="AK87" s="73" t="s">
        <v>3</v>
      </c>
      <c r="AL87" s="72">
        <v>18480</v>
      </c>
      <c r="AM87" s="36"/>
      <c r="AN87" s="36" t="s">
        <v>30</v>
      </c>
      <c r="AO87" s="80" t="s">
        <v>759</v>
      </c>
      <c r="AP87" s="170"/>
      <c r="AQ87" s="170"/>
      <c r="AR87" s="73" t="s">
        <v>3</v>
      </c>
      <c r="AS87" s="72">
        <v>17760</v>
      </c>
      <c r="AT87" s="36"/>
      <c r="AU87" s="36" t="s">
        <v>30</v>
      </c>
      <c r="AV87" s="80" t="s">
        <v>760</v>
      </c>
    </row>
    <row r="88" spans="2:48" ht="16.5" customHeight="1">
      <c r="B88" s="73" t="s">
        <v>159</v>
      </c>
      <c r="C88" s="72">
        <v>0</v>
      </c>
      <c r="D88" s="36"/>
      <c r="E88" s="36"/>
      <c r="F88" s="80"/>
      <c r="G88" s="38"/>
      <c r="I88" s="73" t="s">
        <v>159</v>
      </c>
      <c r="J88" s="72">
        <v>0</v>
      </c>
      <c r="K88" s="36"/>
      <c r="L88" s="36"/>
      <c r="M88" s="80"/>
      <c r="P88" s="73" t="s">
        <v>159</v>
      </c>
      <c r="Q88" s="72">
        <v>0</v>
      </c>
      <c r="R88" s="36"/>
      <c r="S88" s="36"/>
      <c r="T88" s="80"/>
      <c r="W88" s="73" t="s">
        <v>159</v>
      </c>
      <c r="X88" s="72">
        <v>0</v>
      </c>
      <c r="Y88" s="36"/>
      <c r="Z88" s="36"/>
      <c r="AA88" s="80"/>
      <c r="AB88" s="170"/>
      <c r="AC88" s="170"/>
      <c r="AD88" s="73" t="s">
        <v>159</v>
      </c>
      <c r="AE88" s="72">
        <v>0</v>
      </c>
      <c r="AF88" s="36"/>
      <c r="AG88" s="36"/>
      <c r="AH88" s="80"/>
      <c r="AI88" s="170"/>
      <c r="AJ88" s="170"/>
      <c r="AK88" s="73" t="s">
        <v>159</v>
      </c>
      <c r="AL88" s="72">
        <v>0</v>
      </c>
      <c r="AM88" s="36"/>
      <c r="AN88" s="36"/>
      <c r="AO88" s="80"/>
      <c r="AP88" s="170"/>
      <c r="AQ88" s="170"/>
      <c r="AR88" s="73" t="s">
        <v>159</v>
      </c>
      <c r="AS88" s="72">
        <v>0</v>
      </c>
      <c r="AT88" s="36"/>
      <c r="AU88" s="36"/>
      <c r="AV88" s="80"/>
    </row>
    <row r="89" spans="2:48" ht="16.5" customHeight="1">
      <c r="B89" s="164" t="s">
        <v>167</v>
      </c>
      <c r="C89" s="72">
        <v>1719</v>
      </c>
      <c r="D89" s="36"/>
      <c r="E89" s="36"/>
      <c r="F89" s="80"/>
      <c r="G89" s="38"/>
      <c r="I89" s="164" t="s">
        <v>167</v>
      </c>
      <c r="J89" s="72">
        <v>2556</v>
      </c>
      <c r="K89" s="36"/>
      <c r="L89" s="36"/>
      <c r="M89" s="80"/>
      <c r="P89" s="164" t="s">
        <v>167</v>
      </c>
      <c r="Q89" s="72">
        <v>1431</v>
      </c>
      <c r="R89" s="36"/>
      <c r="S89" s="36"/>
      <c r="T89" s="80"/>
      <c r="W89" s="164" t="s">
        <v>167</v>
      </c>
      <c r="X89" s="72">
        <v>1323</v>
      </c>
      <c r="Y89" s="36"/>
      <c r="Z89" s="36"/>
      <c r="AA89" s="80"/>
      <c r="AB89" s="170"/>
      <c r="AC89" s="170"/>
      <c r="AD89" s="164" t="s">
        <v>167</v>
      </c>
      <c r="AE89" s="72">
        <v>1593</v>
      </c>
      <c r="AF89" s="36"/>
      <c r="AG89" s="36"/>
      <c r="AH89" s="80"/>
      <c r="AI89" s="170"/>
      <c r="AJ89" s="170"/>
      <c r="AK89" s="164" t="s">
        <v>167</v>
      </c>
      <c r="AL89" s="72">
        <v>1386</v>
      </c>
      <c r="AM89" s="36"/>
      <c r="AN89" s="36"/>
      <c r="AO89" s="80"/>
      <c r="AP89" s="170"/>
      <c r="AQ89" s="170"/>
      <c r="AR89" s="164" t="s">
        <v>167</v>
      </c>
      <c r="AS89" s="72">
        <v>1332</v>
      </c>
      <c r="AT89" s="36"/>
      <c r="AU89" s="36"/>
      <c r="AV89" s="80"/>
    </row>
    <row r="90" spans="2:48" ht="16.5" customHeight="1">
      <c r="B90" s="73" t="s">
        <v>168</v>
      </c>
      <c r="C90" s="72">
        <v>955</v>
      </c>
      <c r="D90" s="36"/>
      <c r="E90" s="36"/>
      <c r="F90" s="80"/>
      <c r="G90" s="38"/>
      <c r="I90" s="73" t="s">
        <v>168</v>
      </c>
      <c r="J90" s="72">
        <v>1420</v>
      </c>
      <c r="K90" s="36"/>
      <c r="L90" s="36"/>
      <c r="M90" s="80"/>
      <c r="P90" s="73" t="s">
        <v>168</v>
      </c>
      <c r="Q90" s="72">
        <v>795</v>
      </c>
      <c r="R90" s="36"/>
      <c r="S90" s="36"/>
      <c r="T90" s="80"/>
      <c r="W90" s="73" t="s">
        <v>168</v>
      </c>
      <c r="X90" s="72">
        <v>735</v>
      </c>
      <c r="Y90" s="36"/>
      <c r="Z90" s="36"/>
      <c r="AA90" s="80"/>
      <c r="AB90" s="170"/>
      <c r="AC90" s="170"/>
      <c r="AD90" s="73" t="s">
        <v>168</v>
      </c>
      <c r="AE90" s="72">
        <v>885</v>
      </c>
      <c r="AF90" s="36"/>
      <c r="AG90" s="36"/>
      <c r="AH90" s="80"/>
      <c r="AI90" s="170"/>
      <c r="AJ90" s="170"/>
      <c r="AK90" s="73" t="s">
        <v>168</v>
      </c>
      <c r="AL90" s="72">
        <v>770</v>
      </c>
      <c r="AM90" s="36"/>
      <c r="AN90" s="36"/>
      <c r="AO90" s="80"/>
      <c r="AP90" s="170"/>
      <c r="AQ90" s="170"/>
      <c r="AR90" s="73" t="s">
        <v>168</v>
      </c>
      <c r="AS90" s="72">
        <v>740</v>
      </c>
      <c r="AT90" s="36"/>
      <c r="AU90" s="36"/>
      <c r="AV90" s="80"/>
    </row>
    <row r="91" spans="2:48" ht="16.5" customHeight="1">
      <c r="B91" s="73" t="s">
        <v>31</v>
      </c>
      <c r="C91" s="72">
        <v>2650</v>
      </c>
      <c r="D91" s="36"/>
      <c r="E91" s="172" t="s">
        <v>117</v>
      </c>
      <c r="F91" s="173"/>
      <c r="G91" s="38"/>
      <c r="I91" s="73" t="s">
        <v>31</v>
      </c>
      <c r="J91" s="72">
        <v>4397</v>
      </c>
      <c r="K91" s="36"/>
      <c r="L91" s="172" t="s">
        <v>117</v>
      </c>
      <c r="M91" s="173"/>
      <c r="P91" s="73" t="s">
        <v>31</v>
      </c>
      <c r="Q91" s="72">
        <v>2222</v>
      </c>
      <c r="R91" s="36"/>
      <c r="S91" s="172" t="s">
        <v>117</v>
      </c>
      <c r="T91" s="173"/>
      <c r="W91" s="73" t="s">
        <v>31</v>
      </c>
      <c r="X91" s="72">
        <v>2061</v>
      </c>
      <c r="Y91" s="36"/>
      <c r="Z91" s="172" t="s">
        <v>117</v>
      </c>
      <c r="AA91" s="173"/>
      <c r="AB91" s="169"/>
      <c r="AC91" s="169"/>
      <c r="AD91" s="73" t="s">
        <v>31</v>
      </c>
      <c r="AE91" s="72">
        <v>2463</v>
      </c>
      <c r="AF91" s="36"/>
      <c r="AG91" s="172" t="s">
        <v>117</v>
      </c>
      <c r="AH91" s="173"/>
      <c r="AI91" s="169"/>
      <c r="AJ91" s="169"/>
      <c r="AK91" s="73" t="s">
        <v>31</v>
      </c>
      <c r="AL91" s="72">
        <v>2155</v>
      </c>
      <c r="AM91" s="36"/>
      <c r="AN91" s="172" t="s">
        <v>117</v>
      </c>
      <c r="AO91" s="173"/>
      <c r="AP91" s="169"/>
      <c r="AQ91" s="169"/>
      <c r="AR91" s="73" t="s">
        <v>31</v>
      </c>
      <c r="AS91" s="72">
        <v>2074</v>
      </c>
      <c r="AT91" s="36"/>
      <c r="AU91" s="172" t="s">
        <v>117</v>
      </c>
      <c r="AV91" s="173"/>
    </row>
    <row r="92" spans="2:48" ht="16.5" customHeight="1">
      <c r="B92" s="73" t="s">
        <v>171</v>
      </c>
      <c r="C92" s="72">
        <v>-4</v>
      </c>
      <c r="D92" s="36"/>
      <c r="E92" s="36" t="s">
        <v>33</v>
      </c>
      <c r="F92" s="80" t="s">
        <v>898</v>
      </c>
      <c r="G92" s="38"/>
      <c r="I92" s="73" t="s">
        <v>171</v>
      </c>
      <c r="J92" s="72">
        <v>-2</v>
      </c>
      <c r="K92" s="36"/>
      <c r="L92" s="36" t="s">
        <v>33</v>
      </c>
      <c r="M92" s="80" t="s">
        <v>712</v>
      </c>
      <c r="P92" s="73" t="s">
        <v>171</v>
      </c>
      <c r="Q92" s="72">
        <v>-8</v>
      </c>
      <c r="R92" s="36"/>
      <c r="S92" s="36" t="s">
        <v>33</v>
      </c>
      <c r="T92" s="80" t="s">
        <v>730</v>
      </c>
      <c r="W92" s="73" t="s">
        <v>171</v>
      </c>
      <c r="X92" s="72">
        <v>-9</v>
      </c>
      <c r="Y92" s="36"/>
      <c r="Z92" s="36" t="s">
        <v>33</v>
      </c>
      <c r="AA92" s="80" t="s">
        <v>455</v>
      </c>
      <c r="AB92" s="170"/>
      <c r="AC92" s="170"/>
      <c r="AD92" s="73" t="s">
        <v>171</v>
      </c>
      <c r="AE92" s="72">
        <v>-1</v>
      </c>
      <c r="AF92" s="36"/>
      <c r="AG92" s="36" t="s">
        <v>33</v>
      </c>
      <c r="AH92" s="80" t="s">
        <v>512</v>
      </c>
      <c r="AI92" s="170"/>
      <c r="AJ92" s="170"/>
      <c r="AK92" s="73" t="s">
        <v>171</v>
      </c>
      <c r="AL92" s="72">
        <v>-1</v>
      </c>
      <c r="AM92" s="36"/>
      <c r="AN92" s="36" t="s">
        <v>33</v>
      </c>
      <c r="AO92" s="80" t="s">
        <v>407</v>
      </c>
      <c r="AP92" s="170"/>
      <c r="AQ92" s="170"/>
      <c r="AR92" s="73" t="s">
        <v>171</v>
      </c>
      <c r="AS92" s="72">
        <v>-6</v>
      </c>
      <c r="AT92" s="36"/>
      <c r="AU92" s="36" t="s">
        <v>33</v>
      </c>
      <c r="AV92" s="80" t="s">
        <v>408</v>
      </c>
    </row>
    <row r="93" spans="2:48" ht="16.5" customHeight="1">
      <c r="B93" s="73" t="s">
        <v>32</v>
      </c>
      <c r="C93" s="72">
        <v>840</v>
      </c>
      <c r="D93" s="36"/>
      <c r="E93" s="96"/>
      <c r="F93" s="95"/>
      <c r="G93" s="38"/>
      <c r="I93" s="73" t="s">
        <v>32</v>
      </c>
      <c r="J93" s="72">
        <v>1400</v>
      </c>
      <c r="K93" s="36"/>
      <c r="L93" s="96"/>
      <c r="M93" s="95"/>
      <c r="P93" s="73" t="s">
        <v>32</v>
      </c>
      <c r="Q93" s="72">
        <v>710</v>
      </c>
      <c r="R93" s="36"/>
      <c r="S93" s="96"/>
      <c r="T93" s="95"/>
      <c r="W93" s="73" t="s">
        <v>32</v>
      </c>
      <c r="X93" s="72">
        <v>650</v>
      </c>
      <c r="Y93" s="36"/>
      <c r="Z93" s="96"/>
      <c r="AA93" s="95"/>
      <c r="AB93" s="171"/>
      <c r="AC93" s="171"/>
      <c r="AD93" s="73" t="s">
        <v>32</v>
      </c>
      <c r="AE93" s="72">
        <v>780</v>
      </c>
      <c r="AF93" s="36"/>
      <c r="AG93" s="96"/>
      <c r="AH93" s="95"/>
      <c r="AI93" s="171"/>
      <c r="AJ93" s="171"/>
      <c r="AK93" s="73" t="s">
        <v>32</v>
      </c>
      <c r="AL93" s="72">
        <v>680</v>
      </c>
      <c r="AM93" s="36"/>
      <c r="AN93" s="96"/>
      <c r="AO93" s="95"/>
      <c r="AP93" s="171"/>
      <c r="AQ93" s="171"/>
      <c r="AR93" s="73" t="s">
        <v>32</v>
      </c>
      <c r="AS93" s="72">
        <v>660</v>
      </c>
      <c r="AT93" s="36"/>
      <c r="AU93" s="96"/>
      <c r="AV93" s="95"/>
    </row>
    <row r="94" spans="2:48" ht="16.5" customHeight="1">
      <c r="B94" s="73" t="s">
        <v>101</v>
      </c>
      <c r="C94" s="72">
        <v>2500</v>
      </c>
      <c r="D94" s="36"/>
      <c r="E94" s="36"/>
      <c r="F94" s="80"/>
      <c r="G94" s="38"/>
      <c r="I94" s="73" t="s">
        <v>101</v>
      </c>
      <c r="J94" s="72">
        <v>2500</v>
      </c>
      <c r="K94" s="36"/>
      <c r="L94" s="36"/>
      <c r="M94" s="80"/>
      <c r="P94" s="73" t="s">
        <v>101</v>
      </c>
      <c r="Q94" s="72">
        <v>2500</v>
      </c>
      <c r="R94" s="36"/>
      <c r="S94" s="36"/>
      <c r="T94" s="80"/>
      <c r="W94" s="73" t="s">
        <v>101</v>
      </c>
      <c r="X94" s="72">
        <v>2500</v>
      </c>
      <c r="Y94" s="36"/>
      <c r="Z94" s="36"/>
      <c r="AA94" s="80"/>
      <c r="AB94" s="170"/>
      <c r="AC94" s="170"/>
      <c r="AD94" s="73" t="s">
        <v>101</v>
      </c>
      <c r="AE94" s="72">
        <v>2500</v>
      </c>
      <c r="AF94" s="36"/>
      <c r="AG94" s="36"/>
      <c r="AH94" s="80"/>
      <c r="AI94" s="170"/>
      <c r="AJ94" s="170"/>
      <c r="AK94" s="73" t="s">
        <v>101</v>
      </c>
      <c r="AL94" s="72">
        <v>2500</v>
      </c>
      <c r="AM94" s="36"/>
      <c r="AN94" s="36"/>
      <c r="AO94" s="80"/>
      <c r="AP94" s="170"/>
      <c r="AQ94" s="170"/>
      <c r="AR94" s="73" t="s">
        <v>101</v>
      </c>
      <c r="AS94" s="72">
        <v>2500</v>
      </c>
      <c r="AT94" s="36"/>
      <c r="AU94" s="36"/>
      <c r="AV94" s="80"/>
    </row>
    <row r="95" spans="2:48" ht="16.5" customHeight="1">
      <c r="B95" s="73" t="s">
        <v>104</v>
      </c>
      <c r="C95" s="72">
        <v>0</v>
      </c>
      <c r="D95" s="36"/>
      <c r="E95" s="36"/>
      <c r="F95" s="80"/>
      <c r="G95" s="38"/>
      <c r="I95" s="73" t="s">
        <v>104</v>
      </c>
      <c r="J95" s="72">
        <v>0</v>
      </c>
      <c r="K95" s="36"/>
      <c r="L95" s="36"/>
      <c r="M95" s="80"/>
      <c r="P95" s="73" t="s">
        <v>104</v>
      </c>
      <c r="Q95" s="72">
        <v>0</v>
      </c>
      <c r="R95" s="36"/>
      <c r="S95" s="36"/>
      <c r="T95" s="80"/>
      <c r="W95" s="73" t="s">
        <v>104</v>
      </c>
      <c r="X95" s="72">
        <v>0</v>
      </c>
      <c r="Y95" s="36"/>
      <c r="Z95" s="36"/>
      <c r="AA95" s="80"/>
      <c r="AB95" s="170"/>
      <c r="AC95" s="170"/>
      <c r="AD95" s="73" t="s">
        <v>104</v>
      </c>
      <c r="AE95" s="72">
        <v>0</v>
      </c>
      <c r="AF95" s="36"/>
      <c r="AG95" s="36"/>
      <c r="AH95" s="80"/>
      <c r="AI95" s="170"/>
      <c r="AJ95" s="170"/>
      <c r="AK95" s="73" t="s">
        <v>104</v>
      </c>
      <c r="AL95" s="72">
        <v>0</v>
      </c>
      <c r="AM95" s="36"/>
      <c r="AN95" s="36"/>
      <c r="AO95" s="80"/>
      <c r="AP95" s="170"/>
      <c r="AQ95" s="170"/>
      <c r="AR95" s="73" t="s">
        <v>104</v>
      </c>
      <c r="AS95" s="72">
        <v>0</v>
      </c>
      <c r="AT95" s="36"/>
      <c r="AU95" s="36"/>
      <c r="AV95" s="80"/>
    </row>
    <row r="96" spans="2:48" ht="16.5" customHeight="1">
      <c r="B96" s="93" t="s">
        <v>109</v>
      </c>
      <c r="C96" s="94">
        <v>32490</v>
      </c>
      <c r="D96" s="81"/>
      <c r="E96" s="36"/>
      <c r="F96" s="37"/>
      <c r="G96" s="38"/>
      <c r="H96" s="39"/>
      <c r="I96" s="93" t="s">
        <v>109</v>
      </c>
      <c r="J96" s="94">
        <v>52270</v>
      </c>
      <c r="K96" s="81"/>
      <c r="L96" s="36"/>
      <c r="M96" s="37"/>
      <c r="N96" s="39"/>
      <c r="O96" s="39"/>
      <c r="P96" s="93" t="s">
        <v>109</v>
      </c>
      <c r="Q96" s="94">
        <v>27640</v>
      </c>
      <c r="R96" s="81"/>
      <c r="S96" s="36"/>
      <c r="T96" s="37"/>
      <c r="U96" s="39"/>
      <c r="V96" s="39"/>
      <c r="W96" s="93" t="s">
        <v>109</v>
      </c>
      <c r="X96" s="94">
        <v>25810</v>
      </c>
      <c r="Y96" s="81"/>
      <c r="Z96" s="36"/>
      <c r="AA96" s="37"/>
      <c r="AB96" s="81"/>
      <c r="AC96" s="81"/>
      <c r="AD96" s="93" t="s">
        <v>109</v>
      </c>
      <c r="AE96" s="94">
        <v>30370</v>
      </c>
      <c r="AF96" s="81"/>
      <c r="AG96" s="36"/>
      <c r="AH96" s="37"/>
      <c r="AI96" s="81"/>
      <c r="AJ96" s="81"/>
      <c r="AK96" s="93" t="s">
        <v>109</v>
      </c>
      <c r="AL96" s="94">
        <v>26880</v>
      </c>
      <c r="AM96" s="81"/>
      <c r="AN96" s="36"/>
      <c r="AO96" s="37"/>
      <c r="AP96" s="81"/>
      <c r="AQ96" s="81"/>
      <c r="AR96" s="93" t="s">
        <v>109</v>
      </c>
      <c r="AS96" s="94">
        <v>25970</v>
      </c>
      <c r="AT96" s="81"/>
      <c r="AU96" s="36"/>
      <c r="AV96" s="37"/>
    </row>
    <row r="97" spans="2:48" ht="16.5" customHeight="1">
      <c r="B97" s="74" t="s">
        <v>111</v>
      </c>
      <c r="C97" s="75">
        <v>0</v>
      </c>
      <c r="D97" s="81"/>
      <c r="E97" s="36"/>
      <c r="F97" s="37"/>
      <c r="G97" s="38"/>
      <c r="H97" s="39"/>
      <c r="I97" s="74" t="s">
        <v>111</v>
      </c>
      <c r="J97" s="75">
        <v>0</v>
      </c>
      <c r="K97" s="81"/>
      <c r="L97" s="36"/>
      <c r="M97" s="37"/>
      <c r="N97" s="39"/>
      <c r="O97" s="39"/>
      <c r="P97" s="74" t="s">
        <v>111</v>
      </c>
      <c r="Q97" s="75">
        <v>0</v>
      </c>
      <c r="R97" s="81"/>
      <c r="S97" s="36"/>
      <c r="T97" s="37"/>
      <c r="U97" s="39"/>
      <c r="V97" s="39"/>
      <c r="W97" s="74" t="s">
        <v>111</v>
      </c>
      <c r="X97" s="75">
        <v>0</v>
      </c>
      <c r="Y97" s="81"/>
      <c r="Z97" s="36"/>
      <c r="AA97" s="37"/>
      <c r="AB97" s="81"/>
      <c r="AC97" s="81"/>
      <c r="AD97" s="74" t="s">
        <v>111</v>
      </c>
      <c r="AE97" s="75">
        <v>0</v>
      </c>
      <c r="AF97" s="81"/>
      <c r="AG97" s="36"/>
      <c r="AH97" s="37"/>
      <c r="AI97" s="81"/>
      <c r="AJ97" s="81"/>
      <c r="AK97" s="74" t="s">
        <v>111</v>
      </c>
      <c r="AL97" s="75">
        <v>0</v>
      </c>
      <c r="AM97" s="81"/>
      <c r="AN97" s="36"/>
      <c r="AO97" s="37"/>
      <c r="AP97" s="81"/>
      <c r="AQ97" s="81"/>
      <c r="AR97" s="74" t="s">
        <v>111</v>
      </c>
      <c r="AS97" s="75">
        <v>54400</v>
      </c>
      <c r="AT97" s="81"/>
      <c r="AU97" s="36"/>
      <c r="AV97" s="37"/>
    </row>
    <row r="98" spans="2:48" ht="16.5" customHeight="1">
      <c r="B98" s="91" t="s">
        <v>112</v>
      </c>
      <c r="C98" s="92">
        <v>32490</v>
      </c>
      <c r="D98" s="81"/>
      <c r="E98" s="36"/>
      <c r="F98" s="37"/>
      <c r="G98" s="38"/>
      <c r="I98" s="91" t="s">
        <v>112</v>
      </c>
      <c r="J98" s="92">
        <v>52270</v>
      </c>
      <c r="K98" s="81"/>
      <c r="L98" s="36"/>
      <c r="M98" s="37"/>
      <c r="P98" s="91" t="s">
        <v>112</v>
      </c>
      <c r="Q98" s="92">
        <v>27640</v>
      </c>
      <c r="R98" s="81"/>
      <c r="S98" s="36"/>
      <c r="T98" s="37"/>
      <c r="W98" s="91" t="s">
        <v>112</v>
      </c>
      <c r="X98" s="92">
        <v>25810</v>
      </c>
      <c r="Y98" s="81"/>
      <c r="Z98" s="36"/>
      <c r="AA98" s="37"/>
      <c r="AB98" s="81"/>
      <c r="AC98" s="81"/>
      <c r="AD98" s="91" t="s">
        <v>112</v>
      </c>
      <c r="AE98" s="92">
        <v>30370</v>
      </c>
      <c r="AF98" s="81"/>
      <c r="AG98" s="36"/>
      <c r="AH98" s="37"/>
      <c r="AI98" s="81"/>
      <c r="AJ98" s="81"/>
      <c r="AK98" s="91" t="s">
        <v>112</v>
      </c>
      <c r="AL98" s="92">
        <v>26880</v>
      </c>
      <c r="AM98" s="81"/>
      <c r="AN98" s="36"/>
      <c r="AO98" s="37"/>
      <c r="AP98" s="81"/>
      <c r="AQ98" s="81"/>
      <c r="AR98" s="91" t="s">
        <v>112</v>
      </c>
      <c r="AS98" s="92">
        <v>80370</v>
      </c>
      <c r="AT98" s="81"/>
      <c r="AU98" s="36"/>
      <c r="AV98" s="37"/>
    </row>
    <row r="99" spans="2:48" s="39" customFormat="1" ht="16.5" customHeight="1">
      <c r="B99" s="73"/>
      <c r="C99" s="42"/>
      <c r="D99" s="36"/>
      <c r="E99" s="36"/>
      <c r="F99" s="37"/>
      <c r="G99" s="38"/>
      <c r="I99" s="73"/>
      <c r="J99" s="42"/>
      <c r="K99" s="36"/>
      <c r="L99" s="36"/>
      <c r="M99" s="37"/>
      <c r="P99" s="73"/>
      <c r="Q99" s="42"/>
      <c r="R99" s="36"/>
      <c r="S99" s="36"/>
      <c r="T99" s="37"/>
      <c r="W99" s="73"/>
      <c r="X99" s="42"/>
      <c r="Y99" s="36"/>
      <c r="Z99" s="36"/>
      <c r="AA99" s="37"/>
      <c r="AB99" s="81"/>
      <c r="AC99" s="81"/>
      <c r="AD99" s="73"/>
      <c r="AE99" s="42"/>
      <c r="AF99" s="36"/>
      <c r="AG99" s="36"/>
      <c r="AH99" s="37"/>
      <c r="AI99" s="81"/>
      <c r="AJ99" s="81"/>
      <c r="AK99" s="73"/>
      <c r="AL99" s="42"/>
      <c r="AM99" s="36"/>
      <c r="AN99" s="36"/>
      <c r="AO99" s="37"/>
      <c r="AP99" s="81"/>
      <c r="AQ99" s="81"/>
      <c r="AR99" s="73"/>
      <c r="AS99" s="42"/>
      <c r="AT99" s="36"/>
      <c r="AU99" s="36"/>
      <c r="AV99" s="37"/>
    </row>
    <row r="100" spans="2:48" s="82" customFormat="1" ht="16.5" customHeight="1">
      <c r="B100" s="73">
        <v>0</v>
      </c>
      <c r="C100" s="42"/>
      <c r="D100" s="36"/>
      <c r="E100" s="36"/>
      <c r="F100" s="37"/>
      <c r="G100" s="83"/>
      <c r="I100" s="73">
        <v>0</v>
      </c>
      <c r="J100" s="42"/>
      <c r="K100" s="36"/>
      <c r="L100" s="36"/>
      <c r="M100" s="37"/>
      <c r="P100" s="73">
        <v>0</v>
      </c>
      <c r="Q100" s="42"/>
      <c r="R100" s="36"/>
      <c r="S100" s="36"/>
      <c r="T100" s="37"/>
      <c r="W100" s="73">
        <v>0</v>
      </c>
      <c r="X100" s="42"/>
      <c r="Y100" s="36"/>
      <c r="Z100" s="36"/>
      <c r="AA100" s="37"/>
      <c r="AB100" s="81"/>
      <c r="AC100" s="81"/>
      <c r="AD100" s="73">
        <v>0</v>
      </c>
      <c r="AE100" s="42"/>
      <c r="AF100" s="36"/>
      <c r="AG100" s="36"/>
      <c r="AH100" s="37"/>
      <c r="AI100" s="81"/>
      <c r="AJ100" s="81"/>
      <c r="AK100" s="73">
        <v>0</v>
      </c>
      <c r="AL100" s="42"/>
      <c r="AM100" s="36"/>
      <c r="AN100" s="36"/>
      <c r="AO100" s="37"/>
      <c r="AP100" s="81"/>
      <c r="AQ100" s="81"/>
      <c r="AR100" s="73">
        <v>0</v>
      </c>
      <c r="AS100" s="42"/>
      <c r="AT100" s="36"/>
      <c r="AU100" s="36"/>
      <c r="AV100" s="37"/>
    </row>
    <row r="101" spans="2:48" ht="16.5" customHeight="1">
      <c r="B101" s="73" t="s">
        <v>211</v>
      </c>
      <c r="C101" s="42"/>
      <c r="D101" s="36"/>
      <c r="E101" s="36"/>
      <c r="F101" s="37"/>
      <c r="G101" s="38"/>
      <c r="I101" s="73" t="s">
        <v>211</v>
      </c>
      <c r="J101" s="42"/>
      <c r="K101" s="36"/>
      <c r="L101" s="36"/>
      <c r="M101" s="37"/>
      <c r="P101" s="73" t="s">
        <v>211</v>
      </c>
      <c r="Q101" s="42"/>
      <c r="R101" s="36"/>
      <c r="S101" s="36"/>
      <c r="T101" s="37"/>
      <c r="W101" s="73" t="s">
        <v>211</v>
      </c>
      <c r="X101" s="42"/>
      <c r="Y101" s="36"/>
      <c r="Z101" s="36"/>
      <c r="AA101" s="37"/>
      <c r="AB101" s="81"/>
      <c r="AC101" s="81"/>
      <c r="AD101" s="73" t="s">
        <v>211</v>
      </c>
      <c r="AE101" s="42"/>
      <c r="AF101" s="36"/>
      <c r="AG101" s="36"/>
      <c r="AH101" s="37"/>
      <c r="AI101" s="81"/>
      <c r="AJ101" s="81"/>
      <c r="AK101" s="73" t="s">
        <v>211</v>
      </c>
      <c r="AL101" s="42"/>
      <c r="AM101" s="36"/>
      <c r="AN101" s="36"/>
      <c r="AO101" s="37"/>
      <c r="AP101" s="81"/>
      <c r="AQ101" s="81"/>
      <c r="AR101" s="73" t="s">
        <v>211</v>
      </c>
      <c r="AS101" s="42"/>
      <c r="AT101" s="36"/>
      <c r="AU101" s="36"/>
      <c r="AV101" s="37"/>
    </row>
    <row r="102" spans="2:48" s="184" customFormat="1" ht="16.5" customHeight="1">
      <c r="B102" s="180">
        <v>0</v>
      </c>
      <c r="C102" s="181"/>
      <c r="D102" s="26"/>
      <c r="E102" s="26"/>
      <c r="F102" s="182"/>
      <c r="G102" s="183"/>
      <c r="I102" s="180">
        <v>0</v>
      </c>
      <c r="J102" s="181"/>
      <c r="K102" s="26"/>
      <c r="L102" s="26"/>
      <c r="M102" s="182"/>
      <c r="P102" s="180">
        <v>0</v>
      </c>
      <c r="Q102" s="181"/>
      <c r="R102" s="26"/>
      <c r="S102" s="26"/>
      <c r="T102" s="182"/>
      <c r="W102" s="180">
        <v>0</v>
      </c>
      <c r="X102" s="181"/>
      <c r="Y102" s="26"/>
      <c r="Z102" s="26"/>
      <c r="AA102" s="182"/>
      <c r="AB102" s="185"/>
      <c r="AC102" s="185"/>
      <c r="AD102" s="180">
        <v>0</v>
      </c>
      <c r="AE102" s="181"/>
      <c r="AF102" s="26"/>
      <c r="AG102" s="26"/>
      <c r="AH102" s="182"/>
      <c r="AI102" s="185"/>
      <c r="AJ102" s="185"/>
      <c r="AK102" s="180">
        <v>0</v>
      </c>
      <c r="AL102" s="181"/>
      <c r="AM102" s="26"/>
      <c r="AN102" s="26"/>
      <c r="AO102" s="182"/>
      <c r="AP102" s="185"/>
      <c r="AQ102" s="185"/>
      <c r="AR102" s="180">
        <v>0</v>
      </c>
      <c r="AS102" s="181"/>
      <c r="AT102" s="26"/>
      <c r="AU102" s="26"/>
      <c r="AV102" s="182"/>
    </row>
    <row r="103" spans="2:48" ht="16.5" customHeight="1" thickBot="1">
      <c r="B103" s="84"/>
      <c r="C103" s="85"/>
      <c r="D103" s="85"/>
      <c r="E103" s="85"/>
      <c r="F103" s="86"/>
      <c r="I103" s="84"/>
      <c r="J103" s="85"/>
      <c r="K103" s="85"/>
      <c r="L103" s="85"/>
      <c r="M103" s="86"/>
      <c r="P103" s="84"/>
      <c r="Q103" s="85"/>
      <c r="R103" s="85"/>
      <c r="S103" s="85"/>
      <c r="T103" s="86"/>
      <c r="W103" s="84"/>
      <c r="X103" s="85"/>
      <c r="Y103" s="85"/>
      <c r="Z103" s="85"/>
      <c r="AA103" s="86"/>
      <c r="AB103" s="81"/>
      <c r="AC103" s="81"/>
      <c r="AD103" s="84"/>
      <c r="AE103" s="85"/>
      <c r="AF103" s="85"/>
      <c r="AG103" s="85"/>
      <c r="AH103" s="86"/>
      <c r="AI103" s="81"/>
      <c r="AJ103" s="81"/>
      <c r="AK103" s="84"/>
      <c r="AL103" s="85"/>
      <c r="AM103" s="85"/>
      <c r="AN103" s="85"/>
      <c r="AO103" s="86"/>
      <c r="AP103" s="81"/>
      <c r="AQ103" s="81"/>
      <c r="AR103" s="84"/>
      <c r="AS103" s="85"/>
      <c r="AT103" s="85"/>
      <c r="AU103" s="85"/>
      <c r="AV103" s="86"/>
    </row>
    <row r="104" spans="2:48" ht="16.5" customHeight="1">
      <c r="B104" s="36"/>
      <c r="I104" s="36"/>
      <c r="P104" s="36"/>
      <c r="W104" s="36"/>
      <c r="AD104" s="36"/>
      <c r="AK104" s="36"/>
      <c r="AR104" s="36"/>
    </row>
    <row r="105" spans="2:48" ht="16.5" customHeight="1" thickBot="1">
      <c r="B105" s="36"/>
      <c r="I105" s="36"/>
      <c r="P105" s="36"/>
      <c r="W105" s="36"/>
      <c r="AD105" s="36"/>
      <c r="AK105" s="36"/>
      <c r="AR105" s="36"/>
    </row>
    <row r="106" spans="2:48" s="76" customFormat="1" ht="16.5" customHeight="1">
      <c r="B106" s="98"/>
      <c r="C106" s="101"/>
      <c r="D106" s="102" t="s">
        <v>114</v>
      </c>
      <c r="E106" s="99"/>
      <c r="F106" s="100"/>
      <c r="G106" s="77"/>
      <c r="I106" s="98"/>
      <c r="J106" s="101"/>
      <c r="K106" s="102" t="s">
        <v>114</v>
      </c>
      <c r="L106" s="99"/>
      <c r="M106" s="100"/>
      <c r="P106" s="98"/>
      <c r="Q106" s="101"/>
      <c r="R106" s="102" t="s">
        <v>114</v>
      </c>
      <c r="S106" s="99"/>
      <c r="T106" s="100"/>
      <c r="W106" s="98"/>
      <c r="X106" s="101"/>
      <c r="Y106" s="102" t="s">
        <v>114</v>
      </c>
      <c r="Z106" s="99"/>
      <c r="AA106" s="100"/>
      <c r="AB106" s="167"/>
      <c r="AC106" s="167"/>
      <c r="AD106" s="98"/>
      <c r="AE106" s="101"/>
      <c r="AF106" s="102" t="s">
        <v>114</v>
      </c>
      <c r="AG106" s="99"/>
      <c r="AH106" s="100"/>
      <c r="AI106" s="167"/>
      <c r="AJ106" s="167"/>
      <c r="AK106" s="98"/>
      <c r="AL106" s="101"/>
      <c r="AM106" s="102" t="s">
        <v>114</v>
      </c>
      <c r="AN106" s="99"/>
      <c r="AO106" s="100"/>
      <c r="AP106" s="167"/>
      <c r="AQ106" s="167"/>
      <c r="AR106" s="98"/>
      <c r="AS106" s="101"/>
      <c r="AT106" s="102" t="s">
        <v>114</v>
      </c>
      <c r="AU106" s="99"/>
      <c r="AV106" s="100"/>
    </row>
    <row r="107" spans="2:48" ht="16.5" customHeight="1">
      <c r="B107" s="40" t="s">
        <v>26</v>
      </c>
      <c r="C107" s="26" t="s">
        <v>37</v>
      </c>
      <c r="D107" s="96"/>
      <c r="E107" s="26"/>
      <c r="F107" s="95"/>
      <c r="G107" s="41"/>
      <c r="H107" s="41"/>
      <c r="I107" s="40" t="s">
        <v>26</v>
      </c>
      <c r="J107" s="26" t="s">
        <v>42</v>
      </c>
      <c r="K107" s="41"/>
      <c r="L107" s="26"/>
      <c r="M107" s="70"/>
      <c r="N107" s="41"/>
      <c r="O107" s="41"/>
      <c r="P107" s="40" t="s">
        <v>26</v>
      </c>
      <c r="Q107" s="26" t="s">
        <v>56</v>
      </c>
      <c r="R107" s="42"/>
      <c r="S107" s="26"/>
      <c r="T107" s="70"/>
      <c r="U107" s="41"/>
      <c r="V107" s="41"/>
      <c r="W107" s="40" t="s">
        <v>26</v>
      </c>
      <c r="X107" s="26" t="s">
        <v>57</v>
      </c>
      <c r="Y107" s="41"/>
      <c r="Z107" s="26"/>
      <c r="AA107" s="70"/>
      <c r="AB107" s="41"/>
      <c r="AC107" s="41"/>
      <c r="AD107" s="40" t="s">
        <v>26</v>
      </c>
      <c r="AE107" s="26" t="s">
        <v>58</v>
      </c>
      <c r="AF107" s="41"/>
      <c r="AG107" s="26"/>
      <c r="AH107" s="70"/>
      <c r="AI107" s="41"/>
      <c r="AJ107" s="41"/>
      <c r="AK107" s="40" t="s">
        <v>26</v>
      </c>
      <c r="AL107" s="26" t="s">
        <v>59</v>
      </c>
      <c r="AN107" s="26"/>
      <c r="AO107" s="70"/>
      <c r="AP107" s="41"/>
      <c r="AQ107" s="41"/>
      <c r="AR107" s="40" t="s">
        <v>26</v>
      </c>
      <c r="AS107" s="26" t="s">
        <v>60</v>
      </c>
      <c r="AU107" s="26"/>
      <c r="AV107" s="70"/>
    </row>
    <row r="108" spans="2:48" ht="16.5" customHeight="1">
      <c r="B108" s="73" t="s">
        <v>27</v>
      </c>
      <c r="C108" s="36" t="s">
        <v>854</v>
      </c>
      <c r="D108" s="36"/>
      <c r="E108" s="36" t="s">
        <v>28</v>
      </c>
      <c r="F108" s="90">
        <v>45575</v>
      </c>
      <c r="G108" s="38"/>
      <c r="I108" s="73" t="s">
        <v>27</v>
      </c>
      <c r="J108" s="36" t="s">
        <v>854</v>
      </c>
      <c r="K108" s="36"/>
      <c r="L108" s="36" t="s">
        <v>28</v>
      </c>
      <c r="M108" s="90">
        <v>45575</v>
      </c>
      <c r="P108" s="73" t="s">
        <v>27</v>
      </c>
      <c r="Q108" s="36" t="s">
        <v>854</v>
      </c>
      <c r="R108" s="36"/>
      <c r="S108" s="36" t="s">
        <v>28</v>
      </c>
      <c r="T108" s="90">
        <v>45575</v>
      </c>
      <c r="W108" s="73" t="s">
        <v>27</v>
      </c>
      <c r="X108" s="36" t="s">
        <v>854</v>
      </c>
      <c r="Y108" s="36"/>
      <c r="Z108" s="36" t="s">
        <v>28</v>
      </c>
      <c r="AA108" s="90">
        <v>45575</v>
      </c>
      <c r="AB108" s="168"/>
      <c r="AC108" s="168"/>
      <c r="AD108" s="73" t="s">
        <v>27</v>
      </c>
      <c r="AE108" s="36" t="s">
        <v>854</v>
      </c>
      <c r="AF108" s="36"/>
      <c r="AG108" s="36" t="s">
        <v>28</v>
      </c>
      <c r="AH108" s="90">
        <v>45575</v>
      </c>
      <c r="AI108" s="168"/>
      <c r="AJ108" s="168"/>
      <c r="AK108" s="73" t="s">
        <v>27</v>
      </c>
      <c r="AL108" s="36" t="s">
        <v>854</v>
      </c>
      <c r="AM108" s="36"/>
      <c r="AN108" s="36" t="s">
        <v>28</v>
      </c>
      <c r="AO108" s="90">
        <v>45575</v>
      </c>
      <c r="AP108" s="168"/>
      <c r="AQ108" s="168"/>
      <c r="AR108" s="73" t="s">
        <v>27</v>
      </c>
      <c r="AS108" s="36" t="s">
        <v>854</v>
      </c>
      <c r="AT108" s="36"/>
      <c r="AU108" s="36" t="s">
        <v>28</v>
      </c>
      <c r="AV108" s="90">
        <v>45575</v>
      </c>
    </row>
    <row r="109" spans="2:48" ht="16.5" customHeight="1">
      <c r="B109" s="73"/>
      <c r="C109" s="36"/>
      <c r="D109" s="36"/>
      <c r="E109" s="36"/>
      <c r="F109" s="37"/>
      <c r="G109" s="38"/>
      <c r="I109" s="73"/>
      <c r="J109" s="36"/>
      <c r="K109" s="36"/>
      <c r="L109" s="36"/>
      <c r="M109" s="37"/>
      <c r="P109" s="73"/>
      <c r="Q109" s="36"/>
      <c r="R109" s="36"/>
      <c r="S109" s="36"/>
      <c r="T109" s="37"/>
      <c r="W109" s="73"/>
      <c r="X109" s="36"/>
      <c r="Y109" s="36"/>
      <c r="Z109" s="36"/>
      <c r="AA109" s="37"/>
      <c r="AB109" s="81"/>
      <c r="AC109" s="81"/>
      <c r="AD109" s="73"/>
      <c r="AE109" s="36"/>
      <c r="AF109" s="36"/>
      <c r="AG109" s="36"/>
      <c r="AH109" s="37"/>
      <c r="AI109" s="81"/>
      <c r="AJ109" s="81"/>
      <c r="AK109" s="73"/>
      <c r="AL109" s="36"/>
      <c r="AM109" s="36"/>
      <c r="AN109" s="36"/>
      <c r="AO109" s="37"/>
      <c r="AP109" s="81"/>
      <c r="AQ109" s="81"/>
      <c r="AR109" s="73"/>
      <c r="AS109" s="36"/>
      <c r="AT109" s="36"/>
      <c r="AU109" s="36"/>
      <c r="AV109" s="37"/>
    </row>
    <row r="110" spans="2:48" s="79" customFormat="1" ht="16.5" customHeight="1">
      <c r="B110" s="266" t="s">
        <v>113</v>
      </c>
      <c r="C110" s="267"/>
      <c r="D110" s="261"/>
      <c r="E110" s="268" t="s">
        <v>115</v>
      </c>
      <c r="F110" s="269"/>
      <c r="G110" s="78"/>
      <c r="I110" s="266" t="s">
        <v>113</v>
      </c>
      <c r="J110" s="267"/>
      <c r="K110" s="261"/>
      <c r="L110" s="268" t="s">
        <v>115</v>
      </c>
      <c r="M110" s="269"/>
      <c r="P110" s="266" t="s">
        <v>113</v>
      </c>
      <c r="Q110" s="267"/>
      <c r="R110" s="261"/>
      <c r="S110" s="268" t="s">
        <v>115</v>
      </c>
      <c r="T110" s="269"/>
      <c r="W110" s="266" t="s">
        <v>113</v>
      </c>
      <c r="X110" s="267"/>
      <c r="Y110" s="261"/>
      <c r="Z110" s="268" t="s">
        <v>115</v>
      </c>
      <c r="AA110" s="269"/>
      <c r="AB110" s="169"/>
      <c r="AC110" s="169"/>
      <c r="AD110" s="266" t="s">
        <v>113</v>
      </c>
      <c r="AE110" s="267"/>
      <c r="AF110" s="261"/>
      <c r="AG110" s="268" t="s">
        <v>115</v>
      </c>
      <c r="AH110" s="269"/>
      <c r="AI110" s="169"/>
      <c r="AJ110" s="169"/>
      <c r="AK110" s="266" t="s">
        <v>113</v>
      </c>
      <c r="AL110" s="267"/>
      <c r="AM110" s="261"/>
      <c r="AN110" s="268" t="s">
        <v>115</v>
      </c>
      <c r="AO110" s="269"/>
      <c r="AP110" s="169"/>
      <c r="AQ110" s="169"/>
      <c r="AR110" s="266" t="s">
        <v>113</v>
      </c>
      <c r="AS110" s="267"/>
      <c r="AT110" s="261"/>
      <c r="AU110" s="268" t="s">
        <v>115</v>
      </c>
      <c r="AV110" s="269"/>
    </row>
    <row r="111" spans="2:48" ht="16.5" customHeight="1">
      <c r="B111" s="73" t="s">
        <v>1</v>
      </c>
      <c r="C111" s="72">
        <v>7300</v>
      </c>
      <c r="D111" s="36"/>
      <c r="E111" s="36" t="s">
        <v>29</v>
      </c>
      <c r="F111" s="80" t="s">
        <v>899</v>
      </c>
      <c r="G111" s="38"/>
      <c r="I111" s="73" t="s">
        <v>1</v>
      </c>
      <c r="J111" s="72">
        <v>1600</v>
      </c>
      <c r="K111" s="36"/>
      <c r="L111" s="36" t="s">
        <v>29</v>
      </c>
      <c r="M111" s="80" t="s">
        <v>900</v>
      </c>
      <c r="P111" s="73" t="s">
        <v>1</v>
      </c>
      <c r="Q111" s="72">
        <v>1310.1999999999998</v>
      </c>
      <c r="R111" s="36"/>
      <c r="S111" s="36" t="s">
        <v>29</v>
      </c>
      <c r="T111" s="80" t="s">
        <v>472</v>
      </c>
      <c r="W111" s="73" t="s">
        <v>1</v>
      </c>
      <c r="X111" s="72">
        <v>1600</v>
      </c>
      <c r="Y111" s="36"/>
      <c r="Z111" s="36" t="s">
        <v>29</v>
      </c>
      <c r="AA111" s="80" t="s">
        <v>901</v>
      </c>
      <c r="AB111" s="170"/>
      <c r="AC111" s="170"/>
      <c r="AD111" s="73" t="s">
        <v>1</v>
      </c>
      <c r="AE111" s="72">
        <v>1310.1999999999998</v>
      </c>
      <c r="AF111" s="36"/>
      <c r="AG111" s="36" t="s">
        <v>29</v>
      </c>
      <c r="AH111" s="80" t="s">
        <v>902</v>
      </c>
      <c r="AI111" s="170"/>
      <c r="AJ111" s="170"/>
      <c r="AK111" s="73" t="s">
        <v>1</v>
      </c>
      <c r="AL111" s="72">
        <v>910</v>
      </c>
      <c r="AM111" s="36"/>
      <c r="AN111" s="36" t="s">
        <v>29</v>
      </c>
      <c r="AO111" s="80" t="s">
        <v>903</v>
      </c>
      <c r="AP111" s="170"/>
      <c r="AQ111" s="170"/>
      <c r="AR111" s="73" t="s">
        <v>1</v>
      </c>
      <c r="AS111" s="72">
        <v>7300</v>
      </c>
      <c r="AT111" s="36"/>
      <c r="AU111" s="36" t="s">
        <v>29</v>
      </c>
      <c r="AV111" s="80" t="s">
        <v>904</v>
      </c>
    </row>
    <row r="112" spans="2:48" ht="16.5" customHeight="1">
      <c r="B112" s="73" t="s">
        <v>3</v>
      </c>
      <c r="C112" s="72">
        <v>90500.1</v>
      </c>
      <c r="D112" s="36"/>
      <c r="E112" s="36" t="s">
        <v>30</v>
      </c>
      <c r="F112" s="80" t="s">
        <v>771</v>
      </c>
      <c r="G112" s="38"/>
      <c r="I112" s="73" t="s">
        <v>3</v>
      </c>
      <c r="J112" s="72">
        <v>48782.8</v>
      </c>
      <c r="K112" s="36"/>
      <c r="L112" s="36" t="s">
        <v>30</v>
      </c>
      <c r="M112" s="80" t="s">
        <v>772</v>
      </c>
      <c r="P112" s="73" t="s">
        <v>3</v>
      </c>
      <c r="Q112" s="72">
        <v>37289.619999999995</v>
      </c>
      <c r="R112" s="36"/>
      <c r="S112" s="36" t="s">
        <v>30</v>
      </c>
      <c r="T112" s="80" t="s">
        <v>773</v>
      </c>
      <c r="W112" s="73" t="s">
        <v>3</v>
      </c>
      <c r="X112" s="72">
        <v>51572.799999999996</v>
      </c>
      <c r="Y112" s="36"/>
      <c r="Z112" s="36" t="s">
        <v>30</v>
      </c>
      <c r="AA112" s="80" t="s">
        <v>774</v>
      </c>
      <c r="AB112" s="170"/>
      <c r="AC112" s="170"/>
      <c r="AD112" s="73" t="s">
        <v>3</v>
      </c>
      <c r="AE112" s="72">
        <v>30994.719999999998</v>
      </c>
      <c r="AF112" s="36"/>
      <c r="AG112" s="36" t="s">
        <v>30</v>
      </c>
      <c r="AH112" s="80" t="s">
        <v>775</v>
      </c>
      <c r="AI112" s="170"/>
      <c r="AJ112" s="170"/>
      <c r="AK112" s="73" t="s">
        <v>3</v>
      </c>
      <c r="AL112" s="72">
        <v>19440</v>
      </c>
      <c r="AM112" s="36"/>
      <c r="AN112" s="36" t="s">
        <v>30</v>
      </c>
      <c r="AO112" s="80" t="s">
        <v>776</v>
      </c>
      <c r="AP112" s="170"/>
      <c r="AQ112" s="170"/>
      <c r="AR112" s="73" t="s">
        <v>3</v>
      </c>
      <c r="AS112" s="72">
        <v>84969.099999999991</v>
      </c>
      <c r="AT112" s="36"/>
      <c r="AU112" s="36" t="s">
        <v>30</v>
      </c>
      <c r="AV112" s="80" t="s">
        <v>777</v>
      </c>
    </row>
    <row r="113" spans="2:48" ht="16.5" customHeight="1">
      <c r="B113" s="73" t="s">
        <v>159</v>
      </c>
      <c r="C113" s="72">
        <v>0</v>
      </c>
      <c r="D113" s="36"/>
      <c r="E113" s="36"/>
      <c r="F113" s="80"/>
      <c r="G113" s="38"/>
      <c r="I113" s="73" t="s">
        <v>159</v>
      </c>
      <c r="J113" s="72">
        <v>0</v>
      </c>
      <c r="K113" s="36"/>
      <c r="L113" s="36"/>
      <c r="M113" s="80"/>
      <c r="P113" s="73" t="s">
        <v>159</v>
      </c>
      <c r="Q113" s="72">
        <v>0</v>
      </c>
      <c r="R113" s="36"/>
      <c r="S113" s="36"/>
      <c r="T113" s="80"/>
      <c r="W113" s="73" t="s">
        <v>159</v>
      </c>
      <c r="X113" s="72">
        <v>0</v>
      </c>
      <c r="Y113" s="36"/>
      <c r="Z113" s="36"/>
      <c r="AA113" s="80"/>
      <c r="AB113" s="170"/>
      <c r="AC113" s="170"/>
      <c r="AD113" s="73" t="s">
        <v>159</v>
      </c>
      <c r="AE113" s="72">
        <v>0</v>
      </c>
      <c r="AF113" s="36"/>
      <c r="AG113" s="36"/>
      <c r="AH113" s="80"/>
      <c r="AI113" s="170"/>
      <c r="AJ113" s="170"/>
      <c r="AK113" s="73" t="s">
        <v>159</v>
      </c>
      <c r="AL113" s="72">
        <v>0</v>
      </c>
      <c r="AM113" s="36"/>
      <c r="AN113" s="36"/>
      <c r="AO113" s="80"/>
      <c r="AP113" s="170"/>
      <c r="AQ113" s="170"/>
      <c r="AR113" s="73" t="s">
        <v>159</v>
      </c>
      <c r="AS113" s="72">
        <v>0</v>
      </c>
      <c r="AT113" s="36"/>
      <c r="AU113" s="36"/>
      <c r="AV113" s="80"/>
    </row>
    <row r="114" spans="2:48" ht="16.5" customHeight="1">
      <c r="B114" s="164" t="s">
        <v>167</v>
      </c>
      <c r="C114" s="72">
        <v>4464</v>
      </c>
      <c r="D114" s="36"/>
      <c r="E114" s="36"/>
      <c r="F114" s="80"/>
      <c r="G114" s="38"/>
      <c r="I114" s="164" t="s">
        <v>167</v>
      </c>
      <c r="J114" s="72">
        <v>3006</v>
      </c>
      <c r="K114" s="36"/>
      <c r="L114" s="36"/>
      <c r="M114" s="80"/>
      <c r="P114" s="164" t="s">
        <v>167</v>
      </c>
      <c r="Q114" s="72">
        <v>2484</v>
      </c>
      <c r="R114" s="36"/>
      <c r="S114" s="36"/>
      <c r="T114" s="80"/>
      <c r="W114" s="164" t="s">
        <v>167</v>
      </c>
      <c r="X114" s="72">
        <v>3123</v>
      </c>
      <c r="Y114" s="36"/>
      <c r="Z114" s="36"/>
      <c r="AA114" s="80"/>
      <c r="AB114" s="170"/>
      <c r="AC114" s="170"/>
      <c r="AD114" s="164" t="s">
        <v>167</v>
      </c>
      <c r="AE114" s="72">
        <v>2160</v>
      </c>
      <c r="AF114" s="36"/>
      <c r="AG114" s="36"/>
      <c r="AH114" s="80"/>
      <c r="AI114" s="170"/>
      <c r="AJ114" s="170"/>
      <c r="AK114" s="164" t="s">
        <v>167</v>
      </c>
      <c r="AL114" s="72">
        <v>1458</v>
      </c>
      <c r="AM114" s="36"/>
      <c r="AN114" s="36"/>
      <c r="AO114" s="80"/>
      <c r="AP114" s="170"/>
      <c r="AQ114" s="170"/>
      <c r="AR114" s="164" t="s">
        <v>167</v>
      </c>
      <c r="AS114" s="72">
        <v>4302</v>
      </c>
      <c r="AT114" s="36"/>
      <c r="AU114" s="36"/>
      <c r="AV114" s="80"/>
    </row>
    <row r="115" spans="2:48" ht="16.5" customHeight="1">
      <c r="B115" s="73" t="s">
        <v>168</v>
      </c>
      <c r="C115" s="72">
        <v>2480</v>
      </c>
      <c r="D115" s="36"/>
      <c r="E115" s="36"/>
      <c r="F115" s="80"/>
      <c r="G115" s="38"/>
      <c r="I115" s="73" t="s">
        <v>168</v>
      </c>
      <c r="J115" s="72">
        <v>1670</v>
      </c>
      <c r="K115" s="36"/>
      <c r="L115" s="36"/>
      <c r="M115" s="80"/>
      <c r="P115" s="73" t="s">
        <v>168</v>
      </c>
      <c r="Q115" s="72">
        <v>1380</v>
      </c>
      <c r="R115" s="36"/>
      <c r="S115" s="36"/>
      <c r="T115" s="80"/>
      <c r="W115" s="73" t="s">
        <v>168</v>
      </c>
      <c r="X115" s="72">
        <v>1735</v>
      </c>
      <c r="Y115" s="36"/>
      <c r="Z115" s="36"/>
      <c r="AA115" s="80"/>
      <c r="AB115" s="170"/>
      <c r="AC115" s="170"/>
      <c r="AD115" s="73" t="s">
        <v>168</v>
      </c>
      <c r="AE115" s="72">
        <v>1200</v>
      </c>
      <c r="AF115" s="36"/>
      <c r="AG115" s="36"/>
      <c r="AH115" s="80"/>
      <c r="AI115" s="170"/>
      <c r="AJ115" s="170"/>
      <c r="AK115" s="73" t="s">
        <v>168</v>
      </c>
      <c r="AL115" s="72">
        <v>810</v>
      </c>
      <c r="AM115" s="36"/>
      <c r="AN115" s="36"/>
      <c r="AO115" s="80"/>
      <c r="AP115" s="170"/>
      <c r="AQ115" s="170"/>
      <c r="AR115" s="73" t="s">
        <v>168</v>
      </c>
      <c r="AS115" s="72">
        <v>2390</v>
      </c>
      <c r="AT115" s="36"/>
      <c r="AU115" s="36"/>
      <c r="AV115" s="80"/>
    </row>
    <row r="116" spans="2:48" ht="16.5" customHeight="1">
      <c r="B116" s="73" t="s">
        <v>31</v>
      </c>
      <c r="C116" s="72">
        <v>10474</v>
      </c>
      <c r="D116" s="36"/>
      <c r="E116" s="172" t="s">
        <v>117</v>
      </c>
      <c r="F116" s="173"/>
      <c r="G116" s="38"/>
      <c r="I116" s="73" t="s">
        <v>31</v>
      </c>
      <c r="J116" s="72">
        <v>5506</v>
      </c>
      <c r="K116" s="36"/>
      <c r="L116" s="172" t="s">
        <v>117</v>
      </c>
      <c r="M116" s="173"/>
      <c r="P116" s="73" t="s">
        <v>31</v>
      </c>
      <c r="Q116" s="72">
        <v>4246</v>
      </c>
      <c r="R116" s="36"/>
      <c r="S116" s="172" t="s">
        <v>117</v>
      </c>
      <c r="T116" s="173"/>
      <c r="W116" s="73" t="s">
        <v>31</v>
      </c>
      <c r="X116" s="72">
        <v>5803</v>
      </c>
      <c r="Y116" s="36"/>
      <c r="Z116" s="172" t="s">
        <v>117</v>
      </c>
      <c r="AA116" s="173"/>
      <c r="AB116" s="169"/>
      <c r="AC116" s="169"/>
      <c r="AD116" s="73" t="s">
        <v>31</v>
      </c>
      <c r="AE116" s="72">
        <v>3566</v>
      </c>
      <c r="AF116" s="36"/>
      <c r="AG116" s="172" t="s">
        <v>117</v>
      </c>
      <c r="AH116" s="173"/>
      <c r="AI116" s="169"/>
      <c r="AJ116" s="169"/>
      <c r="AK116" s="73" t="s">
        <v>31</v>
      </c>
      <c r="AL116" s="72">
        <v>2262</v>
      </c>
      <c r="AM116" s="36"/>
      <c r="AN116" s="172" t="s">
        <v>117</v>
      </c>
      <c r="AO116" s="173"/>
      <c r="AP116" s="169"/>
      <c r="AQ116" s="169"/>
      <c r="AR116" s="73" t="s">
        <v>31</v>
      </c>
      <c r="AS116" s="72">
        <v>9896</v>
      </c>
      <c r="AT116" s="36"/>
      <c r="AU116" s="172" t="s">
        <v>117</v>
      </c>
      <c r="AV116" s="173"/>
    </row>
    <row r="117" spans="2:48" ht="16.5" customHeight="1">
      <c r="B117" s="73" t="s">
        <v>171</v>
      </c>
      <c r="C117" s="72">
        <v>-8</v>
      </c>
      <c r="D117" s="36"/>
      <c r="E117" s="36" t="s">
        <v>33</v>
      </c>
      <c r="F117" s="80" t="s">
        <v>905</v>
      </c>
      <c r="G117" s="38"/>
      <c r="I117" s="73" t="s">
        <v>171</v>
      </c>
      <c r="J117" s="72">
        <v>-5</v>
      </c>
      <c r="K117" s="36"/>
      <c r="L117" s="36" t="s">
        <v>33</v>
      </c>
      <c r="M117" s="80" t="s">
        <v>906</v>
      </c>
      <c r="P117" s="73" t="s">
        <v>171</v>
      </c>
      <c r="Q117" s="72">
        <v>-10</v>
      </c>
      <c r="R117" s="36"/>
      <c r="S117" s="36" t="s">
        <v>33</v>
      </c>
      <c r="T117" s="80" t="s">
        <v>907</v>
      </c>
      <c r="W117" s="73" t="s">
        <v>171</v>
      </c>
      <c r="X117" s="72">
        <v>-4</v>
      </c>
      <c r="Y117" s="36"/>
      <c r="Z117" s="36" t="s">
        <v>33</v>
      </c>
      <c r="AA117" s="80" t="s">
        <v>908</v>
      </c>
      <c r="AB117" s="170"/>
      <c r="AC117" s="170"/>
      <c r="AD117" s="73" t="s">
        <v>171</v>
      </c>
      <c r="AE117" s="72">
        <v>-1</v>
      </c>
      <c r="AF117" s="36"/>
      <c r="AG117" s="36" t="s">
        <v>33</v>
      </c>
      <c r="AH117" s="80" t="s">
        <v>909</v>
      </c>
      <c r="AI117" s="170"/>
      <c r="AJ117" s="170"/>
      <c r="AK117" s="73" t="s">
        <v>171</v>
      </c>
      <c r="AL117" s="72">
        <v>0</v>
      </c>
      <c r="AM117" s="36"/>
      <c r="AN117" s="36" t="s">
        <v>33</v>
      </c>
      <c r="AO117" s="80" t="s">
        <v>646</v>
      </c>
      <c r="AP117" s="170"/>
      <c r="AQ117" s="170"/>
      <c r="AR117" s="73" t="s">
        <v>171</v>
      </c>
      <c r="AS117" s="72">
        <v>-7</v>
      </c>
      <c r="AT117" s="36"/>
      <c r="AU117" s="36" t="s">
        <v>33</v>
      </c>
      <c r="AV117" s="80" t="s">
        <v>910</v>
      </c>
    </row>
    <row r="118" spans="2:48" ht="16.5" customHeight="1">
      <c r="B118" s="73" t="s">
        <v>32</v>
      </c>
      <c r="C118" s="72">
        <v>3350</v>
      </c>
      <c r="D118" s="36"/>
      <c r="E118" s="96"/>
      <c r="F118" s="95"/>
      <c r="G118" s="38"/>
      <c r="I118" s="73" t="s">
        <v>32</v>
      </c>
      <c r="J118" s="72">
        <v>1750</v>
      </c>
      <c r="K118" s="36"/>
      <c r="L118" s="96"/>
      <c r="M118" s="95"/>
      <c r="P118" s="73" t="s">
        <v>32</v>
      </c>
      <c r="Q118" s="72">
        <v>1350</v>
      </c>
      <c r="R118" s="36"/>
      <c r="S118" s="96"/>
      <c r="T118" s="95"/>
      <c r="W118" s="73" t="s">
        <v>32</v>
      </c>
      <c r="X118" s="72">
        <v>1850</v>
      </c>
      <c r="Y118" s="36"/>
      <c r="Z118" s="96"/>
      <c r="AA118" s="95"/>
      <c r="AB118" s="171"/>
      <c r="AC118" s="171"/>
      <c r="AD118" s="73" t="s">
        <v>32</v>
      </c>
      <c r="AE118" s="72">
        <v>1130</v>
      </c>
      <c r="AF118" s="36"/>
      <c r="AG118" s="96"/>
      <c r="AH118" s="95"/>
      <c r="AI118" s="171"/>
      <c r="AJ118" s="171"/>
      <c r="AK118" s="73" t="s">
        <v>32</v>
      </c>
      <c r="AL118" s="72">
        <v>720</v>
      </c>
      <c r="AM118" s="36"/>
      <c r="AN118" s="96"/>
      <c r="AO118" s="95"/>
      <c r="AP118" s="171"/>
      <c r="AQ118" s="171"/>
      <c r="AR118" s="73" t="s">
        <v>32</v>
      </c>
      <c r="AS118" s="72">
        <v>3160</v>
      </c>
      <c r="AT118" s="36"/>
      <c r="AU118" s="96"/>
      <c r="AV118" s="95"/>
    </row>
    <row r="119" spans="2:48" ht="16.5" customHeight="1">
      <c r="B119" s="73" t="s">
        <v>101</v>
      </c>
      <c r="C119" s="72">
        <v>2500</v>
      </c>
      <c r="D119" s="36"/>
      <c r="E119" s="36"/>
      <c r="F119" s="80"/>
      <c r="G119" s="38"/>
      <c r="I119" s="73" t="s">
        <v>101</v>
      </c>
      <c r="J119" s="72">
        <v>2500</v>
      </c>
      <c r="K119" s="36"/>
      <c r="L119" s="36"/>
      <c r="M119" s="80"/>
      <c r="P119" s="73" t="s">
        <v>101</v>
      </c>
      <c r="Q119" s="72">
        <v>2500</v>
      </c>
      <c r="R119" s="36"/>
      <c r="S119" s="36"/>
      <c r="T119" s="80"/>
      <c r="W119" s="73" t="s">
        <v>101</v>
      </c>
      <c r="X119" s="72">
        <v>0</v>
      </c>
      <c r="Y119" s="36"/>
      <c r="Z119" s="36"/>
      <c r="AA119" s="80"/>
      <c r="AB119" s="170"/>
      <c r="AC119" s="170"/>
      <c r="AD119" s="73" t="s">
        <v>101</v>
      </c>
      <c r="AE119" s="72">
        <v>2500</v>
      </c>
      <c r="AF119" s="36"/>
      <c r="AG119" s="36"/>
      <c r="AH119" s="80"/>
      <c r="AI119" s="170"/>
      <c r="AJ119" s="170"/>
      <c r="AK119" s="73" t="s">
        <v>101</v>
      </c>
      <c r="AL119" s="72">
        <v>2500</v>
      </c>
      <c r="AM119" s="36"/>
      <c r="AN119" s="36"/>
      <c r="AO119" s="80"/>
      <c r="AP119" s="170"/>
      <c r="AQ119" s="170"/>
      <c r="AR119" s="73" t="s">
        <v>101</v>
      </c>
      <c r="AS119" s="72">
        <v>0</v>
      </c>
      <c r="AT119" s="36"/>
      <c r="AU119" s="36"/>
      <c r="AV119" s="80"/>
    </row>
    <row r="120" spans="2:48" ht="16.5" customHeight="1">
      <c r="B120" s="73" t="s">
        <v>104</v>
      </c>
      <c r="C120" s="72">
        <v>0</v>
      </c>
      <c r="D120" s="36"/>
      <c r="E120" s="36"/>
      <c r="F120" s="80"/>
      <c r="G120" s="38"/>
      <c r="I120" s="73" t="s">
        <v>104</v>
      </c>
      <c r="J120" s="72">
        <v>0</v>
      </c>
      <c r="K120" s="36"/>
      <c r="L120" s="36"/>
      <c r="M120" s="80"/>
      <c r="P120" s="73" t="s">
        <v>104</v>
      </c>
      <c r="Q120" s="72">
        <v>0</v>
      </c>
      <c r="R120" s="36"/>
      <c r="S120" s="36"/>
      <c r="T120" s="80"/>
      <c r="W120" s="73" t="s">
        <v>104</v>
      </c>
      <c r="X120" s="72">
        <v>0</v>
      </c>
      <c r="Y120" s="36"/>
      <c r="Z120" s="36"/>
      <c r="AA120" s="80"/>
      <c r="AB120" s="170"/>
      <c r="AC120" s="170"/>
      <c r="AD120" s="73" t="s">
        <v>104</v>
      </c>
      <c r="AE120" s="72">
        <v>0</v>
      </c>
      <c r="AF120" s="36"/>
      <c r="AG120" s="36"/>
      <c r="AH120" s="80"/>
      <c r="AI120" s="170"/>
      <c r="AJ120" s="170"/>
      <c r="AK120" s="73" t="s">
        <v>104</v>
      </c>
      <c r="AL120" s="72">
        <v>0</v>
      </c>
      <c r="AM120" s="36"/>
      <c r="AN120" s="36"/>
      <c r="AO120" s="80"/>
      <c r="AP120" s="170"/>
      <c r="AQ120" s="170"/>
      <c r="AR120" s="73" t="s">
        <v>104</v>
      </c>
      <c r="AS120" s="72">
        <v>0</v>
      </c>
      <c r="AT120" s="36"/>
      <c r="AU120" s="36"/>
      <c r="AV120" s="80"/>
    </row>
    <row r="121" spans="2:48" ht="16.5" customHeight="1">
      <c r="B121" s="93" t="s">
        <v>109</v>
      </c>
      <c r="C121" s="94">
        <v>121060</v>
      </c>
      <c r="D121" s="81"/>
      <c r="E121" s="36"/>
      <c r="F121" s="37"/>
      <c r="G121" s="38"/>
      <c r="H121" s="39"/>
      <c r="I121" s="93" t="s">
        <v>109</v>
      </c>
      <c r="J121" s="94">
        <v>64810</v>
      </c>
      <c r="K121" s="81"/>
      <c r="L121" s="36"/>
      <c r="M121" s="37"/>
      <c r="N121" s="39"/>
      <c r="O121" s="39"/>
      <c r="P121" s="93" t="s">
        <v>109</v>
      </c>
      <c r="Q121" s="94">
        <v>50550</v>
      </c>
      <c r="R121" s="81"/>
      <c r="S121" s="36"/>
      <c r="T121" s="37"/>
      <c r="U121" s="39"/>
      <c r="V121" s="39"/>
      <c r="W121" s="93" t="s">
        <v>109</v>
      </c>
      <c r="X121" s="94">
        <v>65680</v>
      </c>
      <c r="Y121" s="81"/>
      <c r="Z121" s="36"/>
      <c r="AA121" s="37"/>
      <c r="AB121" s="81"/>
      <c r="AC121" s="81"/>
      <c r="AD121" s="93" t="s">
        <v>109</v>
      </c>
      <c r="AE121" s="94">
        <v>42860</v>
      </c>
      <c r="AF121" s="81"/>
      <c r="AG121" s="36"/>
      <c r="AH121" s="37"/>
      <c r="AI121" s="81"/>
      <c r="AJ121" s="81"/>
      <c r="AK121" s="93" t="s">
        <v>109</v>
      </c>
      <c r="AL121" s="94">
        <v>28100</v>
      </c>
      <c r="AM121" s="81"/>
      <c r="AN121" s="36"/>
      <c r="AO121" s="37"/>
      <c r="AP121" s="81"/>
      <c r="AQ121" s="81"/>
      <c r="AR121" s="93" t="s">
        <v>109</v>
      </c>
      <c r="AS121" s="94">
        <v>112010</v>
      </c>
      <c r="AT121" s="81"/>
      <c r="AU121" s="36"/>
      <c r="AV121" s="37"/>
    </row>
    <row r="122" spans="2:48" ht="16.5" customHeight="1">
      <c r="B122" s="74" t="s">
        <v>111</v>
      </c>
      <c r="C122" s="75">
        <v>-10740</v>
      </c>
      <c r="D122" s="81"/>
      <c r="E122" s="36"/>
      <c r="F122" s="37"/>
      <c r="G122" s="38"/>
      <c r="H122" s="39"/>
      <c r="I122" s="74" t="s">
        <v>111</v>
      </c>
      <c r="J122" s="75">
        <v>0</v>
      </c>
      <c r="K122" s="81"/>
      <c r="L122" s="36"/>
      <c r="M122" s="37"/>
      <c r="N122" s="39"/>
      <c r="O122" s="39"/>
      <c r="P122" s="74" t="s">
        <v>111</v>
      </c>
      <c r="Q122" s="75">
        <v>0</v>
      </c>
      <c r="R122" s="81"/>
      <c r="S122" s="36"/>
      <c r="T122" s="37"/>
      <c r="U122" s="39"/>
      <c r="V122" s="39"/>
      <c r="W122" s="74" t="s">
        <v>111</v>
      </c>
      <c r="X122" s="75">
        <v>0</v>
      </c>
      <c r="Y122" s="81"/>
      <c r="Z122" s="36"/>
      <c r="AA122" s="37"/>
      <c r="AB122" s="81"/>
      <c r="AC122" s="81"/>
      <c r="AD122" s="74" t="s">
        <v>111</v>
      </c>
      <c r="AE122" s="75">
        <v>0</v>
      </c>
      <c r="AF122" s="81"/>
      <c r="AG122" s="36"/>
      <c r="AH122" s="37"/>
      <c r="AI122" s="81"/>
      <c r="AJ122" s="81"/>
      <c r="AK122" s="74" t="s">
        <v>111</v>
      </c>
      <c r="AL122" s="75">
        <v>0</v>
      </c>
      <c r="AM122" s="81"/>
      <c r="AN122" s="36"/>
      <c r="AO122" s="37"/>
      <c r="AP122" s="81"/>
      <c r="AQ122" s="81"/>
      <c r="AR122" s="74" t="s">
        <v>111</v>
      </c>
      <c r="AS122" s="75">
        <v>0</v>
      </c>
      <c r="AT122" s="81"/>
      <c r="AU122" s="36"/>
      <c r="AV122" s="37"/>
    </row>
    <row r="123" spans="2:48" ht="16.5" customHeight="1">
      <c r="B123" s="91" t="s">
        <v>112</v>
      </c>
      <c r="C123" s="92">
        <v>110320</v>
      </c>
      <c r="D123" s="81"/>
      <c r="E123" s="36"/>
      <c r="F123" s="37"/>
      <c r="G123" s="38"/>
      <c r="I123" s="91" t="s">
        <v>112</v>
      </c>
      <c r="J123" s="92">
        <v>64810</v>
      </c>
      <c r="K123" s="81"/>
      <c r="L123" s="36"/>
      <c r="M123" s="37"/>
      <c r="P123" s="91" t="s">
        <v>112</v>
      </c>
      <c r="Q123" s="92">
        <v>50550</v>
      </c>
      <c r="R123" s="81"/>
      <c r="S123" s="36"/>
      <c r="T123" s="37"/>
      <c r="W123" s="91" t="s">
        <v>112</v>
      </c>
      <c r="X123" s="92">
        <v>65680</v>
      </c>
      <c r="Y123" s="81"/>
      <c r="Z123" s="36"/>
      <c r="AA123" s="37"/>
      <c r="AB123" s="81"/>
      <c r="AC123" s="81"/>
      <c r="AD123" s="91" t="s">
        <v>112</v>
      </c>
      <c r="AE123" s="92">
        <v>42860</v>
      </c>
      <c r="AF123" s="81"/>
      <c r="AG123" s="36"/>
      <c r="AH123" s="37"/>
      <c r="AI123" s="81"/>
      <c r="AJ123" s="81"/>
      <c r="AK123" s="91" t="s">
        <v>112</v>
      </c>
      <c r="AL123" s="92">
        <v>28100</v>
      </c>
      <c r="AM123" s="81"/>
      <c r="AN123" s="36"/>
      <c r="AO123" s="37"/>
      <c r="AP123" s="81"/>
      <c r="AQ123" s="81"/>
      <c r="AR123" s="91" t="s">
        <v>112</v>
      </c>
      <c r="AS123" s="92">
        <v>112010</v>
      </c>
      <c r="AT123" s="81"/>
      <c r="AU123" s="36"/>
      <c r="AV123" s="37"/>
    </row>
    <row r="124" spans="2:48" s="39" customFormat="1" ht="16.5" customHeight="1">
      <c r="B124" s="73"/>
      <c r="C124" s="42"/>
      <c r="D124" s="36"/>
      <c r="E124" s="36"/>
      <c r="F124" s="37"/>
      <c r="G124" s="38"/>
      <c r="I124" s="73"/>
      <c r="J124" s="42"/>
      <c r="K124" s="36"/>
      <c r="L124" s="36"/>
      <c r="M124" s="37"/>
      <c r="P124" s="73"/>
      <c r="Q124" s="42"/>
      <c r="R124" s="36"/>
      <c r="S124" s="36"/>
      <c r="T124" s="37"/>
      <c r="W124" s="73"/>
      <c r="X124" s="42"/>
      <c r="Y124" s="36"/>
      <c r="Z124" s="36"/>
      <c r="AA124" s="37"/>
      <c r="AB124" s="81"/>
      <c r="AC124" s="81"/>
      <c r="AD124" s="73"/>
      <c r="AE124" s="42"/>
      <c r="AF124" s="36"/>
      <c r="AG124" s="36"/>
      <c r="AH124" s="37"/>
      <c r="AI124" s="81"/>
      <c r="AJ124" s="81"/>
      <c r="AK124" s="73"/>
      <c r="AL124" s="42"/>
      <c r="AM124" s="36"/>
      <c r="AN124" s="36"/>
      <c r="AO124" s="37"/>
      <c r="AP124" s="81"/>
      <c r="AQ124" s="81"/>
      <c r="AR124" s="73"/>
      <c r="AS124" s="42"/>
      <c r="AT124" s="36"/>
      <c r="AU124" s="36"/>
      <c r="AV124" s="37"/>
    </row>
    <row r="125" spans="2:48" s="82" customFormat="1" ht="16.5" customHeight="1">
      <c r="B125" s="73">
        <v>0</v>
      </c>
      <c r="C125" s="42"/>
      <c r="D125" s="36"/>
      <c r="E125" s="36"/>
      <c r="F125" s="37"/>
      <c r="G125" s="83"/>
      <c r="I125" s="73">
        <v>0</v>
      </c>
      <c r="J125" s="42"/>
      <c r="K125" s="36"/>
      <c r="L125" s="36"/>
      <c r="M125" s="37"/>
      <c r="P125" s="73">
        <v>0</v>
      </c>
      <c r="Q125" s="42"/>
      <c r="R125" s="36"/>
      <c r="S125" s="36"/>
      <c r="T125" s="37"/>
      <c r="W125" s="73">
        <v>0</v>
      </c>
      <c r="X125" s="42"/>
      <c r="Y125" s="36"/>
      <c r="Z125" s="36"/>
      <c r="AA125" s="37"/>
      <c r="AB125" s="81"/>
      <c r="AC125" s="81"/>
      <c r="AD125" s="73">
        <v>0</v>
      </c>
      <c r="AE125" s="42"/>
      <c r="AF125" s="36"/>
      <c r="AG125" s="36"/>
      <c r="AH125" s="37"/>
      <c r="AI125" s="81"/>
      <c r="AJ125" s="81"/>
      <c r="AK125" s="73">
        <v>0</v>
      </c>
      <c r="AL125" s="42"/>
      <c r="AM125" s="36"/>
      <c r="AN125" s="36"/>
      <c r="AO125" s="37"/>
      <c r="AP125" s="81"/>
      <c r="AQ125" s="81"/>
      <c r="AR125" s="73">
        <v>0</v>
      </c>
      <c r="AS125" s="42"/>
      <c r="AT125" s="36"/>
      <c r="AU125" s="36"/>
      <c r="AV125" s="37"/>
    </row>
    <row r="126" spans="2:48" ht="16.5" customHeight="1">
      <c r="B126" s="73" t="s">
        <v>211</v>
      </c>
      <c r="C126" s="42"/>
      <c r="D126" s="36"/>
      <c r="E126" s="36"/>
      <c r="F126" s="37"/>
      <c r="G126" s="38"/>
      <c r="I126" s="73" t="s">
        <v>211</v>
      </c>
      <c r="J126" s="42"/>
      <c r="K126" s="36"/>
      <c r="L126" s="36"/>
      <c r="M126" s="37"/>
      <c r="P126" s="73" t="s">
        <v>211</v>
      </c>
      <c r="Q126" s="42"/>
      <c r="R126" s="36"/>
      <c r="S126" s="36"/>
      <c r="T126" s="37"/>
      <c r="W126" s="73" t="s">
        <v>211</v>
      </c>
      <c r="X126" s="42"/>
      <c r="Y126" s="36"/>
      <c r="Z126" s="36"/>
      <c r="AA126" s="37"/>
      <c r="AB126" s="81"/>
      <c r="AC126" s="81"/>
      <c r="AD126" s="73" t="s">
        <v>211</v>
      </c>
      <c r="AE126" s="42"/>
      <c r="AF126" s="36"/>
      <c r="AG126" s="36"/>
      <c r="AH126" s="37"/>
      <c r="AI126" s="81"/>
      <c r="AJ126" s="81"/>
      <c r="AK126" s="73" t="s">
        <v>211</v>
      </c>
      <c r="AL126" s="42"/>
      <c r="AM126" s="36"/>
      <c r="AN126" s="36"/>
      <c r="AO126" s="37"/>
      <c r="AP126" s="81"/>
      <c r="AQ126" s="81"/>
      <c r="AR126" s="73" t="s">
        <v>211</v>
      </c>
      <c r="AS126" s="42"/>
      <c r="AT126" s="36"/>
      <c r="AU126" s="36"/>
      <c r="AV126" s="37"/>
    </row>
    <row r="127" spans="2:48" s="184" customFormat="1" ht="16.5" customHeight="1">
      <c r="B127" s="180">
        <v>0</v>
      </c>
      <c r="C127" s="181"/>
      <c r="D127" s="26"/>
      <c r="E127" s="26"/>
      <c r="F127" s="182"/>
      <c r="G127" s="183"/>
      <c r="I127" s="180">
        <v>0</v>
      </c>
      <c r="J127" s="181"/>
      <c r="K127" s="26"/>
      <c r="L127" s="26"/>
      <c r="M127" s="182"/>
      <c r="P127" s="180">
        <v>0</v>
      </c>
      <c r="Q127" s="181"/>
      <c r="R127" s="26"/>
      <c r="S127" s="26"/>
      <c r="T127" s="182"/>
      <c r="W127" s="180">
        <v>0</v>
      </c>
      <c r="X127" s="181"/>
      <c r="Y127" s="26"/>
      <c r="Z127" s="26"/>
      <c r="AA127" s="182"/>
      <c r="AB127" s="185"/>
      <c r="AC127" s="185"/>
      <c r="AD127" s="180">
        <v>0</v>
      </c>
      <c r="AE127" s="181"/>
      <c r="AF127" s="26"/>
      <c r="AG127" s="26"/>
      <c r="AH127" s="182"/>
      <c r="AI127" s="185"/>
      <c r="AJ127" s="185"/>
      <c r="AK127" s="180">
        <v>0</v>
      </c>
      <c r="AL127" s="181"/>
      <c r="AM127" s="26"/>
      <c r="AN127" s="26"/>
      <c r="AO127" s="182"/>
      <c r="AP127" s="185"/>
      <c r="AQ127" s="185"/>
      <c r="AR127" s="180">
        <v>0</v>
      </c>
      <c r="AS127" s="181"/>
      <c r="AT127" s="26"/>
      <c r="AU127" s="26"/>
      <c r="AV127" s="182"/>
    </row>
    <row r="128" spans="2:48" ht="16.5" customHeight="1" thickBot="1">
      <c r="B128" s="84"/>
      <c r="C128" s="85"/>
      <c r="D128" s="85"/>
      <c r="E128" s="85"/>
      <c r="F128" s="86"/>
      <c r="I128" s="84"/>
      <c r="J128" s="85"/>
      <c r="K128" s="85"/>
      <c r="L128" s="85"/>
      <c r="M128" s="86"/>
      <c r="P128" s="84"/>
      <c r="Q128" s="85"/>
      <c r="R128" s="85"/>
      <c r="S128" s="85"/>
      <c r="T128" s="86"/>
      <c r="W128" s="84"/>
      <c r="X128" s="85"/>
      <c r="Y128" s="85"/>
      <c r="Z128" s="85"/>
      <c r="AA128" s="86"/>
      <c r="AB128" s="81"/>
      <c r="AC128" s="81"/>
      <c r="AD128" s="84"/>
      <c r="AE128" s="85"/>
      <c r="AF128" s="85"/>
      <c r="AG128" s="85"/>
      <c r="AH128" s="86"/>
      <c r="AI128" s="81"/>
      <c r="AJ128" s="81"/>
      <c r="AK128" s="84"/>
      <c r="AL128" s="85"/>
      <c r="AM128" s="85"/>
      <c r="AN128" s="85"/>
      <c r="AO128" s="86"/>
      <c r="AP128" s="81"/>
      <c r="AQ128" s="81"/>
      <c r="AR128" s="84"/>
      <c r="AS128" s="85"/>
      <c r="AT128" s="85"/>
      <c r="AU128" s="85"/>
      <c r="AV128" s="86"/>
    </row>
    <row r="129" spans="2:48" ht="16.5" customHeight="1">
      <c r="B129" s="36"/>
      <c r="I129" s="36"/>
      <c r="P129" s="36"/>
      <c r="W129" s="36"/>
      <c r="AD129" s="36"/>
      <c r="AK129" s="36"/>
      <c r="AR129" s="36"/>
    </row>
    <row r="130" spans="2:48" ht="16.5" customHeight="1">
      <c r="B130" s="36"/>
      <c r="I130" s="36"/>
      <c r="P130" s="36"/>
      <c r="W130" s="36"/>
      <c r="AD130" s="36"/>
      <c r="AK130" s="36"/>
      <c r="AR130" s="36"/>
    </row>
    <row r="131" spans="2:48" ht="16.5" customHeight="1">
      <c r="B131" s="36"/>
      <c r="I131" s="36"/>
      <c r="P131" s="36"/>
      <c r="W131" s="36"/>
      <c r="AD131" s="36"/>
      <c r="AK131" s="36"/>
      <c r="AR131" s="36"/>
    </row>
    <row r="132" spans="2:48" ht="16.5" customHeight="1" thickBot="1">
      <c r="G132" s="38"/>
    </row>
    <row r="133" spans="2:48" s="76" customFormat="1" ht="16.5" customHeight="1">
      <c r="B133" s="98"/>
      <c r="C133" s="101"/>
      <c r="D133" s="102" t="s">
        <v>114</v>
      </c>
      <c r="E133" s="99"/>
      <c r="F133" s="100"/>
      <c r="G133" s="77"/>
      <c r="I133" s="98"/>
      <c r="J133" s="101"/>
      <c r="K133" s="102" t="s">
        <v>114</v>
      </c>
      <c r="L133" s="99"/>
      <c r="M133" s="100"/>
      <c r="P133" s="98"/>
      <c r="Q133" s="101"/>
      <c r="R133" s="102" t="s">
        <v>114</v>
      </c>
      <c r="S133" s="99"/>
      <c r="T133" s="100"/>
      <c r="W133" s="98"/>
      <c r="X133" s="101"/>
      <c r="Y133" s="102" t="s">
        <v>114</v>
      </c>
      <c r="Z133" s="99"/>
      <c r="AA133" s="100"/>
      <c r="AB133" s="167"/>
      <c r="AC133" s="167"/>
      <c r="AD133" s="98"/>
      <c r="AE133" s="101"/>
      <c r="AF133" s="102" t="s">
        <v>114</v>
      </c>
      <c r="AG133" s="99"/>
      <c r="AH133" s="100"/>
      <c r="AI133" s="167"/>
      <c r="AJ133" s="167"/>
      <c r="AK133" s="98"/>
      <c r="AL133" s="101"/>
      <c r="AM133" s="102" t="s">
        <v>114</v>
      </c>
      <c r="AN133" s="99"/>
      <c r="AO133" s="100"/>
      <c r="AP133" s="167"/>
      <c r="AQ133" s="167"/>
      <c r="AR133" s="98"/>
      <c r="AS133" s="101"/>
      <c r="AT133" s="102" t="s">
        <v>114</v>
      </c>
      <c r="AU133" s="99"/>
      <c r="AV133" s="100"/>
    </row>
    <row r="134" spans="2:48" ht="16.5" customHeight="1">
      <c r="B134" s="40" t="s">
        <v>26</v>
      </c>
      <c r="C134" s="26" t="s">
        <v>38</v>
      </c>
      <c r="D134" s="96"/>
      <c r="E134" s="26"/>
      <c r="F134" s="95"/>
      <c r="G134" s="41"/>
      <c r="H134" s="41"/>
      <c r="I134" s="40" t="s">
        <v>26</v>
      </c>
      <c r="J134" s="26" t="s">
        <v>43</v>
      </c>
      <c r="K134" s="41"/>
      <c r="L134" s="26"/>
      <c r="M134" s="70"/>
      <c r="N134" s="41"/>
      <c r="O134" s="41"/>
      <c r="P134" s="40" t="s">
        <v>26</v>
      </c>
      <c r="Q134" s="26" t="s">
        <v>61</v>
      </c>
      <c r="R134" s="42"/>
      <c r="S134" s="26"/>
      <c r="T134" s="70"/>
      <c r="U134" s="41"/>
      <c r="V134" s="41"/>
      <c r="W134" s="40" t="s">
        <v>26</v>
      </c>
      <c r="X134" s="26" t="s">
        <v>62</v>
      </c>
      <c r="Y134" s="41"/>
      <c r="Z134" s="26"/>
      <c r="AA134" s="70"/>
      <c r="AB134" s="41"/>
      <c r="AC134" s="41"/>
      <c r="AD134" s="40" t="s">
        <v>26</v>
      </c>
      <c r="AE134" s="26" t="s">
        <v>63</v>
      </c>
      <c r="AF134" s="41"/>
      <c r="AG134" s="26"/>
      <c r="AH134" s="70"/>
      <c r="AI134" s="41"/>
      <c r="AJ134" s="41"/>
      <c r="AK134" s="40" t="s">
        <v>26</v>
      </c>
      <c r="AL134" s="26" t="s">
        <v>64</v>
      </c>
      <c r="AN134" s="26"/>
      <c r="AO134" s="70"/>
      <c r="AP134" s="41"/>
      <c r="AQ134" s="41"/>
      <c r="AR134" s="40" t="s">
        <v>26</v>
      </c>
      <c r="AS134" s="26" t="s">
        <v>65</v>
      </c>
      <c r="AU134" s="26"/>
      <c r="AV134" s="70"/>
    </row>
    <row r="135" spans="2:48" ht="16.5" customHeight="1">
      <c r="B135" s="73" t="s">
        <v>27</v>
      </c>
      <c r="C135" s="36" t="s">
        <v>854</v>
      </c>
      <c r="D135" s="36"/>
      <c r="E135" s="36" t="s">
        <v>28</v>
      </c>
      <c r="F135" s="90">
        <v>45575</v>
      </c>
      <c r="G135" s="38"/>
      <c r="I135" s="73" t="s">
        <v>27</v>
      </c>
      <c r="J135" s="36" t="s">
        <v>854</v>
      </c>
      <c r="K135" s="36"/>
      <c r="L135" s="36" t="s">
        <v>28</v>
      </c>
      <c r="M135" s="90">
        <v>45575</v>
      </c>
      <c r="P135" s="73" t="s">
        <v>27</v>
      </c>
      <c r="Q135" s="36" t="s">
        <v>854</v>
      </c>
      <c r="R135" s="36"/>
      <c r="S135" s="36" t="s">
        <v>28</v>
      </c>
      <c r="T135" s="90">
        <v>45575</v>
      </c>
      <c r="W135" s="73" t="s">
        <v>27</v>
      </c>
      <c r="X135" s="36" t="s">
        <v>854</v>
      </c>
      <c r="Y135" s="36"/>
      <c r="Z135" s="36" t="s">
        <v>28</v>
      </c>
      <c r="AA135" s="90">
        <v>45575</v>
      </c>
      <c r="AB135" s="168"/>
      <c r="AC135" s="168"/>
      <c r="AD135" s="73" t="s">
        <v>27</v>
      </c>
      <c r="AE135" s="36" t="s">
        <v>854</v>
      </c>
      <c r="AF135" s="36"/>
      <c r="AG135" s="36" t="s">
        <v>28</v>
      </c>
      <c r="AH135" s="90">
        <v>45575</v>
      </c>
      <c r="AI135" s="168"/>
      <c r="AJ135" s="168"/>
      <c r="AK135" s="73" t="s">
        <v>27</v>
      </c>
      <c r="AL135" s="36" t="s">
        <v>854</v>
      </c>
      <c r="AM135" s="36"/>
      <c r="AN135" s="36" t="s">
        <v>28</v>
      </c>
      <c r="AO135" s="90">
        <v>45575</v>
      </c>
      <c r="AP135" s="168"/>
      <c r="AQ135" s="168"/>
      <c r="AR135" s="73" t="s">
        <v>27</v>
      </c>
      <c r="AS135" s="36" t="s">
        <v>854</v>
      </c>
      <c r="AT135" s="36"/>
      <c r="AU135" s="36" t="s">
        <v>28</v>
      </c>
      <c r="AV135" s="90">
        <v>45575</v>
      </c>
    </row>
    <row r="136" spans="2:48" ht="16.5" customHeight="1">
      <c r="B136" s="73"/>
      <c r="C136" s="36"/>
      <c r="D136" s="36"/>
      <c r="E136" s="36"/>
      <c r="F136" s="37"/>
      <c r="G136" s="38"/>
      <c r="I136" s="73"/>
      <c r="J136" s="36"/>
      <c r="K136" s="36"/>
      <c r="L136" s="36"/>
      <c r="M136" s="37"/>
      <c r="P136" s="73"/>
      <c r="Q136" s="36"/>
      <c r="R136" s="36"/>
      <c r="S136" s="36"/>
      <c r="T136" s="37"/>
      <c r="W136" s="73"/>
      <c r="X136" s="36"/>
      <c r="Y136" s="36"/>
      <c r="Z136" s="36"/>
      <c r="AA136" s="37"/>
      <c r="AB136" s="81"/>
      <c r="AC136" s="81"/>
      <c r="AD136" s="73"/>
      <c r="AE136" s="36"/>
      <c r="AF136" s="36"/>
      <c r="AG136" s="36"/>
      <c r="AH136" s="37"/>
      <c r="AI136" s="81"/>
      <c r="AJ136" s="81"/>
      <c r="AK136" s="73"/>
      <c r="AL136" s="36"/>
      <c r="AM136" s="36"/>
      <c r="AN136" s="36"/>
      <c r="AO136" s="37"/>
      <c r="AP136" s="81"/>
      <c r="AQ136" s="81"/>
      <c r="AR136" s="73"/>
      <c r="AS136" s="36"/>
      <c r="AT136" s="36"/>
      <c r="AU136" s="36"/>
      <c r="AV136" s="37"/>
    </row>
    <row r="137" spans="2:48" s="79" customFormat="1" ht="16.5" customHeight="1">
      <c r="B137" s="266" t="s">
        <v>113</v>
      </c>
      <c r="C137" s="267"/>
      <c r="D137" s="261"/>
      <c r="E137" s="268" t="s">
        <v>115</v>
      </c>
      <c r="F137" s="269"/>
      <c r="G137" s="78"/>
      <c r="I137" s="266" t="s">
        <v>113</v>
      </c>
      <c r="J137" s="267"/>
      <c r="K137" s="261"/>
      <c r="L137" s="268" t="s">
        <v>115</v>
      </c>
      <c r="M137" s="269"/>
      <c r="P137" s="266" t="s">
        <v>113</v>
      </c>
      <c r="Q137" s="267"/>
      <c r="R137" s="261"/>
      <c r="S137" s="268" t="s">
        <v>115</v>
      </c>
      <c r="T137" s="269"/>
      <c r="W137" s="266" t="s">
        <v>113</v>
      </c>
      <c r="X137" s="267"/>
      <c r="Y137" s="261"/>
      <c r="Z137" s="268" t="s">
        <v>115</v>
      </c>
      <c r="AA137" s="269"/>
      <c r="AB137" s="169"/>
      <c r="AC137" s="169"/>
      <c r="AD137" s="266" t="s">
        <v>113</v>
      </c>
      <c r="AE137" s="267"/>
      <c r="AF137" s="261"/>
      <c r="AG137" s="268" t="s">
        <v>115</v>
      </c>
      <c r="AH137" s="269"/>
      <c r="AI137" s="169"/>
      <c r="AJ137" s="169"/>
      <c r="AK137" s="266" t="s">
        <v>113</v>
      </c>
      <c r="AL137" s="267"/>
      <c r="AM137" s="261"/>
      <c r="AN137" s="268" t="s">
        <v>115</v>
      </c>
      <c r="AO137" s="269"/>
      <c r="AP137" s="169"/>
      <c r="AQ137" s="169"/>
      <c r="AR137" s="266" t="s">
        <v>113</v>
      </c>
      <c r="AS137" s="267"/>
      <c r="AT137" s="261"/>
      <c r="AU137" s="268" t="s">
        <v>115</v>
      </c>
      <c r="AV137" s="269"/>
    </row>
    <row r="138" spans="2:48" ht="16.5" customHeight="1">
      <c r="B138" s="73" t="s">
        <v>1</v>
      </c>
      <c r="C138" s="72">
        <v>1310.1999999999998</v>
      </c>
      <c r="D138" s="36"/>
      <c r="E138" s="36" t="s">
        <v>29</v>
      </c>
      <c r="F138" s="80" t="s">
        <v>911</v>
      </c>
      <c r="G138" s="38"/>
      <c r="I138" s="73" t="s">
        <v>1</v>
      </c>
      <c r="J138" s="72">
        <v>1310.1999999999998</v>
      </c>
      <c r="K138" s="36"/>
      <c r="L138" s="36" t="s">
        <v>29</v>
      </c>
      <c r="M138" s="80" t="s">
        <v>912</v>
      </c>
      <c r="P138" s="73" t="s">
        <v>1</v>
      </c>
      <c r="Q138" s="72">
        <v>910</v>
      </c>
      <c r="R138" s="36"/>
      <c r="S138" s="36" t="s">
        <v>29</v>
      </c>
      <c r="T138" s="80" t="s">
        <v>913</v>
      </c>
      <c r="W138" s="73" t="s">
        <v>1</v>
      </c>
      <c r="X138" s="72">
        <v>1310.1999999999998</v>
      </c>
      <c r="Y138" s="36"/>
      <c r="Z138" s="36" t="s">
        <v>29</v>
      </c>
      <c r="AA138" s="80" t="s">
        <v>914</v>
      </c>
      <c r="AB138" s="170"/>
      <c r="AC138" s="170"/>
      <c r="AD138" s="73" t="s">
        <v>1</v>
      </c>
      <c r="AE138" s="72">
        <v>1310.1999999999998</v>
      </c>
      <c r="AF138" s="36"/>
      <c r="AG138" s="36" t="s">
        <v>29</v>
      </c>
      <c r="AH138" s="80" t="s">
        <v>915</v>
      </c>
      <c r="AI138" s="170"/>
      <c r="AJ138" s="170"/>
      <c r="AK138" s="73" t="s">
        <v>1</v>
      </c>
      <c r="AL138" s="72">
        <v>1600</v>
      </c>
      <c r="AM138" s="36"/>
      <c r="AN138" s="36" t="s">
        <v>29</v>
      </c>
      <c r="AO138" s="80" t="s">
        <v>916</v>
      </c>
      <c r="AP138" s="170"/>
      <c r="AQ138" s="170"/>
      <c r="AR138" s="73" t="s">
        <v>1</v>
      </c>
      <c r="AS138" s="72">
        <v>1310.1999999999998</v>
      </c>
      <c r="AT138" s="36"/>
      <c r="AU138" s="36" t="s">
        <v>29</v>
      </c>
      <c r="AV138" s="80" t="s">
        <v>917</v>
      </c>
    </row>
    <row r="139" spans="2:48" ht="16.5" customHeight="1">
      <c r="B139" s="73" t="s">
        <v>3</v>
      </c>
      <c r="C139" s="72">
        <v>28371.699999999997</v>
      </c>
      <c r="D139" s="36"/>
      <c r="E139" s="36" t="s">
        <v>30</v>
      </c>
      <c r="F139" s="80" t="s">
        <v>791</v>
      </c>
      <c r="G139" s="38"/>
      <c r="I139" s="73" t="s">
        <v>3</v>
      </c>
      <c r="J139" s="72">
        <v>40612.46</v>
      </c>
      <c r="K139" s="36"/>
      <c r="L139" s="36" t="s">
        <v>30</v>
      </c>
      <c r="M139" s="80" t="s">
        <v>792</v>
      </c>
      <c r="P139" s="73" t="s">
        <v>3</v>
      </c>
      <c r="Q139" s="72">
        <v>23040</v>
      </c>
      <c r="R139" s="36"/>
      <c r="S139" s="36" t="s">
        <v>30</v>
      </c>
      <c r="T139" s="80" t="s">
        <v>793</v>
      </c>
      <c r="W139" s="73" t="s">
        <v>3</v>
      </c>
      <c r="X139" s="72">
        <v>26447.919999999998</v>
      </c>
      <c r="Y139" s="36"/>
      <c r="Z139" s="36" t="s">
        <v>30</v>
      </c>
      <c r="AA139" s="80" t="s">
        <v>794</v>
      </c>
      <c r="AB139" s="170"/>
      <c r="AC139" s="170"/>
      <c r="AD139" s="73" t="s">
        <v>3</v>
      </c>
      <c r="AE139" s="72">
        <v>28546.22</v>
      </c>
      <c r="AF139" s="36"/>
      <c r="AG139" s="36" t="s">
        <v>30</v>
      </c>
      <c r="AH139" s="80" t="s">
        <v>795</v>
      </c>
      <c r="AI139" s="170"/>
      <c r="AJ139" s="170"/>
      <c r="AK139" s="73" t="s">
        <v>3</v>
      </c>
      <c r="AL139" s="72">
        <v>51357.8</v>
      </c>
      <c r="AM139" s="36"/>
      <c r="AN139" s="36" t="s">
        <v>30</v>
      </c>
      <c r="AO139" s="80" t="s">
        <v>796</v>
      </c>
      <c r="AP139" s="170"/>
      <c r="AQ139" s="170"/>
      <c r="AR139" s="73" t="s">
        <v>3</v>
      </c>
      <c r="AS139" s="72">
        <v>34492.080000000002</v>
      </c>
      <c r="AT139" s="36"/>
      <c r="AU139" s="36" t="s">
        <v>30</v>
      </c>
      <c r="AV139" s="80" t="s">
        <v>797</v>
      </c>
    </row>
    <row r="140" spans="2:48" ht="16.5" customHeight="1">
      <c r="B140" s="73" t="s">
        <v>159</v>
      </c>
      <c r="C140" s="72">
        <v>0</v>
      </c>
      <c r="D140" s="36"/>
      <c r="E140" s="36"/>
      <c r="F140" s="80"/>
      <c r="G140" s="38"/>
      <c r="I140" s="73" t="s">
        <v>159</v>
      </c>
      <c r="J140" s="72">
        <v>0</v>
      </c>
      <c r="K140" s="36"/>
      <c r="L140" s="36"/>
      <c r="M140" s="80"/>
      <c r="P140" s="73" t="s">
        <v>159</v>
      </c>
      <c r="Q140" s="72">
        <v>0</v>
      </c>
      <c r="R140" s="36"/>
      <c r="S140" s="36"/>
      <c r="T140" s="80"/>
      <c r="W140" s="73" t="s">
        <v>159</v>
      </c>
      <c r="X140" s="72">
        <v>0</v>
      </c>
      <c r="Y140" s="36"/>
      <c r="Z140" s="36"/>
      <c r="AA140" s="80"/>
      <c r="AB140" s="170"/>
      <c r="AC140" s="170"/>
      <c r="AD140" s="73" t="s">
        <v>159</v>
      </c>
      <c r="AE140" s="72">
        <v>0</v>
      </c>
      <c r="AF140" s="36"/>
      <c r="AG140" s="36"/>
      <c r="AH140" s="80"/>
      <c r="AI140" s="170"/>
      <c r="AJ140" s="170"/>
      <c r="AK140" s="73" t="s">
        <v>159</v>
      </c>
      <c r="AL140" s="72">
        <v>0</v>
      </c>
      <c r="AM140" s="36"/>
      <c r="AN140" s="36"/>
      <c r="AO140" s="80"/>
      <c r="AP140" s="170"/>
      <c r="AQ140" s="170"/>
      <c r="AR140" s="73" t="s">
        <v>159</v>
      </c>
      <c r="AS140" s="72">
        <v>0</v>
      </c>
      <c r="AT140" s="36"/>
      <c r="AU140" s="36"/>
      <c r="AV140" s="80"/>
    </row>
    <row r="141" spans="2:48" ht="16.5" customHeight="1">
      <c r="B141" s="164" t="s">
        <v>167</v>
      </c>
      <c r="C141" s="72">
        <v>2025</v>
      </c>
      <c r="D141" s="36"/>
      <c r="E141" s="36"/>
      <c r="F141" s="80"/>
      <c r="G141" s="38"/>
      <c r="I141" s="164" t="s">
        <v>167</v>
      </c>
      <c r="J141" s="72">
        <v>2655</v>
      </c>
      <c r="K141" s="36"/>
      <c r="L141" s="36"/>
      <c r="M141" s="80"/>
      <c r="P141" s="164" t="s">
        <v>167</v>
      </c>
      <c r="Q141" s="72">
        <v>1728</v>
      </c>
      <c r="R141" s="36"/>
      <c r="S141" s="36"/>
      <c r="T141" s="80"/>
      <c r="W141" s="164" t="s">
        <v>167</v>
      </c>
      <c r="X141" s="72">
        <v>1926</v>
      </c>
      <c r="Y141" s="36"/>
      <c r="Z141" s="36"/>
      <c r="AA141" s="80"/>
      <c r="AB141" s="170"/>
      <c r="AC141" s="170"/>
      <c r="AD141" s="164" t="s">
        <v>167</v>
      </c>
      <c r="AE141" s="72">
        <v>2034</v>
      </c>
      <c r="AF141" s="36"/>
      <c r="AG141" s="36"/>
      <c r="AH141" s="80"/>
      <c r="AI141" s="170"/>
      <c r="AJ141" s="170"/>
      <c r="AK141" s="164" t="s">
        <v>167</v>
      </c>
      <c r="AL141" s="72">
        <v>3114</v>
      </c>
      <c r="AM141" s="36"/>
      <c r="AN141" s="36"/>
      <c r="AO141" s="80"/>
      <c r="AP141" s="170"/>
      <c r="AQ141" s="170"/>
      <c r="AR141" s="164" t="s">
        <v>167</v>
      </c>
      <c r="AS141" s="72">
        <v>2340</v>
      </c>
      <c r="AT141" s="36"/>
      <c r="AU141" s="36"/>
      <c r="AV141" s="80"/>
    </row>
    <row r="142" spans="2:48" ht="16.5" customHeight="1">
      <c r="B142" s="73" t="s">
        <v>168</v>
      </c>
      <c r="C142" s="72">
        <v>1125</v>
      </c>
      <c r="D142" s="36"/>
      <c r="E142" s="36"/>
      <c r="F142" s="80"/>
      <c r="G142" s="38"/>
      <c r="I142" s="73" t="s">
        <v>168</v>
      </c>
      <c r="J142" s="72">
        <v>1475</v>
      </c>
      <c r="K142" s="36"/>
      <c r="L142" s="36"/>
      <c r="M142" s="80"/>
      <c r="P142" s="73" t="s">
        <v>168</v>
      </c>
      <c r="Q142" s="72">
        <v>960</v>
      </c>
      <c r="R142" s="36"/>
      <c r="S142" s="36"/>
      <c r="T142" s="80"/>
      <c r="W142" s="73" t="s">
        <v>168</v>
      </c>
      <c r="X142" s="72">
        <v>1070</v>
      </c>
      <c r="Y142" s="36"/>
      <c r="Z142" s="36"/>
      <c r="AA142" s="80"/>
      <c r="AB142" s="170"/>
      <c r="AC142" s="170"/>
      <c r="AD142" s="73" t="s">
        <v>168</v>
      </c>
      <c r="AE142" s="72">
        <v>1130</v>
      </c>
      <c r="AF142" s="36"/>
      <c r="AG142" s="36"/>
      <c r="AH142" s="80"/>
      <c r="AI142" s="170"/>
      <c r="AJ142" s="170"/>
      <c r="AK142" s="73" t="s">
        <v>168</v>
      </c>
      <c r="AL142" s="72">
        <v>1730</v>
      </c>
      <c r="AM142" s="36"/>
      <c r="AN142" s="36"/>
      <c r="AO142" s="80"/>
      <c r="AP142" s="170"/>
      <c r="AQ142" s="170"/>
      <c r="AR142" s="73" t="s">
        <v>168</v>
      </c>
      <c r="AS142" s="72">
        <v>1300</v>
      </c>
      <c r="AT142" s="36"/>
      <c r="AU142" s="36"/>
      <c r="AV142" s="80"/>
    </row>
    <row r="143" spans="2:48" ht="16.5" customHeight="1">
      <c r="B143" s="73" t="s">
        <v>31</v>
      </c>
      <c r="C143" s="72">
        <v>3283</v>
      </c>
      <c r="D143" s="36"/>
      <c r="E143" s="172" t="s">
        <v>117</v>
      </c>
      <c r="F143" s="173"/>
      <c r="G143" s="38"/>
      <c r="I143" s="73" t="s">
        <v>31</v>
      </c>
      <c r="J143" s="72">
        <v>4605</v>
      </c>
      <c r="K143" s="36"/>
      <c r="L143" s="172" t="s">
        <v>117</v>
      </c>
      <c r="M143" s="173"/>
      <c r="P143" s="73" t="s">
        <v>31</v>
      </c>
      <c r="Q143" s="72">
        <v>2664</v>
      </c>
      <c r="R143" s="36"/>
      <c r="S143" s="172" t="s">
        <v>117</v>
      </c>
      <c r="T143" s="173"/>
      <c r="W143" s="73" t="s">
        <v>31</v>
      </c>
      <c r="X143" s="72">
        <v>3075</v>
      </c>
      <c r="Y143" s="36"/>
      <c r="Z143" s="172" t="s">
        <v>117</v>
      </c>
      <c r="AA143" s="173"/>
      <c r="AB143" s="169"/>
      <c r="AC143" s="169"/>
      <c r="AD143" s="73" t="s">
        <v>31</v>
      </c>
      <c r="AE143" s="72">
        <v>3302</v>
      </c>
      <c r="AF143" s="36"/>
      <c r="AG143" s="172" t="s">
        <v>117</v>
      </c>
      <c r="AH143" s="173"/>
      <c r="AI143" s="169"/>
      <c r="AJ143" s="169"/>
      <c r="AK143" s="73" t="s">
        <v>31</v>
      </c>
      <c r="AL143" s="72">
        <v>5780</v>
      </c>
      <c r="AM143" s="36"/>
      <c r="AN143" s="172" t="s">
        <v>117</v>
      </c>
      <c r="AO143" s="173"/>
      <c r="AP143" s="169"/>
      <c r="AQ143" s="169"/>
      <c r="AR143" s="73" t="s">
        <v>31</v>
      </c>
      <c r="AS143" s="72">
        <v>3944</v>
      </c>
      <c r="AT143" s="36"/>
      <c r="AU143" s="172" t="s">
        <v>117</v>
      </c>
      <c r="AV143" s="173"/>
    </row>
    <row r="144" spans="2:48" ht="16.5" customHeight="1">
      <c r="B144" s="73" t="s">
        <v>171</v>
      </c>
      <c r="C144" s="72">
        <v>-5</v>
      </c>
      <c r="D144" s="36"/>
      <c r="E144" s="36" t="s">
        <v>33</v>
      </c>
      <c r="F144" s="80" t="s">
        <v>918</v>
      </c>
      <c r="G144" s="38"/>
      <c r="I144" s="73" t="s">
        <v>171</v>
      </c>
      <c r="J144" s="72">
        <v>-8</v>
      </c>
      <c r="K144" s="36"/>
      <c r="L144" s="36" t="s">
        <v>33</v>
      </c>
      <c r="M144" s="80" t="s">
        <v>809</v>
      </c>
      <c r="P144" s="73" t="s">
        <v>171</v>
      </c>
      <c r="Q144" s="72">
        <v>-2</v>
      </c>
      <c r="R144" s="36"/>
      <c r="S144" s="36" t="s">
        <v>33</v>
      </c>
      <c r="T144" s="80" t="s">
        <v>770</v>
      </c>
      <c r="W144" s="73" t="s">
        <v>171</v>
      </c>
      <c r="X144" s="72">
        <v>-9</v>
      </c>
      <c r="Y144" s="36"/>
      <c r="Z144" s="36" t="s">
        <v>33</v>
      </c>
      <c r="AA144" s="80" t="s">
        <v>919</v>
      </c>
      <c r="AB144" s="170"/>
      <c r="AC144" s="170"/>
      <c r="AD144" s="73" t="s">
        <v>171</v>
      </c>
      <c r="AE144" s="72">
        <v>-2</v>
      </c>
      <c r="AF144" s="36"/>
      <c r="AG144" s="36" t="s">
        <v>33</v>
      </c>
      <c r="AH144" s="80" t="s">
        <v>920</v>
      </c>
      <c r="AI144" s="170"/>
      <c r="AJ144" s="170"/>
      <c r="AK144" s="73" t="s">
        <v>171</v>
      </c>
      <c r="AL144" s="72">
        <v>-2</v>
      </c>
      <c r="AM144" s="36"/>
      <c r="AN144" s="36" t="s">
        <v>33</v>
      </c>
      <c r="AO144" s="80" t="s">
        <v>824</v>
      </c>
      <c r="AP144" s="170"/>
      <c r="AQ144" s="170"/>
      <c r="AR144" s="73" t="s">
        <v>171</v>
      </c>
      <c r="AS144" s="72">
        <v>-6</v>
      </c>
      <c r="AT144" s="36"/>
      <c r="AU144" s="36" t="s">
        <v>33</v>
      </c>
      <c r="AV144" s="80" t="s">
        <v>921</v>
      </c>
    </row>
    <row r="145" spans="2:92" ht="16.5" customHeight="1">
      <c r="B145" s="73" t="s">
        <v>32</v>
      </c>
      <c r="C145" s="72">
        <v>1040</v>
      </c>
      <c r="D145" s="36"/>
      <c r="E145" s="96"/>
      <c r="F145" s="95"/>
      <c r="G145" s="38"/>
      <c r="I145" s="73" t="s">
        <v>32</v>
      </c>
      <c r="J145" s="72">
        <v>1460</v>
      </c>
      <c r="K145" s="36"/>
      <c r="L145" s="96"/>
      <c r="M145" s="95"/>
      <c r="P145" s="73" t="s">
        <v>32</v>
      </c>
      <c r="Q145" s="72">
        <v>850</v>
      </c>
      <c r="R145" s="36"/>
      <c r="S145" s="96"/>
      <c r="T145" s="95"/>
      <c r="W145" s="73" t="s">
        <v>32</v>
      </c>
      <c r="X145" s="72">
        <v>980</v>
      </c>
      <c r="Y145" s="36"/>
      <c r="Z145" s="96"/>
      <c r="AA145" s="95"/>
      <c r="AB145" s="171"/>
      <c r="AC145" s="171"/>
      <c r="AD145" s="73" t="s">
        <v>32</v>
      </c>
      <c r="AE145" s="72">
        <v>1040</v>
      </c>
      <c r="AF145" s="36"/>
      <c r="AG145" s="96"/>
      <c r="AH145" s="95"/>
      <c r="AI145" s="171"/>
      <c r="AJ145" s="171"/>
      <c r="AK145" s="73" t="s">
        <v>32</v>
      </c>
      <c r="AL145" s="72">
        <v>1840</v>
      </c>
      <c r="AM145" s="36"/>
      <c r="AN145" s="96"/>
      <c r="AO145" s="95"/>
      <c r="AP145" s="171"/>
      <c r="AQ145" s="171"/>
      <c r="AR145" s="73" t="s">
        <v>32</v>
      </c>
      <c r="AS145" s="72">
        <v>1250</v>
      </c>
      <c r="AT145" s="36"/>
      <c r="AU145" s="96"/>
      <c r="AV145" s="95"/>
    </row>
    <row r="146" spans="2:92" ht="16.5" customHeight="1">
      <c r="B146" s="73" t="s">
        <v>101</v>
      </c>
      <c r="C146" s="72">
        <v>2500</v>
      </c>
      <c r="D146" s="36"/>
      <c r="E146" s="36"/>
      <c r="F146" s="80"/>
      <c r="G146" s="38"/>
      <c r="I146" s="73" t="s">
        <v>101</v>
      </c>
      <c r="J146" s="72">
        <v>2500</v>
      </c>
      <c r="K146" s="36"/>
      <c r="L146" s="36"/>
      <c r="M146" s="80"/>
      <c r="P146" s="73" t="s">
        <v>101</v>
      </c>
      <c r="Q146" s="72">
        <v>2500</v>
      </c>
      <c r="R146" s="36"/>
      <c r="S146" s="36"/>
      <c r="T146" s="80"/>
      <c r="W146" s="73" t="s">
        <v>101</v>
      </c>
      <c r="X146" s="72">
        <v>2500</v>
      </c>
      <c r="Y146" s="36"/>
      <c r="Z146" s="36"/>
      <c r="AA146" s="80"/>
      <c r="AB146" s="170"/>
      <c r="AC146" s="170"/>
      <c r="AD146" s="73" t="s">
        <v>101</v>
      </c>
      <c r="AE146" s="72">
        <v>2500</v>
      </c>
      <c r="AF146" s="36"/>
      <c r="AG146" s="36"/>
      <c r="AH146" s="80"/>
      <c r="AI146" s="170"/>
      <c r="AJ146" s="170"/>
      <c r="AK146" s="73" t="s">
        <v>101</v>
      </c>
      <c r="AL146" s="72">
        <v>2500</v>
      </c>
      <c r="AM146" s="36"/>
      <c r="AN146" s="36"/>
      <c r="AO146" s="80"/>
      <c r="AP146" s="170"/>
      <c r="AQ146" s="170"/>
      <c r="AR146" s="73" t="s">
        <v>101</v>
      </c>
      <c r="AS146" s="72">
        <v>2500</v>
      </c>
      <c r="AT146" s="36"/>
      <c r="AU146" s="36"/>
      <c r="AV146" s="80"/>
    </row>
    <row r="147" spans="2:92" ht="16.5" customHeight="1">
      <c r="B147" s="73" t="s">
        <v>104</v>
      </c>
      <c r="C147" s="72">
        <v>0</v>
      </c>
      <c r="D147" s="36"/>
      <c r="E147" s="36"/>
      <c r="F147" s="80"/>
      <c r="G147" s="38"/>
      <c r="I147" s="73" t="s">
        <v>104</v>
      </c>
      <c r="J147" s="72">
        <v>0</v>
      </c>
      <c r="K147" s="36"/>
      <c r="L147" s="36"/>
      <c r="M147" s="80"/>
      <c r="P147" s="73" t="s">
        <v>104</v>
      </c>
      <c r="Q147" s="72">
        <v>0</v>
      </c>
      <c r="R147" s="36"/>
      <c r="S147" s="36"/>
      <c r="T147" s="80"/>
      <c r="W147" s="73" t="s">
        <v>104</v>
      </c>
      <c r="X147" s="72">
        <v>0</v>
      </c>
      <c r="Y147" s="36"/>
      <c r="Z147" s="36"/>
      <c r="AA147" s="80"/>
      <c r="AB147" s="170"/>
      <c r="AC147" s="170"/>
      <c r="AD147" s="73" t="s">
        <v>104</v>
      </c>
      <c r="AE147" s="72">
        <v>0</v>
      </c>
      <c r="AF147" s="36"/>
      <c r="AG147" s="36"/>
      <c r="AH147" s="80"/>
      <c r="AI147" s="170"/>
      <c r="AJ147" s="170"/>
      <c r="AK147" s="73" t="s">
        <v>104</v>
      </c>
      <c r="AL147" s="72">
        <v>0</v>
      </c>
      <c r="AM147" s="36"/>
      <c r="AN147" s="36"/>
      <c r="AO147" s="80"/>
      <c r="AP147" s="170"/>
      <c r="AQ147" s="170"/>
      <c r="AR147" s="73" t="s">
        <v>104</v>
      </c>
      <c r="AS147" s="72">
        <v>0</v>
      </c>
      <c r="AT147" s="36"/>
      <c r="AU147" s="36"/>
      <c r="AV147" s="80"/>
    </row>
    <row r="148" spans="2:92" ht="16.5" customHeight="1">
      <c r="B148" s="93" t="s">
        <v>109</v>
      </c>
      <c r="C148" s="94">
        <v>39650</v>
      </c>
      <c r="D148" s="81"/>
      <c r="E148" s="36"/>
      <c r="F148" s="37"/>
      <c r="G148" s="38"/>
      <c r="H148" s="39"/>
      <c r="I148" s="93" t="s">
        <v>109</v>
      </c>
      <c r="J148" s="94">
        <v>54610</v>
      </c>
      <c r="K148" s="81"/>
      <c r="L148" s="36"/>
      <c r="M148" s="37"/>
      <c r="N148" s="39"/>
      <c r="O148" s="39"/>
      <c r="P148" s="93" t="s">
        <v>109</v>
      </c>
      <c r="Q148" s="94">
        <v>32650</v>
      </c>
      <c r="R148" s="81"/>
      <c r="S148" s="36"/>
      <c r="T148" s="37"/>
      <c r="U148" s="39"/>
      <c r="V148" s="39"/>
      <c r="W148" s="93" t="s">
        <v>109</v>
      </c>
      <c r="X148" s="94">
        <v>37300</v>
      </c>
      <c r="Y148" s="81"/>
      <c r="Z148" s="36"/>
      <c r="AA148" s="37"/>
      <c r="AB148" s="81"/>
      <c r="AC148" s="81"/>
      <c r="AD148" s="93" t="s">
        <v>109</v>
      </c>
      <c r="AE148" s="94">
        <v>39860</v>
      </c>
      <c r="AF148" s="81"/>
      <c r="AG148" s="36"/>
      <c r="AH148" s="37"/>
      <c r="AI148" s="81"/>
      <c r="AJ148" s="81"/>
      <c r="AK148" s="93" t="s">
        <v>109</v>
      </c>
      <c r="AL148" s="94">
        <v>67920</v>
      </c>
      <c r="AM148" s="81"/>
      <c r="AN148" s="36"/>
      <c r="AO148" s="37"/>
      <c r="AP148" s="81"/>
      <c r="AQ148" s="81"/>
      <c r="AR148" s="93" t="s">
        <v>109</v>
      </c>
      <c r="AS148" s="94">
        <v>47130</v>
      </c>
      <c r="AT148" s="81"/>
      <c r="AU148" s="36"/>
      <c r="AV148" s="37"/>
    </row>
    <row r="149" spans="2:92" ht="16.5" customHeight="1">
      <c r="B149" s="74" t="s">
        <v>111</v>
      </c>
      <c r="C149" s="75">
        <v>0</v>
      </c>
      <c r="D149" s="81"/>
      <c r="E149" s="36"/>
      <c r="F149" s="37"/>
      <c r="G149" s="38"/>
      <c r="H149" s="39"/>
      <c r="I149" s="74" t="s">
        <v>111</v>
      </c>
      <c r="J149" s="75">
        <v>0</v>
      </c>
      <c r="K149" s="81"/>
      <c r="L149" s="36"/>
      <c r="M149" s="37"/>
      <c r="N149" s="39"/>
      <c r="O149" s="39"/>
      <c r="P149" s="74" t="s">
        <v>111</v>
      </c>
      <c r="Q149" s="75">
        <v>0</v>
      </c>
      <c r="R149" s="81"/>
      <c r="S149" s="36"/>
      <c r="T149" s="37"/>
      <c r="U149" s="39"/>
      <c r="V149" s="39"/>
      <c r="W149" s="74" t="s">
        <v>111</v>
      </c>
      <c r="X149" s="75">
        <v>0</v>
      </c>
      <c r="Y149" s="81"/>
      <c r="Z149" s="36"/>
      <c r="AA149" s="37"/>
      <c r="AB149" s="81"/>
      <c r="AC149" s="81"/>
      <c r="AD149" s="74" t="s">
        <v>111</v>
      </c>
      <c r="AE149" s="75">
        <v>0</v>
      </c>
      <c r="AF149" s="81"/>
      <c r="AG149" s="36"/>
      <c r="AH149" s="37"/>
      <c r="AI149" s="81"/>
      <c r="AJ149" s="81"/>
      <c r="AK149" s="74" t="s">
        <v>111</v>
      </c>
      <c r="AL149" s="75">
        <v>116170</v>
      </c>
      <c r="AM149" s="81"/>
      <c r="AN149" s="36"/>
      <c r="AO149" s="37"/>
      <c r="AP149" s="81"/>
      <c r="AQ149" s="81"/>
      <c r="AR149" s="74" t="s">
        <v>111</v>
      </c>
      <c r="AS149" s="75">
        <v>0</v>
      </c>
      <c r="AT149" s="81"/>
      <c r="AU149" s="36"/>
      <c r="AV149" s="37"/>
    </row>
    <row r="150" spans="2:92" ht="16.5" customHeight="1">
      <c r="B150" s="91" t="s">
        <v>112</v>
      </c>
      <c r="C150" s="92">
        <v>39650</v>
      </c>
      <c r="D150" s="81"/>
      <c r="E150" s="36"/>
      <c r="F150" s="37"/>
      <c r="G150" s="38"/>
      <c r="I150" s="91" t="s">
        <v>112</v>
      </c>
      <c r="J150" s="92">
        <v>54610</v>
      </c>
      <c r="K150" s="81"/>
      <c r="L150" s="36"/>
      <c r="M150" s="37"/>
      <c r="P150" s="91" t="s">
        <v>112</v>
      </c>
      <c r="Q150" s="92">
        <v>32650</v>
      </c>
      <c r="R150" s="81"/>
      <c r="S150" s="36"/>
      <c r="T150" s="37"/>
      <c r="W150" s="91" t="s">
        <v>112</v>
      </c>
      <c r="X150" s="92">
        <v>37300</v>
      </c>
      <c r="Y150" s="81"/>
      <c r="Z150" s="36"/>
      <c r="AA150" s="37"/>
      <c r="AB150" s="81"/>
      <c r="AC150" s="81"/>
      <c r="AD150" s="91" t="s">
        <v>112</v>
      </c>
      <c r="AE150" s="92">
        <v>39860</v>
      </c>
      <c r="AF150" s="81"/>
      <c r="AG150" s="36"/>
      <c r="AH150" s="37"/>
      <c r="AI150" s="81"/>
      <c r="AJ150" s="81"/>
      <c r="AK150" s="91" t="s">
        <v>112</v>
      </c>
      <c r="AL150" s="92">
        <v>184090</v>
      </c>
      <c r="AM150" s="81"/>
      <c r="AN150" s="36"/>
      <c r="AO150" s="37"/>
      <c r="AP150" s="81"/>
      <c r="AQ150" s="81"/>
      <c r="AR150" s="91" t="s">
        <v>112</v>
      </c>
      <c r="AS150" s="92">
        <v>47130</v>
      </c>
      <c r="AT150" s="81"/>
      <c r="AU150" s="36"/>
      <c r="AV150" s="37"/>
    </row>
    <row r="151" spans="2:92" s="39" customFormat="1" ht="16.5" customHeight="1">
      <c r="B151" s="73"/>
      <c r="C151" s="42"/>
      <c r="D151" s="36"/>
      <c r="E151" s="36"/>
      <c r="F151" s="37"/>
      <c r="G151" s="38"/>
      <c r="I151" s="73"/>
      <c r="J151" s="42"/>
      <c r="K151" s="36"/>
      <c r="L151" s="36"/>
      <c r="M151" s="37"/>
      <c r="P151" s="73"/>
      <c r="Q151" s="42"/>
      <c r="R151" s="36"/>
      <c r="S151" s="36"/>
      <c r="T151" s="37"/>
      <c r="W151" s="73"/>
      <c r="X151" s="42"/>
      <c r="Y151" s="36"/>
      <c r="Z151" s="36"/>
      <c r="AA151" s="37"/>
      <c r="AB151" s="81"/>
      <c r="AC151" s="81"/>
      <c r="AD151" s="73"/>
      <c r="AE151" s="42"/>
      <c r="AF151" s="36"/>
      <c r="AG151" s="36"/>
      <c r="AH151" s="37"/>
      <c r="AI151" s="81"/>
      <c r="AJ151" s="81"/>
      <c r="AK151" s="73"/>
      <c r="AL151" s="42"/>
      <c r="AM151" s="36"/>
      <c r="AN151" s="36"/>
      <c r="AO151" s="37"/>
      <c r="AP151" s="81"/>
      <c r="AQ151" s="81"/>
      <c r="AR151" s="73"/>
      <c r="AS151" s="42"/>
      <c r="AT151" s="36"/>
      <c r="AU151" s="36"/>
      <c r="AV151" s="37"/>
    </row>
    <row r="152" spans="2:92" s="82" customFormat="1" ht="16.5" customHeight="1">
      <c r="B152" s="73">
        <v>0</v>
      </c>
      <c r="C152" s="42"/>
      <c r="D152" s="36"/>
      <c r="E152" s="36"/>
      <c r="F152" s="37"/>
      <c r="G152" s="83"/>
      <c r="I152" s="73">
        <v>0</v>
      </c>
      <c r="J152" s="42"/>
      <c r="K152" s="36"/>
      <c r="L152" s="36"/>
      <c r="M152" s="37"/>
      <c r="P152" s="73">
        <v>0</v>
      </c>
      <c r="Q152" s="42"/>
      <c r="R152" s="36"/>
      <c r="S152" s="36"/>
      <c r="T152" s="37"/>
      <c r="W152" s="73">
        <v>0</v>
      </c>
      <c r="X152" s="42"/>
      <c r="Y152" s="36"/>
      <c r="Z152" s="36"/>
      <c r="AA152" s="37"/>
      <c r="AB152" s="81"/>
      <c r="AC152" s="81"/>
      <c r="AD152" s="73">
        <v>0</v>
      </c>
      <c r="AE152" s="42"/>
      <c r="AF152" s="36"/>
      <c r="AG152" s="36"/>
      <c r="AH152" s="37"/>
      <c r="AI152" s="81"/>
      <c r="AJ152" s="81"/>
      <c r="AK152" s="73">
        <v>0</v>
      </c>
      <c r="AL152" s="42"/>
      <c r="AM152" s="36"/>
      <c r="AN152" s="36"/>
      <c r="AO152" s="37"/>
      <c r="AP152" s="81"/>
      <c r="AQ152" s="81"/>
      <c r="AR152" s="73">
        <v>0</v>
      </c>
      <c r="AS152" s="42"/>
      <c r="AT152" s="36"/>
      <c r="AU152" s="36"/>
      <c r="AV152" s="37"/>
    </row>
    <row r="153" spans="2:92" ht="16.5" customHeight="1">
      <c r="B153" s="73" t="s">
        <v>211</v>
      </c>
      <c r="C153" s="42"/>
      <c r="D153" s="36"/>
      <c r="E153" s="36"/>
      <c r="F153" s="37"/>
      <c r="G153" s="38"/>
      <c r="I153" s="73" t="s">
        <v>211</v>
      </c>
      <c r="J153" s="42"/>
      <c r="K153" s="36"/>
      <c r="L153" s="36"/>
      <c r="M153" s="37"/>
      <c r="P153" s="73" t="s">
        <v>211</v>
      </c>
      <c r="Q153" s="42"/>
      <c r="R153" s="36"/>
      <c r="S153" s="36"/>
      <c r="T153" s="37"/>
      <c r="W153" s="73" t="s">
        <v>211</v>
      </c>
      <c r="X153" s="42"/>
      <c r="Y153" s="36"/>
      <c r="Z153" s="36"/>
      <c r="AA153" s="37"/>
      <c r="AB153" s="81"/>
      <c r="AC153" s="81"/>
      <c r="AD153" s="73" t="s">
        <v>211</v>
      </c>
      <c r="AE153" s="42"/>
      <c r="AF153" s="36"/>
      <c r="AG153" s="36"/>
      <c r="AH153" s="37"/>
      <c r="AI153" s="81"/>
      <c r="AJ153" s="81"/>
      <c r="AK153" s="73" t="s">
        <v>211</v>
      </c>
      <c r="AL153" s="42"/>
      <c r="AM153" s="36"/>
      <c r="AN153" s="36"/>
      <c r="AO153" s="37"/>
      <c r="AP153" s="81"/>
      <c r="AQ153" s="81"/>
      <c r="AR153" s="73" t="s">
        <v>211</v>
      </c>
      <c r="AS153" s="42"/>
      <c r="AT153" s="36"/>
      <c r="AU153" s="36"/>
      <c r="AV153" s="37"/>
    </row>
    <row r="154" spans="2:92" s="184" customFormat="1" ht="16.5" customHeight="1">
      <c r="B154" s="180">
        <v>0</v>
      </c>
      <c r="C154" s="181"/>
      <c r="D154" s="26"/>
      <c r="E154" s="26"/>
      <c r="F154" s="182"/>
      <c r="G154" s="183"/>
      <c r="I154" s="180">
        <v>0</v>
      </c>
      <c r="J154" s="181"/>
      <c r="K154" s="26"/>
      <c r="L154" s="26"/>
      <c r="M154" s="182"/>
      <c r="P154" s="180">
        <v>0</v>
      </c>
      <c r="Q154" s="181"/>
      <c r="R154" s="26"/>
      <c r="S154" s="26"/>
      <c r="T154" s="182"/>
      <c r="W154" s="180">
        <v>0</v>
      </c>
      <c r="X154" s="181"/>
      <c r="Y154" s="26"/>
      <c r="Z154" s="26"/>
      <c r="AA154" s="182"/>
      <c r="AB154" s="185"/>
      <c r="AC154" s="185"/>
      <c r="AD154" s="180">
        <v>0</v>
      </c>
      <c r="AE154" s="181"/>
      <c r="AF154" s="26"/>
      <c r="AG154" s="26"/>
      <c r="AH154" s="182"/>
      <c r="AI154" s="185"/>
      <c r="AJ154" s="185"/>
      <c r="AK154" s="180">
        <v>0</v>
      </c>
      <c r="AL154" s="181"/>
      <c r="AM154" s="26"/>
      <c r="AN154" s="26"/>
      <c r="AO154" s="182"/>
      <c r="AP154" s="185"/>
      <c r="AQ154" s="185"/>
      <c r="AR154" s="180">
        <v>0</v>
      </c>
      <c r="AS154" s="181"/>
      <c r="AT154" s="26"/>
      <c r="AU154" s="26"/>
      <c r="AV154" s="182"/>
    </row>
    <row r="155" spans="2:92" ht="16.5" customHeight="1" thickBot="1">
      <c r="B155" s="84"/>
      <c r="C155" s="85"/>
      <c r="D155" s="85"/>
      <c r="E155" s="85"/>
      <c r="F155" s="86"/>
      <c r="I155" s="84"/>
      <c r="J155" s="85"/>
      <c r="K155" s="85"/>
      <c r="L155" s="85"/>
      <c r="M155" s="86"/>
      <c r="P155" s="84"/>
      <c r="Q155" s="85"/>
      <c r="R155" s="85"/>
      <c r="S155" s="85"/>
      <c r="T155" s="86"/>
      <c r="W155" s="84"/>
      <c r="X155" s="85"/>
      <c r="Y155" s="85"/>
      <c r="Z155" s="85"/>
      <c r="AA155" s="86"/>
      <c r="AB155" s="81"/>
      <c r="AC155" s="81"/>
      <c r="AD155" s="84"/>
      <c r="AE155" s="85"/>
      <c r="AF155" s="85"/>
      <c r="AG155" s="85"/>
      <c r="AH155" s="86"/>
      <c r="AI155" s="81"/>
      <c r="AJ155" s="81"/>
      <c r="AK155" s="84"/>
      <c r="AL155" s="85"/>
      <c r="AM155" s="85"/>
      <c r="AN155" s="85"/>
      <c r="AO155" s="86"/>
      <c r="AP155" s="81"/>
      <c r="AQ155" s="81"/>
      <c r="AR155" s="84"/>
      <c r="AS155" s="85"/>
      <c r="AT155" s="85"/>
      <c r="AU155" s="85"/>
      <c r="AV155" s="86"/>
    </row>
    <row r="156" spans="2:92" ht="16.5" customHeight="1">
      <c r="B156" s="36"/>
      <c r="I156" s="36"/>
      <c r="P156" s="36"/>
      <c r="W156" s="36"/>
      <c r="AD156" s="36"/>
      <c r="AK156" s="36"/>
      <c r="AR156" s="36"/>
    </row>
    <row r="157" spans="2:92" ht="16.5" customHeight="1" thickBot="1">
      <c r="G157" s="38"/>
    </row>
    <row r="158" spans="2:92" s="76" customFormat="1" ht="16.5" customHeight="1">
      <c r="B158" s="98"/>
      <c r="C158" s="101"/>
      <c r="D158" s="102" t="s">
        <v>114</v>
      </c>
      <c r="E158" s="99"/>
      <c r="F158" s="100"/>
      <c r="G158" s="77"/>
      <c r="I158" s="98"/>
      <c r="J158" s="101"/>
      <c r="K158" s="102" t="s">
        <v>114</v>
      </c>
      <c r="L158" s="99"/>
      <c r="M158" s="100"/>
      <c r="P158" s="98"/>
      <c r="Q158" s="101"/>
      <c r="R158" s="102" t="s">
        <v>114</v>
      </c>
      <c r="S158" s="99"/>
      <c r="T158" s="100"/>
      <c r="W158" s="98"/>
      <c r="X158" s="101"/>
      <c r="Y158" s="102" t="s">
        <v>114</v>
      </c>
      <c r="Z158" s="99"/>
      <c r="AA158" s="100"/>
      <c r="AB158" s="167"/>
      <c r="AC158" s="167"/>
      <c r="AD158" s="98"/>
      <c r="AE158" s="101"/>
      <c r="AF158" s="102" t="s">
        <v>114</v>
      </c>
      <c r="AG158" s="99"/>
      <c r="AH158" s="100"/>
      <c r="AI158" s="167"/>
      <c r="AJ158" s="167"/>
      <c r="AK158" s="98"/>
      <c r="AL158" s="101"/>
      <c r="AM158" s="102" t="s">
        <v>114</v>
      </c>
      <c r="AN158" s="99"/>
      <c r="AO158" s="100"/>
      <c r="AP158" s="167"/>
      <c r="AQ158" s="167"/>
      <c r="AR158" s="98"/>
      <c r="AS158" s="101"/>
      <c r="AT158" s="102" t="s">
        <v>114</v>
      </c>
      <c r="AU158" s="99"/>
      <c r="AV158" s="100"/>
    </row>
    <row r="159" spans="2:92" ht="16.5" customHeight="1">
      <c r="B159" s="40" t="s">
        <v>26</v>
      </c>
      <c r="C159" s="26" t="s">
        <v>96</v>
      </c>
      <c r="D159" s="96"/>
      <c r="E159" s="26"/>
      <c r="F159" s="95"/>
      <c r="G159" s="41"/>
      <c r="H159" s="41"/>
      <c r="I159" s="40" t="s">
        <v>26</v>
      </c>
      <c r="J159" s="26" t="s">
        <v>44</v>
      </c>
      <c r="K159" s="41"/>
      <c r="L159" s="26"/>
      <c r="M159" s="70"/>
      <c r="N159" s="41"/>
      <c r="O159" s="41"/>
      <c r="P159" s="40" t="s">
        <v>26</v>
      </c>
      <c r="Q159" s="26" t="s">
        <v>66</v>
      </c>
      <c r="R159" s="42"/>
      <c r="S159" s="26"/>
      <c r="T159" s="70"/>
      <c r="U159" s="41"/>
      <c r="V159" s="41"/>
      <c r="W159" s="40" t="s">
        <v>26</v>
      </c>
      <c r="X159" s="26" t="s">
        <v>67</v>
      </c>
      <c r="Y159" s="41"/>
      <c r="Z159" s="26"/>
      <c r="AA159" s="70"/>
      <c r="AB159" s="41"/>
      <c r="AC159" s="41"/>
      <c r="AD159" s="40" t="s">
        <v>26</v>
      </c>
      <c r="AE159" s="26" t="s">
        <v>68</v>
      </c>
      <c r="AF159" s="41"/>
      <c r="AG159" s="26"/>
      <c r="AH159" s="70"/>
      <c r="AI159" s="41"/>
      <c r="AJ159" s="41"/>
      <c r="AK159" s="40" t="s">
        <v>26</v>
      </c>
      <c r="AL159" s="26" t="s">
        <v>69</v>
      </c>
      <c r="AN159" s="26"/>
      <c r="AO159" s="70"/>
      <c r="AP159" s="41"/>
      <c r="AQ159" s="41"/>
      <c r="AR159" s="40" t="s">
        <v>26</v>
      </c>
      <c r="AS159" s="26" t="s">
        <v>70</v>
      </c>
      <c r="AU159" s="26"/>
      <c r="AV159" s="70"/>
      <c r="CH159" s="41"/>
      <c r="CI159" s="41"/>
      <c r="CJ159" s="41"/>
      <c r="CK159" s="41"/>
      <c r="CL159" s="41"/>
      <c r="CM159" s="41"/>
      <c r="CN159" s="41"/>
    </row>
    <row r="160" spans="2:92" ht="16.5" customHeight="1">
      <c r="B160" s="73" t="s">
        <v>27</v>
      </c>
      <c r="C160" s="36" t="s">
        <v>854</v>
      </c>
      <c r="D160" s="36"/>
      <c r="E160" s="36" t="s">
        <v>28</v>
      </c>
      <c r="F160" s="90">
        <v>45575</v>
      </c>
      <c r="G160" s="38"/>
      <c r="I160" s="73" t="s">
        <v>27</v>
      </c>
      <c r="J160" s="36" t="s">
        <v>854</v>
      </c>
      <c r="K160" s="36"/>
      <c r="L160" s="36" t="s">
        <v>28</v>
      </c>
      <c r="M160" s="90">
        <v>45575</v>
      </c>
      <c r="P160" s="73" t="s">
        <v>27</v>
      </c>
      <c r="Q160" s="36" t="s">
        <v>854</v>
      </c>
      <c r="R160" s="36"/>
      <c r="S160" s="36" t="s">
        <v>28</v>
      </c>
      <c r="T160" s="90">
        <v>45575</v>
      </c>
      <c r="W160" s="73" t="s">
        <v>27</v>
      </c>
      <c r="X160" s="36" t="s">
        <v>854</v>
      </c>
      <c r="Y160" s="36"/>
      <c r="Z160" s="36" t="s">
        <v>28</v>
      </c>
      <c r="AA160" s="90">
        <v>45575</v>
      </c>
      <c r="AB160" s="168"/>
      <c r="AC160" s="168"/>
      <c r="AD160" s="73" t="s">
        <v>27</v>
      </c>
      <c r="AE160" s="36" t="s">
        <v>854</v>
      </c>
      <c r="AF160" s="36"/>
      <c r="AG160" s="36" t="s">
        <v>28</v>
      </c>
      <c r="AH160" s="90">
        <v>45575</v>
      </c>
      <c r="AI160" s="168"/>
      <c r="AJ160" s="168"/>
      <c r="AK160" s="73" t="s">
        <v>27</v>
      </c>
      <c r="AL160" s="36" t="s">
        <v>854</v>
      </c>
      <c r="AM160" s="36"/>
      <c r="AN160" s="36" t="s">
        <v>28</v>
      </c>
      <c r="AO160" s="90">
        <v>45575</v>
      </c>
      <c r="AP160" s="168"/>
      <c r="AQ160" s="168"/>
      <c r="AR160" s="73" t="s">
        <v>27</v>
      </c>
      <c r="AS160" s="36" t="s">
        <v>854</v>
      </c>
      <c r="AT160" s="36"/>
      <c r="AU160" s="36" t="s">
        <v>28</v>
      </c>
      <c r="AV160" s="90">
        <v>45575</v>
      </c>
    </row>
    <row r="161" spans="2:48" ht="16.5" customHeight="1">
      <c r="B161" s="73"/>
      <c r="C161" s="36"/>
      <c r="D161" s="36"/>
      <c r="E161" s="36"/>
      <c r="F161" s="37"/>
      <c r="G161" s="38"/>
      <c r="I161" s="73"/>
      <c r="J161" s="36"/>
      <c r="K161" s="36"/>
      <c r="L161" s="36"/>
      <c r="M161" s="37"/>
      <c r="P161" s="73"/>
      <c r="Q161" s="36"/>
      <c r="R161" s="36"/>
      <c r="S161" s="36"/>
      <c r="T161" s="37"/>
      <c r="W161" s="73"/>
      <c r="X161" s="36"/>
      <c r="Y161" s="36"/>
      <c r="Z161" s="36"/>
      <c r="AA161" s="37"/>
      <c r="AB161" s="81"/>
      <c r="AC161" s="81"/>
      <c r="AD161" s="73"/>
      <c r="AE161" s="36"/>
      <c r="AF161" s="36"/>
      <c r="AG161" s="36"/>
      <c r="AH161" s="37"/>
      <c r="AI161" s="81"/>
      <c r="AJ161" s="81"/>
      <c r="AK161" s="73"/>
      <c r="AL161" s="36"/>
      <c r="AM161" s="36"/>
      <c r="AN161" s="36"/>
      <c r="AO161" s="37"/>
      <c r="AP161" s="81"/>
      <c r="AQ161" s="81"/>
      <c r="AR161" s="73"/>
      <c r="AS161" s="36"/>
      <c r="AT161" s="36"/>
      <c r="AU161" s="36"/>
      <c r="AV161" s="37"/>
    </row>
    <row r="162" spans="2:48" s="79" customFormat="1" ht="16.5" customHeight="1">
      <c r="B162" s="266" t="s">
        <v>113</v>
      </c>
      <c r="C162" s="267"/>
      <c r="D162" s="261"/>
      <c r="E162" s="268" t="s">
        <v>115</v>
      </c>
      <c r="F162" s="269"/>
      <c r="G162" s="78"/>
      <c r="I162" s="266" t="s">
        <v>113</v>
      </c>
      <c r="J162" s="267"/>
      <c r="K162" s="261"/>
      <c r="L162" s="268" t="s">
        <v>115</v>
      </c>
      <c r="M162" s="269"/>
      <c r="P162" s="266" t="s">
        <v>113</v>
      </c>
      <c r="Q162" s="267"/>
      <c r="R162" s="261"/>
      <c r="S162" s="268" t="s">
        <v>115</v>
      </c>
      <c r="T162" s="269"/>
      <c r="W162" s="266" t="s">
        <v>113</v>
      </c>
      <c r="X162" s="267"/>
      <c r="Y162" s="261"/>
      <c r="Z162" s="268" t="s">
        <v>115</v>
      </c>
      <c r="AA162" s="269"/>
      <c r="AB162" s="169"/>
      <c r="AC162" s="169"/>
      <c r="AD162" s="266" t="s">
        <v>113</v>
      </c>
      <c r="AE162" s="267"/>
      <c r="AF162" s="261"/>
      <c r="AG162" s="268" t="s">
        <v>115</v>
      </c>
      <c r="AH162" s="269"/>
      <c r="AI162" s="169"/>
      <c r="AJ162" s="169"/>
      <c r="AK162" s="266" t="s">
        <v>113</v>
      </c>
      <c r="AL162" s="267"/>
      <c r="AM162" s="261"/>
      <c r="AN162" s="268" t="s">
        <v>115</v>
      </c>
      <c r="AO162" s="269"/>
      <c r="AP162" s="169"/>
      <c r="AQ162" s="169"/>
      <c r="AR162" s="266" t="s">
        <v>113</v>
      </c>
      <c r="AS162" s="267"/>
      <c r="AT162" s="261"/>
      <c r="AU162" s="268" t="s">
        <v>115</v>
      </c>
      <c r="AV162" s="269"/>
    </row>
    <row r="163" spans="2:48" ht="16.5" customHeight="1">
      <c r="B163" s="73" t="s">
        <v>1</v>
      </c>
      <c r="C163" s="72">
        <v>1600</v>
      </c>
      <c r="D163" s="36"/>
      <c r="E163" s="36" t="s">
        <v>29</v>
      </c>
      <c r="F163" s="80" t="s">
        <v>922</v>
      </c>
      <c r="G163" s="38"/>
      <c r="I163" s="73" t="s">
        <v>1</v>
      </c>
      <c r="J163" s="72">
        <v>1310.1999999999998</v>
      </c>
      <c r="K163" s="36"/>
      <c r="L163" s="36" t="s">
        <v>29</v>
      </c>
      <c r="M163" s="80" t="s">
        <v>923</v>
      </c>
      <c r="P163" s="73" t="s">
        <v>1</v>
      </c>
      <c r="Q163" s="72">
        <v>1310.1999999999998</v>
      </c>
      <c r="R163" s="36"/>
      <c r="S163" s="36" t="s">
        <v>29</v>
      </c>
      <c r="T163" s="80" t="s">
        <v>924</v>
      </c>
      <c r="W163" s="73" t="s">
        <v>1</v>
      </c>
      <c r="X163" s="72">
        <v>1310.1999999999998</v>
      </c>
      <c r="Y163" s="36"/>
      <c r="Z163" s="36" t="s">
        <v>29</v>
      </c>
      <c r="AA163" s="80" t="s">
        <v>755</v>
      </c>
      <c r="AB163" s="170"/>
      <c r="AC163" s="170"/>
      <c r="AD163" s="73" t="s">
        <v>1</v>
      </c>
      <c r="AE163" s="72">
        <v>910</v>
      </c>
      <c r="AF163" s="36"/>
      <c r="AG163" s="36" t="s">
        <v>29</v>
      </c>
      <c r="AH163" s="80" t="s">
        <v>925</v>
      </c>
      <c r="AI163" s="170"/>
      <c r="AJ163" s="170"/>
      <c r="AK163" s="73" t="s">
        <v>1</v>
      </c>
      <c r="AL163" s="72">
        <v>1310.1999999999998</v>
      </c>
      <c r="AM163" s="36"/>
      <c r="AN163" s="36" t="s">
        <v>29</v>
      </c>
      <c r="AO163" s="80" t="s">
        <v>926</v>
      </c>
      <c r="AP163" s="170"/>
      <c r="AQ163" s="170"/>
      <c r="AR163" s="73" t="s">
        <v>1</v>
      </c>
      <c r="AS163" s="72">
        <v>1310.1999999999998</v>
      </c>
      <c r="AT163" s="36"/>
      <c r="AU163" s="36" t="s">
        <v>29</v>
      </c>
      <c r="AV163" s="80" t="s">
        <v>927</v>
      </c>
    </row>
    <row r="164" spans="2:48" ht="16.5" customHeight="1">
      <c r="B164" s="73" t="s">
        <v>3</v>
      </c>
      <c r="C164" s="72">
        <v>44061.8</v>
      </c>
      <c r="D164" s="36"/>
      <c r="E164" s="36" t="s">
        <v>30</v>
      </c>
      <c r="F164" s="80" t="s">
        <v>810</v>
      </c>
      <c r="G164" s="38"/>
      <c r="I164" s="73" t="s">
        <v>3</v>
      </c>
      <c r="J164" s="72">
        <v>31344.339999999997</v>
      </c>
      <c r="K164" s="36"/>
      <c r="L164" s="36" t="s">
        <v>30</v>
      </c>
      <c r="M164" s="80" t="s">
        <v>811</v>
      </c>
      <c r="P164" s="73" t="s">
        <v>3</v>
      </c>
      <c r="Q164" s="72">
        <v>27322.26</v>
      </c>
      <c r="R164" s="36"/>
      <c r="S164" s="36" t="s">
        <v>30</v>
      </c>
      <c r="T164" s="80" t="s">
        <v>812</v>
      </c>
      <c r="W164" s="73" t="s">
        <v>3</v>
      </c>
      <c r="X164" s="72">
        <v>30469.999999999996</v>
      </c>
      <c r="Y164" s="36"/>
      <c r="Z164" s="36" t="s">
        <v>30</v>
      </c>
      <c r="AA164" s="80" t="s">
        <v>813</v>
      </c>
      <c r="AB164" s="170"/>
      <c r="AC164" s="170"/>
      <c r="AD164" s="73" t="s">
        <v>3</v>
      </c>
      <c r="AE164" s="72">
        <v>19920</v>
      </c>
      <c r="AF164" s="36"/>
      <c r="AG164" s="36" t="s">
        <v>30</v>
      </c>
      <c r="AH164" s="80" t="s">
        <v>341</v>
      </c>
      <c r="AI164" s="170"/>
      <c r="AJ164" s="170"/>
      <c r="AK164" s="73" t="s">
        <v>3</v>
      </c>
      <c r="AL164" s="72">
        <v>26797.54</v>
      </c>
      <c r="AM164" s="36"/>
      <c r="AN164" s="36" t="s">
        <v>30</v>
      </c>
      <c r="AO164" s="80" t="s">
        <v>814</v>
      </c>
      <c r="AP164" s="170"/>
      <c r="AQ164" s="170"/>
      <c r="AR164" s="73" t="s">
        <v>3</v>
      </c>
      <c r="AS164" s="72">
        <v>34492.080000000002</v>
      </c>
      <c r="AT164" s="36"/>
      <c r="AU164" s="36" t="s">
        <v>30</v>
      </c>
      <c r="AV164" s="80" t="s">
        <v>815</v>
      </c>
    </row>
    <row r="165" spans="2:48" ht="16.5" customHeight="1">
      <c r="B165" s="73" t="s">
        <v>159</v>
      </c>
      <c r="C165" s="72">
        <v>0</v>
      </c>
      <c r="D165" s="36"/>
      <c r="E165" s="36"/>
      <c r="F165" s="80"/>
      <c r="G165" s="38"/>
      <c r="I165" s="73" t="s">
        <v>159</v>
      </c>
      <c r="J165" s="72">
        <v>0</v>
      </c>
      <c r="K165" s="36"/>
      <c r="L165" s="36"/>
      <c r="M165" s="80"/>
      <c r="P165" s="73" t="s">
        <v>159</v>
      </c>
      <c r="Q165" s="72">
        <v>0</v>
      </c>
      <c r="R165" s="36"/>
      <c r="S165" s="36"/>
      <c r="T165" s="80"/>
      <c r="W165" s="73" t="s">
        <v>159</v>
      </c>
      <c r="X165" s="72">
        <v>0</v>
      </c>
      <c r="Y165" s="36"/>
      <c r="Z165" s="36"/>
      <c r="AA165" s="80"/>
      <c r="AB165" s="170"/>
      <c r="AC165" s="170"/>
      <c r="AD165" s="73" t="s">
        <v>159</v>
      </c>
      <c r="AE165" s="72">
        <v>0</v>
      </c>
      <c r="AF165" s="36"/>
      <c r="AG165" s="36"/>
      <c r="AH165" s="80"/>
      <c r="AI165" s="170"/>
      <c r="AJ165" s="170"/>
      <c r="AK165" s="73" t="s">
        <v>159</v>
      </c>
      <c r="AL165" s="72">
        <v>0</v>
      </c>
      <c r="AM165" s="36"/>
      <c r="AN165" s="36"/>
      <c r="AO165" s="80"/>
      <c r="AP165" s="170"/>
      <c r="AQ165" s="170"/>
      <c r="AR165" s="73" t="s">
        <v>159</v>
      </c>
      <c r="AS165" s="72">
        <v>0</v>
      </c>
      <c r="AT165" s="36"/>
      <c r="AU165" s="36"/>
      <c r="AV165" s="80"/>
    </row>
    <row r="166" spans="2:48" ht="16.5" customHeight="1">
      <c r="B166" s="164" t="s">
        <v>167</v>
      </c>
      <c r="C166" s="72">
        <v>2808</v>
      </c>
      <c r="D166" s="36"/>
      <c r="E166" s="36"/>
      <c r="F166" s="80"/>
      <c r="G166" s="38"/>
      <c r="I166" s="164" t="s">
        <v>167</v>
      </c>
      <c r="J166" s="72">
        <v>2178</v>
      </c>
      <c r="K166" s="36"/>
      <c r="L166" s="36"/>
      <c r="M166" s="80"/>
      <c r="P166" s="164" t="s">
        <v>167</v>
      </c>
      <c r="Q166" s="72">
        <v>1971</v>
      </c>
      <c r="R166" s="36"/>
      <c r="S166" s="36"/>
      <c r="T166" s="80"/>
      <c r="W166" s="164" t="s">
        <v>167</v>
      </c>
      <c r="X166" s="72">
        <v>2133</v>
      </c>
      <c r="Y166" s="36"/>
      <c r="Z166" s="36"/>
      <c r="AA166" s="80"/>
      <c r="AB166" s="170"/>
      <c r="AC166" s="170"/>
      <c r="AD166" s="164" t="s">
        <v>167</v>
      </c>
      <c r="AE166" s="72">
        <v>1494</v>
      </c>
      <c r="AF166" s="36"/>
      <c r="AG166" s="36"/>
      <c r="AH166" s="80"/>
      <c r="AI166" s="170"/>
      <c r="AJ166" s="170"/>
      <c r="AK166" s="164" t="s">
        <v>167</v>
      </c>
      <c r="AL166" s="72">
        <v>1944</v>
      </c>
      <c r="AM166" s="36"/>
      <c r="AN166" s="36"/>
      <c r="AO166" s="80"/>
      <c r="AP166" s="170"/>
      <c r="AQ166" s="170"/>
      <c r="AR166" s="164" t="s">
        <v>167</v>
      </c>
      <c r="AS166" s="72">
        <v>2340</v>
      </c>
      <c r="AT166" s="36"/>
      <c r="AU166" s="36"/>
      <c r="AV166" s="80"/>
    </row>
    <row r="167" spans="2:48" ht="16.5" customHeight="1">
      <c r="B167" s="73" t="s">
        <v>168</v>
      </c>
      <c r="C167" s="72">
        <v>1560</v>
      </c>
      <c r="D167" s="36"/>
      <c r="E167" s="36"/>
      <c r="F167" s="80"/>
      <c r="G167" s="38"/>
      <c r="I167" s="73" t="s">
        <v>168</v>
      </c>
      <c r="J167" s="72">
        <v>1210</v>
      </c>
      <c r="K167" s="36"/>
      <c r="L167" s="36"/>
      <c r="M167" s="80"/>
      <c r="P167" s="73" t="s">
        <v>168</v>
      </c>
      <c r="Q167" s="72">
        <v>1095</v>
      </c>
      <c r="R167" s="36"/>
      <c r="S167" s="36"/>
      <c r="T167" s="80"/>
      <c r="W167" s="73" t="s">
        <v>168</v>
      </c>
      <c r="X167" s="72">
        <v>1185</v>
      </c>
      <c r="Y167" s="36"/>
      <c r="Z167" s="36"/>
      <c r="AA167" s="80"/>
      <c r="AB167" s="170"/>
      <c r="AC167" s="170"/>
      <c r="AD167" s="73" t="s">
        <v>168</v>
      </c>
      <c r="AE167" s="72">
        <v>830</v>
      </c>
      <c r="AF167" s="36"/>
      <c r="AG167" s="36"/>
      <c r="AH167" s="80"/>
      <c r="AI167" s="170"/>
      <c r="AJ167" s="170"/>
      <c r="AK167" s="73" t="s">
        <v>168</v>
      </c>
      <c r="AL167" s="72">
        <v>1080</v>
      </c>
      <c r="AM167" s="36"/>
      <c r="AN167" s="36"/>
      <c r="AO167" s="80"/>
      <c r="AP167" s="170"/>
      <c r="AQ167" s="170"/>
      <c r="AR167" s="73" t="s">
        <v>168</v>
      </c>
      <c r="AS167" s="72">
        <v>1300</v>
      </c>
      <c r="AT167" s="36"/>
      <c r="AU167" s="36"/>
      <c r="AV167" s="80"/>
    </row>
    <row r="168" spans="2:48" ht="16.5" customHeight="1">
      <c r="B168" s="73" t="s">
        <v>31</v>
      </c>
      <c r="C168" s="72">
        <v>5003</v>
      </c>
      <c r="D168" s="36"/>
      <c r="E168" s="172" t="s">
        <v>117</v>
      </c>
      <c r="F168" s="173"/>
      <c r="G168" s="38"/>
      <c r="I168" s="73" t="s">
        <v>31</v>
      </c>
      <c r="J168" s="72">
        <v>3604</v>
      </c>
      <c r="K168" s="36"/>
      <c r="L168" s="172" t="s">
        <v>117</v>
      </c>
      <c r="M168" s="173"/>
      <c r="P168" s="73" t="s">
        <v>31</v>
      </c>
      <c r="Q168" s="72">
        <v>3170</v>
      </c>
      <c r="R168" s="36"/>
      <c r="S168" s="172" t="s">
        <v>117</v>
      </c>
      <c r="T168" s="173"/>
      <c r="W168" s="73" t="s">
        <v>31</v>
      </c>
      <c r="X168" s="72">
        <v>3510</v>
      </c>
      <c r="Y168" s="36"/>
      <c r="Z168" s="172" t="s">
        <v>117</v>
      </c>
      <c r="AA168" s="173"/>
      <c r="AB168" s="169"/>
      <c r="AC168" s="169"/>
      <c r="AD168" s="73" t="s">
        <v>31</v>
      </c>
      <c r="AE168" s="72">
        <v>2315</v>
      </c>
      <c r="AF168" s="36"/>
      <c r="AG168" s="172" t="s">
        <v>117</v>
      </c>
      <c r="AH168" s="173"/>
      <c r="AI168" s="169"/>
      <c r="AJ168" s="169"/>
      <c r="AK168" s="73" t="s">
        <v>31</v>
      </c>
      <c r="AL168" s="72">
        <v>3113</v>
      </c>
      <c r="AM168" s="36"/>
      <c r="AN168" s="172" t="s">
        <v>117</v>
      </c>
      <c r="AO168" s="173"/>
      <c r="AP168" s="169"/>
      <c r="AQ168" s="169"/>
      <c r="AR168" s="73" t="s">
        <v>31</v>
      </c>
      <c r="AS168" s="72">
        <v>3944</v>
      </c>
      <c r="AT168" s="36"/>
      <c r="AU168" s="172" t="s">
        <v>117</v>
      </c>
      <c r="AV168" s="173"/>
    </row>
    <row r="169" spans="2:48" ht="16.5" customHeight="1">
      <c r="B169" s="73" t="s">
        <v>171</v>
      </c>
      <c r="C169" s="72">
        <v>-3</v>
      </c>
      <c r="D169" s="36"/>
      <c r="E169" s="36" t="s">
        <v>33</v>
      </c>
      <c r="F169" s="80" t="s">
        <v>928</v>
      </c>
      <c r="G169" s="38"/>
      <c r="I169" s="73" t="s">
        <v>171</v>
      </c>
      <c r="J169" s="72">
        <v>-7</v>
      </c>
      <c r="K169" s="36"/>
      <c r="L169" s="36" t="s">
        <v>33</v>
      </c>
      <c r="M169" s="80" t="s">
        <v>929</v>
      </c>
      <c r="P169" s="73" t="s">
        <v>171</v>
      </c>
      <c r="Q169" s="72">
        <v>-8</v>
      </c>
      <c r="R169" s="36"/>
      <c r="S169" s="36" t="s">
        <v>33</v>
      </c>
      <c r="T169" s="80" t="s">
        <v>930</v>
      </c>
      <c r="W169" s="73" t="s">
        <v>171</v>
      </c>
      <c r="X169" s="72">
        <v>-8</v>
      </c>
      <c r="Y169" s="36"/>
      <c r="Z169" s="36" t="s">
        <v>33</v>
      </c>
      <c r="AA169" s="80" t="s">
        <v>931</v>
      </c>
      <c r="AB169" s="170"/>
      <c r="AC169" s="170"/>
      <c r="AD169" s="73" t="s">
        <v>171</v>
      </c>
      <c r="AE169" s="72">
        <v>-9</v>
      </c>
      <c r="AF169" s="36"/>
      <c r="AG169" s="36" t="s">
        <v>33</v>
      </c>
      <c r="AH169" s="80" t="s">
        <v>863</v>
      </c>
      <c r="AI169" s="170"/>
      <c r="AJ169" s="170"/>
      <c r="AK169" s="73" t="s">
        <v>171</v>
      </c>
      <c r="AL169" s="72">
        <v>-5</v>
      </c>
      <c r="AM169" s="36"/>
      <c r="AN169" s="36" t="s">
        <v>33</v>
      </c>
      <c r="AO169" s="80" t="s">
        <v>807</v>
      </c>
      <c r="AP169" s="170"/>
      <c r="AQ169" s="170"/>
      <c r="AR169" s="73" t="s">
        <v>171</v>
      </c>
      <c r="AS169" s="72">
        <v>-6</v>
      </c>
      <c r="AT169" s="36"/>
      <c r="AU169" s="36" t="s">
        <v>33</v>
      </c>
      <c r="AV169" s="80" t="s">
        <v>921</v>
      </c>
    </row>
    <row r="170" spans="2:48" ht="16.5" customHeight="1">
      <c r="B170" s="73" t="s">
        <v>32</v>
      </c>
      <c r="C170" s="72">
        <v>1590</v>
      </c>
      <c r="D170" s="36"/>
      <c r="E170" s="96"/>
      <c r="F170" s="95"/>
      <c r="G170" s="38"/>
      <c r="I170" s="73" t="s">
        <v>32</v>
      </c>
      <c r="J170" s="72">
        <v>1140</v>
      </c>
      <c r="K170" s="36"/>
      <c r="L170" s="96"/>
      <c r="M170" s="95"/>
      <c r="P170" s="73" t="s">
        <v>32</v>
      </c>
      <c r="Q170" s="72">
        <v>1000</v>
      </c>
      <c r="R170" s="36"/>
      <c r="S170" s="96"/>
      <c r="T170" s="95"/>
      <c r="W170" s="73" t="s">
        <v>32</v>
      </c>
      <c r="X170" s="72">
        <v>1110</v>
      </c>
      <c r="Y170" s="36"/>
      <c r="Z170" s="96"/>
      <c r="AA170" s="95"/>
      <c r="AB170" s="171"/>
      <c r="AC170" s="171"/>
      <c r="AD170" s="73" t="s">
        <v>32</v>
      </c>
      <c r="AE170" s="72">
        <v>740</v>
      </c>
      <c r="AF170" s="36"/>
      <c r="AG170" s="96"/>
      <c r="AH170" s="95"/>
      <c r="AI170" s="171"/>
      <c r="AJ170" s="171"/>
      <c r="AK170" s="73" t="s">
        <v>32</v>
      </c>
      <c r="AL170" s="72">
        <v>990</v>
      </c>
      <c r="AM170" s="36"/>
      <c r="AN170" s="96"/>
      <c r="AO170" s="95"/>
      <c r="AP170" s="171"/>
      <c r="AQ170" s="171"/>
      <c r="AR170" s="73" t="s">
        <v>32</v>
      </c>
      <c r="AS170" s="72">
        <v>1250</v>
      </c>
      <c r="AT170" s="36"/>
      <c r="AU170" s="96"/>
      <c r="AV170" s="95"/>
    </row>
    <row r="171" spans="2:48" ht="16.5" customHeight="1">
      <c r="B171" s="73" t="s">
        <v>101</v>
      </c>
      <c r="C171" s="72">
        <v>2500</v>
      </c>
      <c r="D171" s="36"/>
      <c r="E171" s="36"/>
      <c r="F171" s="80"/>
      <c r="G171" s="38"/>
      <c r="I171" s="73" t="s">
        <v>101</v>
      </c>
      <c r="J171" s="72">
        <v>2500</v>
      </c>
      <c r="K171" s="36"/>
      <c r="L171" s="36"/>
      <c r="M171" s="80"/>
      <c r="P171" s="73" t="s">
        <v>101</v>
      </c>
      <c r="Q171" s="72">
        <v>2500</v>
      </c>
      <c r="R171" s="36"/>
      <c r="S171" s="36"/>
      <c r="T171" s="80"/>
      <c r="W171" s="73" t="s">
        <v>101</v>
      </c>
      <c r="X171" s="72">
        <v>2500</v>
      </c>
      <c r="Y171" s="36"/>
      <c r="Z171" s="36"/>
      <c r="AA171" s="80"/>
      <c r="AB171" s="170"/>
      <c r="AC171" s="170"/>
      <c r="AD171" s="73" t="s">
        <v>101</v>
      </c>
      <c r="AE171" s="72">
        <v>2500</v>
      </c>
      <c r="AF171" s="36"/>
      <c r="AG171" s="36"/>
      <c r="AH171" s="80"/>
      <c r="AI171" s="170"/>
      <c r="AJ171" s="170"/>
      <c r="AK171" s="73" t="s">
        <v>101</v>
      </c>
      <c r="AL171" s="72">
        <v>2500</v>
      </c>
      <c r="AM171" s="36"/>
      <c r="AN171" s="36"/>
      <c r="AO171" s="80"/>
      <c r="AP171" s="170"/>
      <c r="AQ171" s="170"/>
      <c r="AR171" s="73" t="s">
        <v>101</v>
      </c>
      <c r="AS171" s="72">
        <v>2500</v>
      </c>
      <c r="AT171" s="36"/>
      <c r="AU171" s="36"/>
      <c r="AV171" s="80"/>
    </row>
    <row r="172" spans="2:48" ht="16.5" customHeight="1">
      <c r="B172" s="73" t="s">
        <v>104</v>
      </c>
      <c r="C172" s="72">
        <v>0</v>
      </c>
      <c r="D172" s="36"/>
      <c r="E172" s="36"/>
      <c r="F172" s="80"/>
      <c r="G172" s="38"/>
      <c r="I172" s="73" t="s">
        <v>104</v>
      </c>
      <c r="J172" s="72">
        <v>0</v>
      </c>
      <c r="K172" s="36"/>
      <c r="L172" s="36"/>
      <c r="M172" s="80"/>
      <c r="P172" s="73" t="s">
        <v>104</v>
      </c>
      <c r="Q172" s="72">
        <v>0</v>
      </c>
      <c r="R172" s="36"/>
      <c r="S172" s="36"/>
      <c r="T172" s="80"/>
      <c r="W172" s="73" t="s">
        <v>104</v>
      </c>
      <c r="X172" s="72">
        <v>0</v>
      </c>
      <c r="Y172" s="36"/>
      <c r="Z172" s="36"/>
      <c r="AA172" s="80"/>
      <c r="AB172" s="170"/>
      <c r="AC172" s="170"/>
      <c r="AD172" s="73" t="s">
        <v>104</v>
      </c>
      <c r="AE172" s="72">
        <v>0</v>
      </c>
      <c r="AF172" s="36"/>
      <c r="AG172" s="36"/>
      <c r="AH172" s="80"/>
      <c r="AI172" s="170"/>
      <c r="AJ172" s="170"/>
      <c r="AK172" s="73" t="s">
        <v>104</v>
      </c>
      <c r="AL172" s="72">
        <v>0</v>
      </c>
      <c r="AM172" s="36"/>
      <c r="AN172" s="36"/>
      <c r="AO172" s="80"/>
      <c r="AP172" s="170"/>
      <c r="AQ172" s="170"/>
      <c r="AR172" s="73" t="s">
        <v>104</v>
      </c>
      <c r="AS172" s="72">
        <v>0</v>
      </c>
      <c r="AT172" s="36"/>
      <c r="AU172" s="36"/>
      <c r="AV172" s="80"/>
    </row>
    <row r="173" spans="2:48" ht="16.5" customHeight="1">
      <c r="B173" s="93" t="s">
        <v>109</v>
      </c>
      <c r="C173" s="94">
        <v>59120</v>
      </c>
      <c r="D173" s="81"/>
      <c r="E173" s="36"/>
      <c r="F173" s="37"/>
      <c r="G173" s="38"/>
      <c r="H173" s="39"/>
      <c r="I173" s="93" t="s">
        <v>109</v>
      </c>
      <c r="J173" s="94">
        <v>43280</v>
      </c>
      <c r="K173" s="81"/>
      <c r="L173" s="36"/>
      <c r="M173" s="37"/>
      <c r="N173" s="39"/>
      <c r="O173" s="39"/>
      <c r="P173" s="93" t="s">
        <v>109</v>
      </c>
      <c r="Q173" s="94">
        <v>38360</v>
      </c>
      <c r="R173" s="81"/>
      <c r="S173" s="36"/>
      <c r="T173" s="37"/>
      <c r="U173" s="39"/>
      <c r="V173" s="39"/>
      <c r="W173" s="93" t="s">
        <v>109</v>
      </c>
      <c r="X173" s="94">
        <v>42210</v>
      </c>
      <c r="Y173" s="81"/>
      <c r="Z173" s="36"/>
      <c r="AA173" s="37"/>
      <c r="AB173" s="81"/>
      <c r="AC173" s="81"/>
      <c r="AD173" s="93" t="s">
        <v>109</v>
      </c>
      <c r="AE173" s="94">
        <v>28700</v>
      </c>
      <c r="AF173" s="81"/>
      <c r="AG173" s="36"/>
      <c r="AH173" s="37"/>
      <c r="AI173" s="81"/>
      <c r="AJ173" s="81"/>
      <c r="AK173" s="93" t="s">
        <v>109</v>
      </c>
      <c r="AL173" s="94">
        <v>37730</v>
      </c>
      <c r="AM173" s="81"/>
      <c r="AN173" s="36"/>
      <c r="AO173" s="37"/>
      <c r="AP173" s="81"/>
      <c r="AQ173" s="81"/>
      <c r="AR173" s="93" t="s">
        <v>109</v>
      </c>
      <c r="AS173" s="94">
        <v>47130</v>
      </c>
      <c r="AT173" s="81"/>
      <c r="AU173" s="36"/>
      <c r="AV173" s="37"/>
    </row>
    <row r="174" spans="2:48" ht="16.5" customHeight="1">
      <c r="B174" s="74" t="s">
        <v>111</v>
      </c>
      <c r="C174" s="75">
        <v>0</v>
      </c>
      <c r="D174" s="81"/>
      <c r="E174" s="36"/>
      <c r="F174" s="37"/>
      <c r="G174" s="38"/>
      <c r="H174" s="39"/>
      <c r="I174" s="74" t="s">
        <v>111</v>
      </c>
      <c r="J174" s="75">
        <v>0</v>
      </c>
      <c r="K174" s="81"/>
      <c r="L174" s="36"/>
      <c r="M174" s="37"/>
      <c r="N174" s="39"/>
      <c r="O174" s="39"/>
      <c r="P174" s="74" t="s">
        <v>111</v>
      </c>
      <c r="Q174" s="75">
        <v>0</v>
      </c>
      <c r="R174" s="81"/>
      <c r="S174" s="36"/>
      <c r="T174" s="37"/>
      <c r="U174" s="39"/>
      <c r="V174" s="39"/>
      <c r="W174" s="74" t="s">
        <v>111</v>
      </c>
      <c r="X174" s="75">
        <v>0</v>
      </c>
      <c r="Y174" s="81"/>
      <c r="Z174" s="36"/>
      <c r="AA174" s="37"/>
      <c r="AB174" s="81"/>
      <c r="AC174" s="81"/>
      <c r="AD174" s="74" t="s">
        <v>111</v>
      </c>
      <c r="AE174" s="75">
        <v>29300</v>
      </c>
      <c r="AF174" s="81"/>
      <c r="AG174" s="36"/>
      <c r="AH174" s="37"/>
      <c r="AI174" s="81"/>
      <c r="AJ174" s="81"/>
      <c r="AK174" s="74" t="s">
        <v>111</v>
      </c>
      <c r="AL174" s="75">
        <v>0</v>
      </c>
      <c r="AM174" s="81"/>
      <c r="AN174" s="36"/>
      <c r="AO174" s="37"/>
      <c r="AP174" s="81"/>
      <c r="AQ174" s="81"/>
      <c r="AR174" s="74" t="s">
        <v>111</v>
      </c>
      <c r="AS174" s="75">
        <v>119810</v>
      </c>
      <c r="AT174" s="81"/>
      <c r="AU174" s="36"/>
      <c r="AV174" s="37"/>
    </row>
    <row r="175" spans="2:48" ht="16.5" customHeight="1">
      <c r="B175" s="91" t="s">
        <v>112</v>
      </c>
      <c r="C175" s="92">
        <v>59120</v>
      </c>
      <c r="D175" s="81"/>
      <c r="E175" s="36"/>
      <c r="F175" s="37"/>
      <c r="G175" s="38"/>
      <c r="I175" s="91" t="s">
        <v>112</v>
      </c>
      <c r="J175" s="92">
        <v>43280</v>
      </c>
      <c r="K175" s="81"/>
      <c r="L175" s="36"/>
      <c r="M175" s="37"/>
      <c r="P175" s="91" t="s">
        <v>112</v>
      </c>
      <c r="Q175" s="92">
        <v>38360</v>
      </c>
      <c r="R175" s="81"/>
      <c r="S175" s="36"/>
      <c r="T175" s="37"/>
      <c r="W175" s="91" t="s">
        <v>112</v>
      </c>
      <c r="X175" s="92">
        <v>42210</v>
      </c>
      <c r="Y175" s="81"/>
      <c r="Z175" s="36"/>
      <c r="AA175" s="37"/>
      <c r="AB175" s="81"/>
      <c r="AC175" s="81"/>
      <c r="AD175" s="91" t="s">
        <v>112</v>
      </c>
      <c r="AE175" s="92">
        <v>58000</v>
      </c>
      <c r="AF175" s="81"/>
      <c r="AG175" s="36"/>
      <c r="AH175" s="37"/>
      <c r="AI175" s="81"/>
      <c r="AJ175" s="81"/>
      <c r="AK175" s="91" t="s">
        <v>112</v>
      </c>
      <c r="AL175" s="92">
        <v>37730</v>
      </c>
      <c r="AM175" s="81"/>
      <c r="AN175" s="36"/>
      <c r="AO175" s="37"/>
      <c r="AP175" s="81"/>
      <c r="AQ175" s="81"/>
      <c r="AR175" s="91" t="s">
        <v>112</v>
      </c>
      <c r="AS175" s="92">
        <v>166940</v>
      </c>
      <c r="AT175" s="81"/>
      <c r="AU175" s="36"/>
      <c r="AV175" s="37"/>
    </row>
    <row r="176" spans="2:48" s="39" customFormat="1" ht="16.5" customHeight="1">
      <c r="B176" s="73"/>
      <c r="C176" s="42"/>
      <c r="D176" s="36"/>
      <c r="E176" s="36"/>
      <c r="F176" s="37"/>
      <c r="G176" s="38"/>
      <c r="I176" s="73"/>
      <c r="J176" s="42"/>
      <c r="K176" s="36"/>
      <c r="L176" s="36"/>
      <c r="M176" s="37"/>
      <c r="P176" s="73"/>
      <c r="Q176" s="42"/>
      <c r="R176" s="36"/>
      <c r="S176" s="36"/>
      <c r="T176" s="37"/>
      <c r="W176" s="73"/>
      <c r="X176" s="42"/>
      <c r="Y176" s="36"/>
      <c r="Z176" s="36"/>
      <c r="AA176" s="37"/>
      <c r="AB176" s="81"/>
      <c r="AC176" s="81"/>
      <c r="AD176" s="73"/>
      <c r="AE176" s="42"/>
      <c r="AF176" s="36"/>
      <c r="AG176" s="36"/>
      <c r="AH176" s="37"/>
      <c r="AI176" s="81"/>
      <c r="AJ176" s="81"/>
      <c r="AK176" s="73"/>
      <c r="AL176" s="42"/>
      <c r="AM176" s="36"/>
      <c r="AN176" s="36"/>
      <c r="AO176" s="37"/>
      <c r="AP176" s="81"/>
      <c r="AQ176" s="81"/>
      <c r="AR176" s="73"/>
      <c r="AS176" s="42"/>
      <c r="AT176" s="36"/>
      <c r="AU176" s="36"/>
      <c r="AV176" s="37"/>
    </row>
    <row r="177" spans="2:48" s="82" customFormat="1" ht="16.5" customHeight="1">
      <c r="B177" s="73">
        <v>0</v>
      </c>
      <c r="C177" s="42"/>
      <c r="D177" s="36"/>
      <c r="E177" s="36"/>
      <c r="F177" s="37"/>
      <c r="G177" s="83"/>
      <c r="I177" s="73">
        <v>0</v>
      </c>
      <c r="J177" s="42"/>
      <c r="K177" s="36"/>
      <c r="L177" s="36"/>
      <c r="M177" s="37"/>
      <c r="P177" s="73">
        <v>0</v>
      </c>
      <c r="Q177" s="42"/>
      <c r="R177" s="36"/>
      <c r="S177" s="36"/>
      <c r="T177" s="37"/>
      <c r="W177" s="73">
        <v>0</v>
      </c>
      <c r="X177" s="42"/>
      <c r="Y177" s="36"/>
      <c r="Z177" s="36"/>
      <c r="AA177" s="37"/>
      <c r="AB177" s="81"/>
      <c r="AC177" s="81"/>
      <c r="AD177" s="73">
        <v>0</v>
      </c>
      <c r="AE177" s="42"/>
      <c r="AF177" s="36"/>
      <c r="AG177" s="36"/>
      <c r="AH177" s="37"/>
      <c r="AI177" s="81"/>
      <c r="AJ177" s="81"/>
      <c r="AK177" s="73">
        <v>0</v>
      </c>
      <c r="AL177" s="42"/>
      <c r="AM177" s="36"/>
      <c r="AN177" s="36"/>
      <c r="AO177" s="37"/>
      <c r="AP177" s="81"/>
      <c r="AQ177" s="81"/>
      <c r="AR177" s="73">
        <v>0</v>
      </c>
      <c r="AS177" s="42"/>
      <c r="AT177" s="36"/>
      <c r="AU177" s="36"/>
      <c r="AV177" s="37"/>
    </row>
    <row r="178" spans="2:48" ht="16.5" customHeight="1">
      <c r="B178" s="73" t="s">
        <v>211</v>
      </c>
      <c r="C178" s="42"/>
      <c r="D178" s="36"/>
      <c r="E178" s="36"/>
      <c r="F178" s="37"/>
      <c r="G178" s="38"/>
      <c r="I178" s="73" t="s">
        <v>211</v>
      </c>
      <c r="J178" s="42"/>
      <c r="K178" s="36"/>
      <c r="L178" s="36"/>
      <c r="M178" s="37"/>
      <c r="P178" s="73" t="s">
        <v>211</v>
      </c>
      <c r="Q178" s="42"/>
      <c r="R178" s="36"/>
      <c r="S178" s="36"/>
      <c r="T178" s="37"/>
      <c r="W178" s="73" t="s">
        <v>211</v>
      </c>
      <c r="X178" s="42"/>
      <c r="Y178" s="36"/>
      <c r="Z178" s="36"/>
      <c r="AA178" s="37"/>
      <c r="AB178" s="81"/>
      <c r="AC178" s="81"/>
      <c r="AD178" s="73" t="s">
        <v>211</v>
      </c>
      <c r="AE178" s="42"/>
      <c r="AF178" s="36"/>
      <c r="AG178" s="36"/>
      <c r="AH178" s="37"/>
      <c r="AI178" s="81"/>
      <c r="AJ178" s="81"/>
      <c r="AK178" s="73" t="s">
        <v>211</v>
      </c>
      <c r="AL178" s="42"/>
      <c r="AM178" s="36"/>
      <c r="AN178" s="36"/>
      <c r="AO178" s="37"/>
      <c r="AP178" s="81"/>
      <c r="AQ178" s="81"/>
      <c r="AR178" s="73" t="s">
        <v>211</v>
      </c>
      <c r="AS178" s="42"/>
      <c r="AT178" s="36"/>
      <c r="AU178" s="36"/>
      <c r="AV178" s="37"/>
    </row>
    <row r="179" spans="2:48" s="184" customFormat="1" ht="16.5" customHeight="1">
      <c r="B179" s="180">
        <v>0</v>
      </c>
      <c r="C179" s="181"/>
      <c r="D179" s="26"/>
      <c r="E179" s="26"/>
      <c r="F179" s="182"/>
      <c r="G179" s="183"/>
      <c r="I179" s="180">
        <v>0</v>
      </c>
      <c r="J179" s="181"/>
      <c r="K179" s="26"/>
      <c r="L179" s="26"/>
      <c r="M179" s="182"/>
      <c r="P179" s="180">
        <v>0</v>
      </c>
      <c r="Q179" s="181"/>
      <c r="R179" s="26"/>
      <c r="S179" s="26"/>
      <c r="T179" s="182"/>
      <c r="W179" s="180">
        <v>0</v>
      </c>
      <c r="X179" s="181"/>
      <c r="Y179" s="26"/>
      <c r="Z179" s="26"/>
      <c r="AA179" s="182"/>
      <c r="AB179" s="185"/>
      <c r="AC179" s="185"/>
      <c r="AD179" s="180">
        <v>0</v>
      </c>
      <c r="AE179" s="181"/>
      <c r="AF179" s="26"/>
      <c r="AG179" s="26"/>
      <c r="AH179" s="182"/>
      <c r="AI179" s="185"/>
      <c r="AJ179" s="185"/>
      <c r="AK179" s="180">
        <v>0</v>
      </c>
      <c r="AL179" s="181"/>
      <c r="AM179" s="26"/>
      <c r="AN179" s="26"/>
      <c r="AO179" s="182"/>
      <c r="AP179" s="185"/>
      <c r="AQ179" s="185"/>
      <c r="AR179" s="180">
        <v>0</v>
      </c>
      <c r="AS179" s="181"/>
      <c r="AT179" s="26"/>
      <c r="AU179" s="26"/>
      <c r="AV179" s="182"/>
    </row>
    <row r="180" spans="2:48" ht="16.5" customHeight="1" thickBot="1">
      <c r="B180" s="84"/>
      <c r="C180" s="85"/>
      <c r="D180" s="85"/>
      <c r="E180" s="85"/>
      <c r="F180" s="86"/>
      <c r="I180" s="84"/>
      <c r="J180" s="85"/>
      <c r="K180" s="85"/>
      <c r="L180" s="85"/>
      <c r="M180" s="86"/>
      <c r="P180" s="84"/>
      <c r="Q180" s="85"/>
      <c r="R180" s="85"/>
      <c r="S180" s="85"/>
      <c r="T180" s="86"/>
      <c r="W180" s="84"/>
      <c r="X180" s="85"/>
      <c r="Y180" s="85"/>
      <c r="Z180" s="85"/>
      <c r="AA180" s="86"/>
      <c r="AB180" s="81"/>
      <c r="AC180" s="81"/>
      <c r="AD180" s="84"/>
      <c r="AE180" s="85"/>
      <c r="AF180" s="85"/>
      <c r="AG180" s="85"/>
      <c r="AH180" s="86"/>
      <c r="AI180" s="81"/>
      <c r="AJ180" s="81"/>
      <c r="AK180" s="84"/>
      <c r="AL180" s="85"/>
      <c r="AM180" s="85"/>
      <c r="AN180" s="85"/>
      <c r="AO180" s="86"/>
      <c r="AP180" s="81"/>
      <c r="AQ180" s="81"/>
      <c r="AR180" s="84"/>
      <c r="AS180" s="85"/>
      <c r="AT180" s="85"/>
      <c r="AU180" s="85"/>
      <c r="AV180" s="86"/>
    </row>
    <row r="181" spans="2:48" ht="16.5" customHeight="1">
      <c r="B181" s="36"/>
      <c r="I181" s="36"/>
      <c r="P181" s="36"/>
      <c r="W181" s="36"/>
      <c r="AD181" s="36"/>
      <c r="AK181" s="36"/>
      <c r="AR181" s="36"/>
    </row>
    <row r="182" spans="2:48" ht="16.5" customHeight="1">
      <c r="B182" s="36"/>
      <c r="I182" s="36"/>
      <c r="P182" s="36"/>
      <c r="W182" s="36"/>
      <c r="AD182" s="36"/>
      <c r="AK182" s="36"/>
      <c r="AR182" s="36"/>
    </row>
    <row r="183" spans="2:48" ht="16.5" customHeight="1">
      <c r="B183" s="36"/>
      <c r="I183" s="36"/>
      <c r="P183" s="36"/>
      <c r="W183" s="36"/>
      <c r="AD183" s="36"/>
      <c r="AK183" s="36"/>
      <c r="AR183" s="36"/>
    </row>
    <row r="184" spans="2:48" ht="16.5" customHeight="1" thickBot="1">
      <c r="G184" s="38"/>
    </row>
    <row r="185" spans="2:48" s="76" customFormat="1" ht="16.5" customHeight="1">
      <c r="B185" s="98"/>
      <c r="C185" s="101"/>
      <c r="D185" s="102" t="s">
        <v>114</v>
      </c>
      <c r="E185" s="99"/>
      <c r="F185" s="100"/>
      <c r="G185" s="77"/>
      <c r="I185" s="98"/>
      <c r="J185" s="101"/>
      <c r="K185" s="102" t="s">
        <v>114</v>
      </c>
      <c r="L185" s="99"/>
      <c r="M185" s="100"/>
      <c r="P185" s="98"/>
      <c r="Q185" s="101"/>
      <c r="R185" s="102" t="s">
        <v>114</v>
      </c>
      <c r="S185" s="99"/>
      <c r="T185" s="100"/>
      <c r="W185" s="98"/>
      <c r="X185" s="101"/>
      <c r="Y185" s="102" t="s">
        <v>114</v>
      </c>
      <c r="Z185" s="99"/>
      <c r="AA185" s="100"/>
      <c r="AB185" s="167"/>
      <c r="AC185" s="167"/>
      <c r="AD185" s="98"/>
      <c r="AE185" s="101"/>
      <c r="AF185" s="102" t="s">
        <v>114</v>
      </c>
      <c r="AG185" s="99"/>
      <c r="AH185" s="100"/>
      <c r="AI185" s="167"/>
      <c r="AJ185" s="167"/>
      <c r="AK185" s="98"/>
      <c r="AL185" s="101"/>
      <c r="AM185" s="102" t="s">
        <v>114</v>
      </c>
      <c r="AN185" s="99"/>
      <c r="AO185" s="100"/>
      <c r="AP185" s="167"/>
      <c r="AQ185" s="167"/>
      <c r="AR185" s="98"/>
      <c r="AS185" s="101"/>
      <c r="AT185" s="102" t="s">
        <v>114</v>
      </c>
      <c r="AU185" s="99"/>
      <c r="AV185" s="100"/>
    </row>
    <row r="186" spans="2:48" ht="16.5" customHeight="1">
      <c r="B186" s="40" t="s">
        <v>26</v>
      </c>
      <c r="C186" s="26" t="s">
        <v>39</v>
      </c>
      <c r="E186" s="26"/>
      <c r="F186" s="89"/>
      <c r="G186" s="41"/>
      <c r="H186" s="41"/>
      <c r="I186" s="40" t="s">
        <v>26</v>
      </c>
      <c r="J186" s="26" t="s">
        <v>45</v>
      </c>
      <c r="K186" s="41"/>
      <c r="L186" s="26"/>
      <c r="M186" s="89"/>
      <c r="N186" s="41"/>
      <c r="O186" s="41"/>
      <c r="P186" s="40" t="s">
        <v>26</v>
      </c>
      <c r="Q186" s="26" t="s">
        <v>71</v>
      </c>
      <c r="R186" s="42"/>
      <c r="S186" s="26"/>
      <c r="T186" s="89"/>
      <c r="U186" s="41"/>
      <c r="V186" s="41"/>
      <c r="W186" s="40" t="s">
        <v>26</v>
      </c>
      <c r="X186" s="26" t="s">
        <v>72</v>
      </c>
      <c r="Y186" s="41"/>
      <c r="Z186" s="26"/>
      <c r="AA186" s="89"/>
      <c r="AB186" s="41"/>
      <c r="AC186" s="41"/>
      <c r="AD186" s="40" t="s">
        <v>26</v>
      </c>
      <c r="AE186" s="26" t="s">
        <v>73</v>
      </c>
      <c r="AF186" s="41"/>
      <c r="AG186" s="26"/>
      <c r="AH186" s="89"/>
      <c r="AI186" s="41"/>
      <c r="AJ186" s="41"/>
      <c r="AK186" s="40" t="s">
        <v>26</v>
      </c>
      <c r="AL186" s="26" t="s">
        <v>74</v>
      </c>
      <c r="AN186" s="26"/>
      <c r="AO186" s="89"/>
      <c r="AP186" s="41"/>
      <c r="AQ186" s="41"/>
      <c r="AR186" s="40" t="s">
        <v>26</v>
      </c>
      <c r="AS186" s="26" t="s">
        <v>75</v>
      </c>
      <c r="AU186" s="26"/>
      <c r="AV186" s="89"/>
    </row>
    <row r="187" spans="2:48" ht="16.5" customHeight="1">
      <c r="B187" s="73" t="s">
        <v>27</v>
      </c>
      <c r="C187" s="36" t="s">
        <v>854</v>
      </c>
      <c r="D187" s="36"/>
      <c r="E187" s="36" t="s">
        <v>28</v>
      </c>
      <c r="F187" s="90">
        <v>45575</v>
      </c>
      <c r="G187" s="38"/>
      <c r="I187" s="73" t="s">
        <v>27</v>
      </c>
      <c r="J187" s="36" t="s">
        <v>854</v>
      </c>
      <c r="K187" s="36"/>
      <c r="L187" s="36" t="s">
        <v>28</v>
      </c>
      <c r="M187" s="90">
        <v>45575</v>
      </c>
      <c r="P187" s="73" t="s">
        <v>27</v>
      </c>
      <c r="Q187" s="36" t="s">
        <v>854</v>
      </c>
      <c r="R187" s="36"/>
      <c r="S187" s="36" t="s">
        <v>28</v>
      </c>
      <c r="T187" s="90">
        <v>45575</v>
      </c>
      <c r="W187" s="73" t="s">
        <v>27</v>
      </c>
      <c r="X187" s="36" t="s">
        <v>854</v>
      </c>
      <c r="Y187" s="36"/>
      <c r="Z187" s="36" t="s">
        <v>28</v>
      </c>
      <c r="AA187" s="90">
        <v>45575</v>
      </c>
      <c r="AB187" s="168"/>
      <c r="AC187" s="168"/>
      <c r="AD187" s="73" t="s">
        <v>27</v>
      </c>
      <c r="AE187" s="36" t="s">
        <v>854</v>
      </c>
      <c r="AF187" s="36"/>
      <c r="AG187" s="36" t="s">
        <v>28</v>
      </c>
      <c r="AH187" s="90">
        <v>45575</v>
      </c>
      <c r="AI187" s="168"/>
      <c r="AJ187" s="168"/>
      <c r="AK187" s="73" t="s">
        <v>27</v>
      </c>
      <c r="AL187" s="36" t="s">
        <v>854</v>
      </c>
      <c r="AM187" s="36"/>
      <c r="AN187" s="36" t="s">
        <v>28</v>
      </c>
      <c r="AO187" s="90">
        <v>45575</v>
      </c>
      <c r="AP187" s="168"/>
      <c r="AQ187" s="168"/>
      <c r="AR187" s="73" t="s">
        <v>27</v>
      </c>
      <c r="AS187" s="36" t="s">
        <v>854</v>
      </c>
      <c r="AT187" s="36"/>
      <c r="AU187" s="36" t="s">
        <v>28</v>
      </c>
      <c r="AV187" s="90">
        <v>45575</v>
      </c>
    </row>
    <row r="188" spans="2:48" ht="16.5" customHeight="1">
      <c r="B188" s="73"/>
      <c r="C188" s="36"/>
      <c r="D188" s="36"/>
      <c r="E188" s="36"/>
      <c r="F188" s="37"/>
      <c r="G188" s="38"/>
      <c r="I188" s="73"/>
      <c r="J188" s="36"/>
      <c r="K188" s="36"/>
      <c r="L188" s="36"/>
      <c r="M188" s="37"/>
      <c r="P188" s="73"/>
      <c r="Q188" s="36"/>
      <c r="R188" s="36"/>
      <c r="S188" s="36"/>
      <c r="T188" s="37"/>
      <c r="W188" s="73"/>
      <c r="X188" s="36"/>
      <c r="Y188" s="36"/>
      <c r="Z188" s="36"/>
      <c r="AA188" s="37"/>
      <c r="AB188" s="81"/>
      <c r="AC188" s="81"/>
      <c r="AD188" s="73"/>
      <c r="AE188" s="36"/>
      <c r="AF188" s="36"/>
      <c r="AG188" s="36"/>
      <c r="AH188" s="37"/>
      <c r="AI188" s="81"/>
      <c r="AJ188" s="81"/>
      <c r="AK188" s="73"/>
      <c r="AL188" s="36"/>
      <c r="AM188" s="36"/>
      <c r="AN188" s="36"/>
      <c r="AO188" s="37"/>
      <c r="AP188" s="81"/>
      <c r="AQ188" s="81"/>
      <c r="AR188" s="73"/>
      <c r="AS188" s="36"/>
      <c r="AT188" s="36"/>
      <c r="AU188" s="36"/>
      <c r="AV188" s="37"/>
    </row>
    <row r="189" spans="2:48" s="79" customFormat="1" ht="16.5" customHeight="1">
      <c r="B189" s="266" t="s">
        <v>113</v>
      </c>
      <c r="C189" s="267"/>
      <c r="D189" s="261"/>
      <c r="E189" s="268" t="s">
        <v>115</v>
      </c>
      <c r="F189" s="269"/>
      <c r="G189" s="78"/>
      <c r="I189" s="266" t="s">
        <v>113</v>
      </c>
      <c r="J189" s="267"/>
      <c r="K189" s="261"/>
      <c r="L189" s="268" t="s">
        <v>115</v>
      </c>
      <c r="M189" s="269"/>
      <c r="P189" s="266" t="s">
        <v>113</v>
      </c>
      <c r="Q189" s="267"/>
      <c r="R189" s="261"/>
      <c r="S189" s="268" t="s">
        <v>115</v>
      </c>
      <c r="T189" s="269"/>
      <c r="W189" s="266" t="s">
        <v>113</v>
      </c>
      <c r="X189" s="267"/>
      <c r="Y189" s="261"/>
      <c r="Z189" s="268" t="s">
        <v>115</v>
      </c>
      <c r="AA189" s="269"/>
      <c r="AB189" s="169"/>
      <c r="AC189" s="169"/>
      <c r="AD189" s="266" t="s">
        <v>113</v>
      </c>
      <c r="AE189" s="267"/>
      <c r="AF189" s="261"/>
      <c r="AG189" s="268" t="s">
        <v>115</v>
      </c>
      <c r="AH189" s="269"/>
      <c r="AI189" s="169"/>
      <c r="AJ189" s="169"/>
      <c r="AK189" s="266" t="s">
        <v>113</v>
      </c>
      <c r="AL189" s="267"/>
      <c r="AM189" s="261"/>
      <c r="AN189" s="268" t="s">
        <v>115</v>
      </c>
      <c r="AO189" s="269"/>
      <c r="AP189" s="169"/>
      <c r="AQ189" s="169"/>
      <c r="AR189" s="266" t="s">
        <v>113</v>
      </c>
      <c r="AS189" s="267"/>
      <c r="AT189" s="261"/>
      <c r="AU189" s="268" t="s">
        <v>115</v>
      </c>
      <c r="AV189" s="269"/>
    </row>
    <row r="190" spans="2:48" ht="16.5" customHeight="1">
      <c r="B190" s="73" t="s">
        <v>1</v>
      </c>
      <c r="C190" s="72">
        <v>1600</v>
      </c>
      <c r="D190" s="36"/>
      <c r="E190" s="36" t="s">
        <v>29</v>
      </c>
      <c r="F190" s="80" t="s">
        <v>932</v>
      </c>
      <c r="G190" s="38"/>
      <c r="I190" s="73" t="s">
        <v>1</v>
      </c>
      <c r="J190" s="72">
        <v>4906</v>
      </c>
      <c r="K190" s="36"/>
      <c r="L190" s="36" t="s">
        <v>29</v>
      </c>
      <c r="M190" s="80" t="s">
        <v>933</v>
      </c>
      <c r="P190" s="73" t="s">
        <v>1</v>
      </c>
      <c r="Q190" s="72">
        <v>1310.1999999999998</v>
      </c>
      <c r="R190" s="36"/>
      <c r="S190" s="36" t="s">
        <v>29</v>
      </c>
      <c r="T190" s="80" t="s">
        <v>934</v>
      </c>
      <c r="W190" s="73" t="s">
        <v>1</v>
      </c>
      <c r="X190" s="72">
        <v>910</v>
      </c>
      <c r="Y190" s="36"/>
      <c r="Z190" s="36" t="s">
        <v>29</v>
      </c>
      <c r="AA190" s="80" t="s">
        <v>935</v>
      </c>
      <c r="AB190" s="170"/>
      <c r="AC190" s="170"/>
      <c r="AD190" s="73" t="s">
        <v>1</v>
      </c>
      <c r="AE190" s="72">
        <v>7300</v>
      </c>
      <c r="AF190" s="36"/>
      <c r="AG190" s="36" t="s">
        <v>29</v>
      </c>
      <c r="AH190" s="80" t="s">
        <v>936</v>
      </c>
      <c r="AI190" s="170"/>
      <c r="AJ190" s="170"/>
      <c r="AK190" s="73" t="s">
        <v>1</v>
      </c>
      <c r="AL190" s="72">
        <v>1600</v>
      </c>
      <c r="AM190" s="36"/>
      <c r="AN190" s="36" t="s">
        <v>29</v>
      </c>
      <c r="AO190" s="80" t="s">
        <v>937</v>
      </c>
      <c r="AP190" s="170"/>
      <c r="AQ190" s="170"/>
      <c r="AR190" s="73" t="s">
        <v>1</v>
      </c>
      <c r="AS190" s="72">
        <v>1600</v>
      </c>
      <c r="AT190" s="36"/>
      <c r="AU190" s="36" t="s">
        <v>29</v>
      </c>
      <c r="AV190" s="80" t="s">
        <v>938</v>
      </c>
    </row>
    <row r="191" spans="2:48" ht="16.5" customHeight="1">
      <c r="B191" s="73" t="s">
        <v>3</v>
      </c>
      <c r="C191" s="72">
        <v>54791.799999999996</v>
      </c>
      <c r="D191" s="36"/>
      <c r="E191" s="36" t="s">
        <v>30</v>
      </c>
      <c r="F191" s="80" t="s">
        <v>829</v>
      </c>
      <c r="G191" s="38"/>
      <c r="I191" s="73" t="s">
        <v>3</v>
      </c>
      <c r="J191" s="72">
        <v>64825.22</v>
      </c>
      <c r="K191" s="36"/>
      <c r="L191" s="36" t="s">
        <v>30</v>
      </c>
      <c r="M191" s="80" t="s">
        <v>830</v>
      </c>
      <c r="P191" s="73" t="s">
        <v>3</v>
      </c>
      <c r="Q191" s="72">
        <v>31169.239999999998</v>
      </c>
      <c r="R191" s="36"/>
      <c r="S191" s="36" t="s">
        <v>30</v>
      </c>
      <c r="T191" s="80" t="s">
        <v>831</v>
      </c>
      <c r="W191" s="73" t="s">
        <v>3</v>
      </c>
      <c r="X191" s="72">
        <v>23400</v>
      </c>
      <c r="Y191" s="36"/>
      <c r="Z191" s="36" t="s">
        <v>30</v>
      </c>
      <c r="AA191" s="80" t="s">
        <v>832</v>
      </c>
      <c r="AB191" s="170"/>
      <c r="AC191" s="170"/>
      <c r="AD191" s="73" t="s">
        <v>3</v>
      </c>
      <c r="AE191" s="72">
        <v>110168.09999999999</v>
      </c>
      <c r="AF191" s="36"/>
      <c r="AG191" s="36" t="s">
        <v>30</v>
      </c>
      <c r="AH191" s="80" t="s">
        <v>833</v>
      </c>
      <c r="AI191" s="170"/>
      <c r="AJ191" s="170"/>
      <c r="AK191" s="73" t="s">
        <v>3</v>
      </c>
      <c r="AL191" s="72">
        <v>56293.8</v>
      </c>
      <c r="AM191" s="36"/>
      <c r="AN191" s="36" t="s">
        <v>30</v>
      </c>
      <c r="AO191" s="80" t="s">
        <v>834</v>
      </c>
      <c r="AP191" s="170"/>
      <c r="AQ191" s="170"/>
      <c r="AR191" s="73" t="s">
        <v>3</v>
      </c>
      <c r="AS191" s="72">
        <v>54147.8</v>
      </c>
      <c r="AT191" s="36"/>
      <c r="AU191" s="36" t="s">
        <v>30</v>
      </c>
      <c r="AV191" s="80" t="s">
        <v>835</v>
      </c>
    </row>
    <row r="192" spans="2:48" ht="16.5" customHeight="1">
      <c r="B192" s="73" t="s">
        <v>159</v>
      </c>
      <c r="C192" s="72">
        <v>0</v>
      </c>
      <c r="D192" s="36"/>
      <c r="E192" s="36"/>
      <c r="F192" s="80"/>
      <c r="G192" s="38"/>
      <c r="I192" s="73" t="s">
        <v>159</v>
      </c>
      <c r="J192" s="72">
        <v>0</v>
      </c>
      <c r="K192" s="36"/>
      <c r="L192" s="36"/>
      <c r="M192" s="80"/>
      <c r="P192" s="73" t="s">
        <v>159</v>
      </c>
      <c r="Q192" s="72">
        <v>0</v>
      </c>
      <c r="R192" s="36"/>
      <c r="S192" s="36"/>
      <c r="T192" s="80"/>
      <c r="W192" s="73" t="s">
        <v>159</v>
      </c>
      <c r="X192" s="72">
        <v>0</v>
      </c>
      <c r="Y192" s="36"/>
      <c r="Z192" s="36"/>
      <c r="AA192" s="80"/>
      <c r="AB192" s="170"/>
      <c r="AC192" s="170"/>
      <c r="AD192" s="73" t="s">
        <v>159</v>
      </c>
      <c r="AE192" s="72">
        <v>0</v>
      </c>
      <c r="AF192" s="36"/>
      <c r="AG192" s="36"/>
      <c r="AH192" s="80"/>
      <c r="AI192" s="170"/>
      <c r="AJ192" s="170"/>
      <c r="AK192" s="73" t="s">
        <v>159</v>
      </c>
      <c r="AL192" s="72">
        <v>0</v>
      </c>
      <c r="AM192" s="36"/>
      <c r="AN192" s="36"/>
      <c r="AO192" s="80"/>
      <c r="AP192" s="170"/>
      <c r="AQ192" s="170"/>
      <c r="AR192" s="73" t="s">
        <v>159</v>
      </c>
      <c r="AS192" s="72">
        <v>0</v>
      </c>
      <c r="AT192" s="36"/>
      <c r="AU192" s="36"/>
      <c r="AV192" s="80"/>
    </row>
    <row r="193" spans="2:48" ht="16.5" customHeight="1">
      <c r="B193" s="196" t="s">
        <v>167</v>
      </c>
      <c r="C193" s="72">
        <v>3258</v>
      </c>
      <c r="D193" s="36"/>
      <c r="E193" s="36"/>
      <c r="F193" s="80"/>
      <c r="G193" s="38"/>
      <c r="I193" s="164" t="s">
        <v>167</v>
      </c>
      <c r="J193" s="72">
        <v>3663</v>
      </c>
      <c r="K193" s="36"/>
      <c r="L193" s="36"/>
      <c r="M193" s="80"/>
      <c r="P193" s="164" t="s">
        <v>167</v>
      </c>
      <c r="Q193" s="72">
        <v>2169</v>
      </c>
      <c r="R193" s="36"/>
      <c r="S193" s="36"/>
      <c r="T193" s="80"/>
      <c r="W193" s="164" t="s">
        <v>167</v>
      </c>
      <c r="X193" s="72">
        <v>1755</v>
      </c>
      <c r="Y193" s="36"/>
      <c r="Z193" s="36"/>
      <c r="AA193" s="80"/>
      <c r="AB193" s="170"/>
      <c r="AC193" s="170"/>
      <c r="AD193" s="164" t="s">
        <v>167</v>
      </c>
      <c r="AE193" s="72">
        <v>5040</v>
      </c>
      <c r="AF193" s="36"/>
      <c r="AG193" s="36"/>
      <c r="AH193" s="80"/>
      <c r="AI193" s="170"/>
      <c r="AJ193" s="170"/>
      <c r="AK193" s="164" t="s">
        <v>167</v>
      </c>
      <c r="AL193" s="72">
        <v>3321</v>
      </c>
      <c r="AM193" s="36"/>
      <c r="AN193" s="36"/>
      <c r="AO193" s="80"/>
      <c r="AP193" s="170"/>
      <c r="AQ193" s="170"/>
      <c r="AR193" s="164" t="s">
        <v>167</v>
      </c>
      <c r="AS193" s="72">
        <v>3231</v>
      </c>
      <c r="AT193" s="36"/>
      <c r="AU193" s="36"/>
      <c r="AV193" s="80"/>
    </row>
    <row r="194" spans="2:48" ht="16.5" customHeight="1">
      <c r="B194" s="73" t="s">
        <v>168</v>
      </c>
      <c r="C194" s="72">
        <v>1810</v>
      </c>
      <c r="D194" s="36"/>
      <c r="E194" s="36"/>
      <c r="F194" s="80"/>
      <c r="G194" s="38"/>
      <c r="I194" s="73" t="s">
        <v>168</v>
      </c>
      <c r="J194" s="72">
        <v>2035</v>
      </c>
      <c r="K194" s="36"/>
      <c r="L194" s="36"/>
      <c r="M194" s="80"/>
      <c r="P194" s="73" t="s">
        <v>168</v>
      </c>
      <c r="Q194" s="72">
        <v>1205</v>
      </c>
      <c r="R194" s="36"/>
      <c r="S194" s="36"/>
      <c r="T194" s="80"/>
      <c r="W194" s="73" t="s">
        <v>168</v>
      </c>
      <c r="X194" s="72">
        <v>975</v>
      </c>
      <c r="Y194" s="36"/>
      <c r="Z194" s="36"/>
      <c r="AA194" s="80"/>
      <c r="AB194" s="170"/>
      <c r="AC194" s="170"/>
      <c r="AD194" s="73" t="s">
        <v>168</v>
      </c>
      <c r="AE194" s="72">
        <v>2800</v>
      </c>
      <c r="AF194" s="36"/>
      <c r="AG194" s="36"/>
      <c r="AH194" s="80"/>
      <c r="AI194" s="170"/>
      <c r="AJ194" s="170"/>
      <c r="AK194" s="73" t="s">
        <v>168</v>
      </c>
      <c r="AL194" s="72">
        <v>1845</v>
      </c>
      <c r="AM194" s="36"/>
      <c r="AN194" s="36"/>
      <c r="AO194" s="80"/>
      <c r="AP194" s="170"/>
      <c r="AQ194" s="170"/>
      <c r="AR194" s="73" t="s">
        <v>168</v>
      </c>
      <c r="AS194" s="72">
        <v>1795</v>
      </c>
      <c r="AT194" s="36"/>
      <c r="AU194" s="36"/>
      <c r="AV194" s="80"/>
    </row>
    <row r="195" spans="2:48" ht="16.5" customHeight="1">
      <c r="B195" s="73" t="s">
        <v>31</v>
      </c>
      <c r="C195" s="72">
        <v>6146</v>
      </c>
      <c r="D195" s="36"/>
      <c r="E195" s="172" t="s">
        <v>117</v>
      </c>
      <c r="F195" s="173"/>
      <c r="G195" s="38"/>
      <c r="I195" s="73" t="s">
        <v>31</v>
      </c>
      <c r="J195" s="72">
        <v>7543</v>
      </c>
      <c r="K195" s="36"/>
      <c r="L195" s="172" t="s">
        <v>117</v>
      </c>
      <c r="M195" s="173"/>
      <c r="P195" s="73" t="s">
        <v>31</v>
      </c>
      <c r="Q195" s="72">
        <v>3585</v>
      </c>
      <c r="R195" s="36"/>
      <c r="S195" s="172" t="s">
        <v>117</v>
      </c>
      <c r="T195" s="173"/>
      <c r="W195" s="73" t="s">
        <v>31</v>
      </c>
      <c r="X195" s="72">
        <v>2704</v>
      </c>
      <c r="Y195" s="36"/>
      <c r="Z195" s="172" t="s">
        <v>117</v>
      </c>
      <c r="AA195" s="173"/>
      <c r="AB195" s="169"/>
      <c r="AC195" s="169"/>
      <c r="AD195" s="73" t="s">
        <v>31</v>
      </c>
      <c r="AE195" s="72">
        <v>12531</v>
      </c>
      <c r="AF195" s="36"/>
      <c r="AG195" s="172" t="s">
        <v>117</v>
      </c>
      <c r="AH195" s="173"/>
      <c r="AI195" s="169"/>
      <c r="AJ195" s="169"/>
      <c r="AK195" s="73" t="s">
        <v>31</v>
      </c>
      <c r="AL195" s="72">
        <v>6306</v>
      </c>
      <c r="AM195" s="36"/>
      <c r="AN195" s="172" t="s">
        <v>117</v>
      </c>
      <c r="AO195" s="173"/>
      <c r="AP195" s="169"/>
      <c r="AQ195" s="169"/>
      <c r="AR195" s="73" t="s">
        <v>31</v>
      </c>
      <c r="AS195" s="72">
        <v>6077</v>
      </c>
      <c r="AT195" s="36"/>
      <c r="AU195" s="172" t="s">
        <v>117</v>
      </c>
      <c r="AV195" s="173"/>
    </row>
    <row r="196" spans="2:48" ht="16.5" customHeight="1">
      <c r="B196" s="73" t="s">
        <v>171</v>
      </c>
      <c r="C196" s="72">
        <v>-6</v>
      </c>
      <c r="D196" s="36"/>
      <c r="E196" s="36" t="s">
        <v>33</v>
      </c>
      <c r="F196" s="80" t="s">
        <v>862</v>
      </c>
      <c r="G196" s="38"/>
      <c r="I196" s="73" t="s">
        <v>171</v>
      </c>
      <c r="J196" s="72">
        <v>-2</v>
      </c>
      <c r="K196" s="36"/>
      <c r="L196" s="36" t="s">
        <v>33</v>
      </c>
      <c r="M196" s="80" t="s">
        <v>939</v>
      </c>
      <c r="P196" s="73" t="s">
        <v>171</v>
      </c>
      <c r="Q196" s="72">
        <v>-8</v>
      </c>
      <c r="R196" s="36"/>
      <c r="S196" s="36" t="s">
        <v>33</v>
      </c>
      <c r="T196" s="80" t="s">
        <v>940</v>
      </c>
      <c r="W196" s="73" t="s">
        <v>171</v>
      </c>
      <c r="X196" s="72">
        <v>-4</v>
      </c>
      <c r="Y196" s="36"/>
      <c r="Z196" s="36" t="s">
        <v>33</v>
      </c>
      <c r="AA196" s="80" t="s">
        <v>789</v>
      </c>
      <c r="AB196" s="170"/>
      <c r="AC196" s="170"/>
      <c r="AD196" s="73" t="s">
        <v>171</v>
      </c>
      <c r="AE196" s="72">
        <v>-9</v>
      </c>
      <c r="AF196" s="36"/>
      <c r="AG196" s="36" t="s">
        <v>33</v>
      </c>
      <c r="AH196" s="80" t="s">
        <v>941</v>
      </c>
      <c r="AI196" s="170"/>
      <c r="AJ196" s="170"/>
      <c r="AK196" s="73" t="s">
        <v>171</v>
      </c>
      <c r="AL196" s="72">
        <v>-6</v>
      </c>
      <c r="AM196" s="36"/>
      <c r="AN196" s="36" t="s">
        <v>33</v>
      </c>
      <c r="AO196" s="80" t="s">
        <v>655</v>
      </c>
      <c r="AP196" s="170"/>
      <c r="AQ196" s="170"/>
      <c r="AR196" s="73" t="s">
        <v>171</v>
      </c>
      <c r="AS196" s="72">
        <v>-1</v>
      </c>
      <c r="AT196" s="36"/>
      <c r="AU196" s="36" t="s">
        <v>33</v>
      </c>
      <c r="AV196" s="80" t="s">
        <v>942</v>
      </c>
    </row>
    <row r="197" spans="2:48" ht="16.5" customHeight="1">
      <c r="B197" s="73" t="s">
        <v>32</v>
      </c>
      <c r="C197" s="72">
        <v>1960</v>
      </c>
      <c r="D197" s="36"/>
      <c r="E197" s="96"/>
      <c r="F197" s="95"/>
      <c r="G197" s="38"/>
      <c r="I197" s="73" t="s">
        <v>32</v>
      </c>
      <c r="J197" s="72">
        <v>2410</v>
      </c>
      <c r="K197" s="36"/>
      <c r="L197" s="96"/>
      <c r="M197" s="95"/>
      <c r="P197" s="73" t="s">
        <v>32</v>
      </c>
      <c r="Q197" s="72">
        <v>1140</v>
      </c>
      <c r="R197" s="36"/>
      <c r="S197" s="96"/>
      <c r="T197" s="95"/>
      <c r="W197" s="73" t="s">
        <v>32</v>
      </c>
      <c r="X197" s="72">
        <v>860</v>
      </c>
      <c r="Y197" s="36"/>
      <c r="Z197" s="96"/>
      <c r="AA197" s="95"/>
      <c r="AB197" s="171"/>
      <c r="AC197" s="171"/>
      <c r="AD197" s="73" t="s">
        <v>32</v>
      </c>
      <c r="AE197" s="72">
        <v>4000</v>
      </c>
      <c r="AF197" s="36"/>
      <c r="AG197" s="96"/>
      <c r="AH197" s="95"/>
      <c r="AI197" s="171"/>
      <c r="AJ197" s="171"/>
      <c r="AK197" s="73" t="s">
        <v>32</v>
      </c>
      <c r="AL197" s="72">
        <v>2010</v>
      </c>
      <c r="AM197" s="36"/>
      <c r="AN197" s="96"/>
      <c r="AO197" s="95"/>
      <c r="AP197" s="171"/>
      <c r="AQ197" s="171"/>
      <c r="AR197" s="73" t="s">
        <v>32</v>
      </c>
      <c r="AS197" s="72">
        <v>1930</v>
      </c>
      <c r="AT197" s="36"/>
      <c r="AU197" s="96"/>
      <c r="AV197" s="95"/>
    </row>
    <row r="198" spans="2:48" ht="16.5" customHeight="1">
      <c r="B198" s="73" t="s">
        <v>101</v>
      </c>
      <c r="C198" s="72">
        <v>2500</v>
      </c>
      <c r="D198" s="36"/>
      <c r="E198" s="36"/>
      <c r="F198" s="80"/>
      <c r="G198" s="38"/>
      <c r="I198" s="73" t="s">
        <v>101</v>
      </c>
      <c r="J198" s="72">
        <v>2500</v>
      </c>
      <c r="K198" s="36"/>
      <c r="L198" s="36"/>
      <c r="M198" s="80"/>
      <c r="P198" s="73" t="s">
        <v>101</v>
      </c>
      <c r="Q198" s="72">
        <v>2500</v>
      </c>
      <c r="R198" s="36"/>
      <c r="S198" s="36"/>
      <c r="T198" s="80"/>
      <c r="W198" s="73" t="s">
        <v>101</v>
      </c>
      <c r="X198" s="72">
        <v>0</v>
      </c>
      <c r="Y198" s="36"/>
      <c r="Z198" s="36"/>
      <c r="AA198" s="80"/>
      <c r="AB198" s="170"/>
      <c r="AC198" s="170"/>
      <c r="AD198" s="73" t="s">
        <v>101</v>
      </c>
      <c r="AE198" s="72">
        <v>2500</v>
      </c>
      <c r="AF198" s="36"/>
      <c r="AG198" s="36"/>
      <c r="AH198" s="80"/>
      <c r="AI198" s="170"/>
      <c r="AJ198" s="170"/>
      <c r="AK198" s="73" t="s">
        <v>101</v>
      </c>
      <c r="AL198" s="72">
        <v>2500</v>
      </c>
      <c r="AM198" s="36"/>
      <c r="AN198" s="36"/>
      <c r="AO198" s="80"/>
      <c r="AP198" s="170"/>
      <c r="AQ198" s="170"/>
      <c r="AR198" s="73" t="s">
        <v>101</v>
      </c>
      <c r="AS198" s="72">
        <v>0</v>
      </c>
      <c r="AT198" s="36"/>
      <c r="AU198" s="36"/>
      <c r="AV198" s="80"/>
    </row>
    <row r="199" spans="2:48" ht="16.5" customHeight="1">
      <c r="B199" s="73" t="s">
        <v>104</v>
      </c>
      <c r="C199" s="72">
        <v>0</v>
      </c>
      <c r="D199" s="36"/>
      <c r="E199" s="36"/>
      <c r="F199" s="80"/>
      <c r="G199" s="38"/>
      <c r="I199" s="73" t="s">
        <v>104</v>
      </c>
      <c r="J199" s="72">
        <v>0</v>
      </c>
      <c r="K199" s="36"/>
      <c r="L199" s="36"/>
      <c r="M199" s="80"/>
      <c r="P199" s="73" t="s">
        <v>104</v>
      </c>
      <c r="Q199" s="72">
        <v>0</v>
      </c>
      <c r="R199" s="36"/>
      <c r="S199" s="36"/>
      <c r="T199" s="80"/>
      <c r="W199" s="73" t="s">
        <v>104</v>
      </c>
      <c r="X199" s="72">
        <v>0</v>
      </c>
      <c r="Y199" s="36"/>
      <c r="Z199" s="36"/>
      <c r="AA199" s="80"/>
      <c r="AB199" s="170"/>
      <c r="AC199" s="170"/>
      <c r="AD199" s="73" t="s">
        <v>104</v>
      </c>
      <c r="AE199" s="72">
        <v>0</v>
      </c>
      <c r="AF199" s="36"/>
      <c r="AG199" s="36"/>
      <c r="AH199" s="80"/>
      <c r="AI199" s="170"/>
      <c r="AJ199" s="170"/>
      <c r="AK199" s="73" t="s">
        <v>104</v>
      </c>
      <c r="AL199" s="72">
        <v>0</v>
      </c>
      <c r="AM199" s="36"/>
      <c r="AN199" s="36"/>
      <c r="AO199" s="80"/>
      <c r="AP199" s="170"/>
      <c r="AQ199" s="170"/>
      <c r="AR199" s="73" t="s">
        <v>104</v>
      </c>
      <c r="AS199" s="72">
        <v>0</v>
      </c>
      <c r="AT199" s="36"/>
      <c r="AU199" s="36"/>
      <c r="AV199" s="80"/>
    </row>
    <row r="200" spans="2:48" ht="16.5" customHeight="1">
      <c r="B200" s="93" t="s">
        <v>109</v>
      </c>
      <c r="C200" s="94">
        <v>72060</v>
      </c>
      <c r="D200" s="81"/>
      <c r="E200" s="36"/>
      <c r="F200" s="37"/>
      <c r="G200" s="38"/>
      <c r="H200" s="39"/>
      <c r="I200" s="93" t="s">
        <v>109</v>
      </c>
      <c r="J200" s="94">
        <v>87880</v>
      </c>
      <c r="K200" s="81"/>
      <c r="L200" s="36"/>
      <c r="M200" s="37"/>
      <c r="N200" s="39"/>
      <c r="O200" s="39"/>
      <c r="P200" s="93" t="s">
        <v>109</v>
      </c>
      <c r="Q200" s="94">
        <v>43070</v>
      </c>
      <c r="R200" s="81"/>
      <c r="S200" s="36"/>
      <c r="T200" s="37"/>
      <c r="U200" s="39"/>
      <c r="V200" s="39"/>
      <c r="W200" s="93" t="s">
        <v>109</v>
      </c>
      <c r="X200" s="94">
        <v>30600</v>
      </c>
      <c r="Y200" s="81"/>
      <c r="Z200" s="36"/>
      <c r="AA200" s="37"/>
      <c r="AB200" s="81"/>
      <c r="AC200" s="81"/>
      <c r="AD200" s="93" t="s">
        <v>109</v>
      </c>
      <c r="AE200" s="94">
        <v>144330</v>
      </c>
      <c r="AF200" s="81"/>
      <c r="AG200" s="36"/>
      <c r="AH200" s="37"/>
      <c r="AI200" s="81"/>
      <c r="AJ200" s="81"/>
      <c r="AK200" s="93" t="s">
        <v>109</v>
      </c>
      <c r="AL200" s="94">
        <v>73870</v>
      </c>
      <c r="AM200" s="81"/>
      <c r="AN200" s="36"/>
      <c r="AO200" s="37"/>
      <c r="AP200" s="81"/>
      <c r="AQ200" s="81"/>
      <c r="AR200" s="93" t="s">
        <v>109</v>
      </c>
      <c r="AS200" s="94">
        <v>68780</v>
      </c>
      <c r="AT200" s="81"/>
      <c r="AU200" s="36"/>
      <c r="AV200" s="37"/>
    </row>
    <row r="201" spans="2:48" ht="16.5" customHeight="1">
      <c r="B201" s="74" t="s">
        <v>111</v>
      </c>
      <c r="C201" s="75">
        <v>0</v>
      </c>
      <c r="D201" s="81"/>
      <c r="E201" s="36"/>
      <c r="F201" s="37"/>
      <c r="G201" s="38"/>
      <c r="H201" s="39"/>
      <c r="I201" s="74" t="s">
        <v>111</v>
      </c>
      <c r="J201" s="75">
        <v>0</v>
      </c>
      <c r="K201" s="81"/>
      <c r="L201" s="36"/>
      <c r="M201" s="37"/>
      <c r="N201" s="39"/>
      <c r="O201" s="39"/>
      <c r="P201" s="74" t="s">
        <v>111</v>
      </c>
      <c r="Q201" s="75">
        <v>42050</v>
      </c>
      <c r="R201" s="81"/>
      <c r="S201" s="36"/>
      <c r="T201" s="37"/>
      <c r="U201" s="39"/>
      <c r="V201" s="39"/>
      <c r="W201" s="74" t="s">
        <v>111</v>
      </c>
      <c r="X201" s="75">
        <v>0</v>
      </c>
      <c r="Y201" s="81"/>
      <c r="Z201" s="36"/>
      <c r="AA201" s="37"/>
      <c r="AB201" s="81"/>
      <c r="AC201" s="81"/>
      <c r="AD201" s="74" t="s">
        <v>111</v>
      </c>
      <c r="AE201" s="75">
        <v>247940</v>
      </c>
      <c r="AF201" s="81"/>
      <c r="AG201" s="36"/>
      <c r="AH201" s="37"/>
      <c r="AI201" s="81"/>
      <c r="AJ201" s="81"/>
      <c r="AK201" s="74" t="s">
        <v>111</v>
      </c>
      <c r="AL201" s="75">
        <v>0</v>
      </c>
      <c r="AM201" s="81"/>
      <c r="AN201" s="36"/>
      <c r="AO201" s="37"/>
      <c r="AP201" s="81"/>
      <c r="AQ201" s="81"/>
      <c r="AR201" s="74" t="s">
        <v>111</v>
      </c>
      <c r="AS201" s="75">
        <v>105720</v>
      </c>
      <c r="AT201" s="81"/>
      <c r="AU201" s="36"/>
      <c r="AV201" s="37"/>
    </row>
    <row r="202" spans="2:48" ht="16.5" customHeight="1">
      <c r="B202" s="91" t="s">
        <v>112</v>
      </c>
      <c r="C202" s="92">
        <v>72060</v>
      </c>
      <c r="D202" s="81"/>
      <c r="E202" s="36"/>
      <c r="F202" s="37"/>
      <c r="G202" s="38"/>
      <c r="I202" s="91" t="s">
        <v>112</v>
      </c>
      <c r="J202" s="92">
        <v>87880</v>
      </c>
      <c r="K202" s="81"/>
      <c r="L202" s="36"/>
      <c r="M202" s="37"/>
      <c r="P202" s="91" t="s">
        <v>112</v>
      </c>
      <c r="Q202" s="92">
        <v>85120</v>
      </c>
      <c r="R202" s="81"/>
      <c r="S202" s="36"/>
      <c r="T202" s="37"/>
      <c r="W202" s="91" t="s">
        <v>112</v>
      </c>
      <c r="X202" s="92">
        <v>30600</v>
      </c>
      <c r="Y202" s="81"/>
      <c r="Z202" s="36"/>
      <c r="AA202" s="37"/>
      <c r="AB202" s="81"/>
      <c r="AC202" s="81"/>
      <c r="AD202" s="91" t="s">
        <v>112</v>
      </c>
      <c r="AE202" s="92">
        <v>392270</v>
      </c>
      <c r="AF202" s="81"/>
      <c r="AG202" s="36"/>
      <c r="AH202" s="37"/>
      <c r="AI202" s="81"/>
      <c r="AJ202" s="81"/>
      <c r="AK202" s="91" t="s">
        <v>112</v>
      </c>
      <c r="AL202" s="92">
        <v>73870</v>
      </c>
      <c r="AM202" s="81"/>
      <c r="AN202" s="36"/>
      <c r="AO202" s="37"/>
      <c r="AP202" s="81"/>
      <c r="AQ202" s="81"/>
      <c r="AR202" s="91" t="s">
        <v>112</v>
      </c>
      <c r="AS202" s="92">
        <v>174500</v>
      </c>
      <c r="AT202" s="81"/>
      <c r="AU202" s="36"/>
      <c r="AV202" s="37"/>
    </row>
    <row r="203" spans="2:48" s="39" customFormat="1" ht="16.5" customHeight="1">
      <c r="B203" s="73"/>
      <c r="C203" s="42"/>
      <c r="D203" s="36"/>
      <c r="E203" s="36"/>
      <c r="F203" s="37"/>
      <c r="G203" s="38"/>
      <c r="I203" s="73"/>
      <c r="J203" s="42"/>
      <c r="K203" s="36"/>
      <c r="L203" s="36"/>
      <c r="M203" s="37"/>
      <c r="P203" s="73"/>
      <c r="Q203" s="42"/>
      <c r="R203" s="36"/>
      <c r="S203" s="36"/>
      <c r="T203" s="37"/>
      <c r="W203" s="73"/>
      <c r="X203" s="42"/>
      <c r="Y203" s="36"/>
      <c r="Z203" s="36"/>
      <c r="AA203" s="37"/>
      <c r="AB203" s="81"/>
      <c r="AC203" s="81"/>
      <c r="AD203" s="73"/>
      <c r="AE203" s="42"/>
      <c r="AF203" s="36"/>
      <c r="AG203" s="36"/>
      <c r="AH203" s="37"/>
      <c r="AI203" s="81"/>
      <c r="AJ203" s="81"/>
      <c r="AK203" s="73"/>
      <c r="AL203" s="42"/>
      <c r="AM203" s="36"/>
      <c r="AN203" s="36"/>
      <c r="AO203" s="37"/>
      <c r="AP203" s="81"/>
      <c r="AQ203" s="81"/>
      <c r="AR203" s="73"/>
      <c r="AS203" s="42"/>
      <c r="AT203" s="36"/>
      <c r="AU203" s="36"/>
      <c r="AV203" s="37"/>
    </row>
    <row r="204" spans="2:48" s="82" customFormat="1" ht="16.5" customHeight="1">
      <c r="B204" s="73">
        <v>0</v>
      </c>
      <c r="C204" s="42"/>
      <c r="D204" s="36"/>
      <c r="E204" s="36"/>
      <c r="F204" s="37"/>
      <c r="G204" s="83"/>
      <c r="I204" s="73">
        <v>0</v>
      </c>
      <c r="J204" s="42"/>
      <c r="K204" s="36"/>
      <c r="L204" s="36"/>
      <c r="M204" s="37"/>
      <c r="P204" s="73">
        <v>0</v>
      </c>
      <c r="Q204" s="42"/>
      <c r="R204" s="36"/>
      <c r="S204" s="36"/>
      <c r="T204" s="37"/>
      <c r="W204" s="73">
        <v>0</v>
      </c>
      <c r="X204" s="42"/>
      <c r="Y204" s="36"/>
      <c r="Z204" s="36"/>
      <c r="AA204" s="37"/>
      <c r="AB204" s="81"/>
      <c r="AC204" s="81"/>
      <c r="AD204" s="73">
        <v>0</v>
      </c>
      <c r="AE204" s="42"/>
      <c r="AF204" s="36"/>
      <c r="AG204" s="36"/>
      <c r="AH204" s="37"/>
      <c r="AI204" s="81"/>
      <c r="AJ204" s="81"/>
      <c r="AK204" s="73">
        <v>0</v>
      </c>
      <c r="AL204" s="42"/>
      <c r="AM204" s="36"/>
      <c r="AN204" s="36"/>
      <c r="AO204" s="37"/>
      <c r="AP204" s="81"/>
      <c r="AQ204" s="81"/>
      <c r="AR204" s="73">
        <v>0</v>
      </c>
      <c r="AS204" s="42"/>
      <c r="AT204" s="36"/>
      <c r="AU204" s="36"/>
      <c r="AV204" s="37"/>
    </row>
    <row r="205" spans="2:48" ht="16.5" customHeight="1">
      <c r="B205" s="73" t="s">
        <v>211</v>
      </c>
      <c r="C205" s="42"/>
      <c r="D205" s="36"/>
      <c r="E205" s="36"/>
      <c r="F205" s="37"/>
      <c r="G205" s="38"/>
      <c r="I205" s="73" t="s">
        <v>211</v>
      </c>
      <c r="J205" s="42"/>
      <c r="K205" s="36"/>
      <c r="L205" s="36"/>
      <c r="M205" s="37"/>
      <c r="P205" s="73" t="s">
        <v>211</v>
      </c>
      <c r="Q205" s="42"/>
      <c r="R205" s="36"/>
      <c r="S205" s="36"/>
      <c r="T205" s="37"/>
      <c r="W205" s="73" t="s">
        <v>211</v>
      </c>
      <c r="X205" s="42"/>
      <c r="Y205" s="36"/>
      <c r="Z205" s="36"/>
      <c r="AA205" s="37"/>
      <c r="AB205" s="81"/>
      <c r="AC205" s="81"/>
      <c r="AD205" s="73" t="s">
        <v>211</v>
      </c>
      <c r="AE205" s="42"/>
      <c r="AF205" s="36"/>
      <c r="AG205" s="36"/>
      <c r="AH205" s="37"/>
      <c r="AI205" s="81"/>
      <c r="AJ205" s="81"/>
      <c r="AK205" s="73" t="s">
        <v>211</v>
      </c>
      <c r="AL205" s="42"/>
      <c r="AM205" s="36"/>
      <c r="AN205" s="36"/>
      <c r="AO205" s="37"/>
      <c r="AP205" s="81"/>
      <c r="AQ205" s="81"/>
      <c r="AR205" s="73" t="s">
        <v>211</v>
      </c>
      <c r="AS205" s="42"/>
      <c r="AT205" s="36"/>
      <c r="AU205" s="36"/>
      <c r="AV205" s="37"/>
    </row>
    <row r="206" spans="2:48" s="184" customFormat="1" ht="16.5" customHeight="1">
      <c r="B206" s="180">
        <v>0</v>
      </c>
      <c r="C206" s="181"/>
      <c r="D206" s="26"/>
      <c r="E206" s="26"/>
      <c r="F206" s="182"/>
      <c r="G206" s="187"/>
      <c r="I206" s="180">
        <v>0</v>
      </c>
      <c r="J206" s="181"/>
      <c r="K206" s="26"/>
      <c r="L206" s="26"/>
      <c r="M206" s="182"/>
      <c r="P206" s="180">
        <v>0</v>
      </c>
      <c r="Q206" s="181"/>
      <c r="R206" s="26"/>
      <c r="S206" s="26"/>
      <c r="T206" s="182"/>
      <c r="W206" s="180">
        <v>0</v>
      </c>
      <c r="X206" s="181"/>
      <c r="Y206" s="26"/>
      <c r="Z206" s="26"/>
      <c r="AA206" s="182"/>
      <c r="AB206" s="185"/>
      <c r="AC206" s="185"/>
      <c r="AD206" s="180">
        <v>0</v>
      </c>
      <c r="AE206" s="181"/>
      <c r="AF206" s="26"/>
      <c r="AG206" s="26"/>
      <c r="AH206" s="182"/>
      <c r="AI206" s="185"/>
      <c r="AJ206" s="185"/>
      <c r="AK206" s="180">
        <v>0</v>
      </c>
      <c r="AL206" s="181"/>
      <c r="AM206" s="26"/>
      <c r="AN206" s="26"/>
      <c r="AO206" s="182"/>
      <c r="AP206" s="185"/>
      <c r="AQ206" s="185"/>
      <c r="AR206" s="180">
        <v>0</v>
      </c>
      <c r="AS206" s="181"/>
      <c r="AT206" s="26"/>
      <c r="AU206" s="26"/>
      <c r="AV206" s="182"/>
    </row>
    <row r="207" spans="2:48" ht="16.5" customHeight="1" thickBot="1">
      <c r="B207" s="84"/>
      <c r="C207" s="85"/>
      <c r="D207" s="85"/>
      <c r="E207" s="85"/>
      <c r="F207" s="86"/>
      <c r="I207" s="84"/>
      <c r="J207" s="85"/>
      <c r="K207" s="85"/>
      <c r="L207" s="85"/>
      <c r="M207" s="86"/>
      <c r="P207" s="84"/>
      <c r="Q207" s="85"/>
      <c r="R207" s="85"/>
      <c r="S207" s="85"/>
      <c r="T207" s="86"/>
      <c r="W207" s="84"/>
      <c r="X207" s="85"/>
      <c r="Y207" s="85"/>
      <c r="Z207" s="85"/>
      <c r="AA207" s="86"/>
      <c r="AB207" s="81"/>
      <c r="AC207" s="81"/>
      <c r="AD207" s="84"/>
      <c r="AE207" s="85"/>
      <c r="AF207" s="85"/>
      <c r="AG207" s="85"/>
      <c r="AH207" s="86"/>
      <c r="AI207" s="81"/>
      <c r="AJ207" s="81"/>
      <c r="AK207" s="84"/>
      <c r="AL207" s="85"/>
      <c r="AM207" s="85"/>
      <c r="AN207" s="85"/>
      <c r="AO207" s="86"/>
      <c r="AP207" s="81"/>
      <c r="AQ207" s="81"/>
      <c r="AR207" s="84"/>
      <c r="AS207" s="85"/>
      <c r="AT207" s="85"/>
      <c r="AU207" s="85"/>
      <c r="AV207" s="86"/>
    </row>
  </sheetData>
  <mergeCells count="112">
    <mergeCell ref="AU33:AV33"/>
    <mergeCell ref="AR6:AS6"/>
    <mergeCell ref="AU6:AV6"/>
    <mergeCell ref="B33:C33"/>
    <mergeCell ref="E33:F33"/>
    <mergeCell ref="I33:J33"/>
    <mergeCell ref="L33:M33"/>
    <mergeCell ref="P33:Q33"/>
    <mergeCell ref="S33:T33"/>
    <mergeCell ref="W33:X33"/>
    <mergeCell ref="Z33:AA33"/>
    <mergeCell ref="W6:X6"/>
    <mergeCell ref="Z6:AA6"/>
    <mergeCell ref="AD6:AE6"/>
    <mergeCell ref="AG6:AH6"/>
    <mergeCell ref="AK6:AL6"/>
    <mergeCell ref="AN6:AO6"/>
    <mergeCell ref="B6:C6"/>
    <mergeCell ref="E6:F6"/>
    <mergeCell ref="I6:J6"/>
    <mergeCell ref="L6:M6"/>
    <mergeCell ref="P6:Q6"/>
    <mergeCell ref="S6:T6"/>
    <mergeCell ref="I58:J58"/>
    <mergeCell ref="L58:M58"/>
    <mergeCell ref="P58:Q58"/>
    <mergeCell ref="S58:T58"/>
    <mergeCell ref="AD33:AE33"/>
    <mergeCell ref="AG33:AH33"/>
    <mergeCell ref="AK33:AL33"/>
    <mergeCell ref="AN33:AO33"/>
    <mergeCell ref="AR33:AS33"/>
    <mergeCell ref="AD85:AE85"/>
    <mergeCell ref="AG85:AH85"/>
    <mergeCell ref="AK85:AL85"/>
    <mergeCell ref="AN85:AO85"/>
    <mergeCell ref="AR85:AS85"/>
    <mergeCell ref="AU85:AV85"/>
    <mergeCell ref="AR58:AS58"/>
    <mergeCell ref="AU58:AV58"/>
    <mergeCell ref="B85:C85"/>
    <mergeCell ref="E85:F85"/>
    <mergeCell ref="I85:J85"/>
    <mergeCell ref="L85:M85"/>
    <mergeCell ref="P85:Q85"/>
    <mergeCell ref="S85:T85"/>
    <mergeCell ref="W85:X85"/>
    <mergeCell ref="Z85:AA85"/>
    <mergeCell ref="W58:X58"/>
    <mergeCell ref="Z58:AA58"/>
    <mergeCell ref="AD58:AE58"/>
    <mergeCell ref="AG58:AH58"/>
    <mergeCell ref="AK58:AL58"/>
    <mergeCell ref="AN58:AO58"/>
    <mergeCell ref="B58:C58"/>
    <mergeCell ref="E58:F58"/>
    <mergeCell ref="AU137:AV137"/>
    <mergeCell ref="AR110:AS110"/>
    <mergeCell ref="AU110:AV110"/>
    <mergeCell ref="B137:C137"/>
    <mergeCell ref="E137:F137"/>
    <mergeCell ref="I137:J137"/>
    <mergeCell ref="L137:M137"/>
    <mergeCell ref="P137:Q137"/>
    <mergeCell ref="S137:T137"/>
    <mergeCell ref="W137:X137"/>
    <mergeCell ref="Z137:AA137"/>
    <mergeCell ref="W110:X110"/>
    <mergeCell ref="Z110:AA110"/>
    <mergeCell ref="AD110:AE110"/>
    <mergeCell ref="AG110:AH110"/>
    <mergeCell ref="AK110:AL110"/>
    <mergeCell ref="AN110:AO110"/>
    <mergeCell ref="B110:C110"/>
    <mergeCell ref="E110:F110"/>
    <mergeCell ref="I110:J110"/>
    <mergeCell ref="L110:M110"/>
    <mergeCell ref="P110:Q110"/>
    <mergeCell ref="S110:T110"/>
    <mergeCell ref="I162:J162"/>
    <mergeCell ref="L162:M162"/>
    <mergeCell ref="P162:Q162"/>
    <mergeCell ref="S162:T162"/>
    <mergeCell ref="AD137:AE137"/>
    <mergeCell ref="AG137:AH137"/>
    <mergeCell ref="AK137:AL137"/>
    <mergeCell ref="AN137:AO137"/>
    <mergeCell ref="AR137:AS137"/>
    <mergeCell ref="AD189:AE189"/>
    <mergeCell ref="AG189:AH189"/>
    <mergeCell ref="AK189:AL189"/>
    <mergeCell ref="AN189:AO189"/>
    <mergeCell ref="AR189:AS189"/>
    <mergeCell ref="AU189:AV189"/>
    <mergeCell ref="AR162:AS162"/>
    <mergeCell ref="AU162:AV162"/>
    <mergeCell ref="B189:C189"/>
    <mergeCell ref="E189:F189"/>
    <mergeCell ref="I189:J189"/>
    <mergeCell ref="L189:M189"/>
    <mergeCell ref="P189:Q189"/>
    <mergeCell ref="S189:T189"/>
    <mergeCell ref="W189:X189"/>
    <mergeCell ref="Z189:AA189"/>
    <mergeCell ref="W162:X162"/>
    <mergeCell ref="Z162:AA162"/>
    <mergeCell ref="AD162:AE162"/>
    <mergeCell ref="AG162:AH162"/>
    <mergeCell ref="AK162:AL162"/>
    <mergeCell ref="AN162:AO162"/>
    <mergeCell ref="B162:C162"/>
    <mergeCell ref="E162:F162"/>
  </mergeCells>
  <phoneticPr fontId="3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4"/>
  <sheetViews>
    <sheetView topLeftCell="A73" workbookViewId="0">
      <selection activeCell="B77" sqref="B77:H84"/>
    </sheetView>
  </sheetViews>
  <sheetFormatPr defaultRowHeight="16.5"/>
  <cols>
    <col min="1" max="1" width="15.75" style="135" customWidth="1"/>
    <col min="2" max="8" width="14.5" style="135" customWidth="1"/>
    <col min="9" max="9" width="12.5" style="135" customWidth="1"/>
    <col min="10" max="10" width="12.875" style="135" customWidth="1"/>
    <col min="11" max="12" width="3.875" style="135" customWidth="1"/>
    <col min="13" max="20" width="3.5" style="135" customWidth="1"/>
    <col min="21" max="16384" width="9" style="135"/>
  </cols>
  <sheetData>
    <row r="1" spans="1:11" ht="26.25">
      <c r="A1" s="108" t="s">
        <v>34</v>
      </c>
      <c r="B1" s="106" t="s">
        <v>686</v>
      </c>
      <c r="D1" s="118" t="s">
        <v>134</v>
      </c>
      <c r="E1" s="119"/>
      <c r="F1" s="119"/>
      <c r="J1" s="135" t="s">
        <v>123</v>
      </c>
    </row>
    <row r="2" spans="1:11" ht="17.25">
      <c r="A2" s="108" t="s">
        <v>119</v>
      </c>
      <c r="B2" s="104">
        <v>45545</v>
      </c>
      <c r="J2" s="135" t="s">
        <v>160</v>
      </c>
    </row>
    <row r="3" spans="1:11">
      <c r="J3" s="135" t="s">
        <v>124</v>
      </c>
    </row>
    <row r="4" spans="1:11" ht="17.25">
      <c r="A4" s="107" t="s">
        <v>122</v>
      </c>
      <c r="B4" s="104">
        <v>45523</v>
      </c>
      <c r="C4" s="7" t="s">
        <v>126</v>
      </c>
      <c r="D4" s="7"/>
      <c r="E4" s="7"/>
      <c r="F4" s="7"/>
      <c r="G4" s="7"/>
      <c r="H4" s="7"/>
      <c r="J4" s="60" t="s">
        <v>129</v>
      </c>
    </row>
    <row r="5" spans="1:11">
      <c r="A5" s="12" t="s">
        <v>121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</row>
    <row r="6" spans="1:11">
      <c r="A6" s="13" t="s">
        <v>15</v>
      </c>
      <c r="B6" s="258">
        <v>29207</v>
      </c>
      <c r="C6" s="258">
        <v>11161</v>
      </c>
      <c r="D6" s="163">
        <v>17201</v>
      </c>
      <c r="E6" s="258">
        <v>15900</v>
      </c>
      <c r="F6" s="258">
        <v>15391</v>
      </c>
      <c r="G6" s="258">
        <v>15041</v>
      </c>
      <c r="H6" s="258">
        <v>16892</v>
      </c>
    </row>
    <row r="7" spans="1:11">
      <c r="A7" s="13" t="s">
        <v>16</v>
      </c>
      <c r="B7" s="258">
        <v>17542</v>
      </c>
      <c r="C7" s="258">
        <v>18245</v>
      </c>
      <c r="D7" s="258">
        <v>15093</v>
      </c>
      <c r="E7" s="258">
        <v>16314</v>
      </c>
      <c r="F7" s="258">
        <v>16674</v>
      </c>
      <c r="G7" s="163">
        <v>19272</v>
      </c>
      <c r="H7" s="258">
        <v>17136</v>
      </c>
    </row>
    <row r="8" spans="1:11">
      <c r="A8" s="13" t="s">
        <v>17</v>
      </c>
      <c r="B8" s="258">
        <v>20399</v>
      </c>
      <c r="C8" s="258">
        <v>15845</v>
      </c>
      <c r="D8" s="258">
        <v>14673</v>
      </c>
      <c r="E8" s="258">
        <v>16066</v>
      </c>
      <c r="F8" s="253">
        <v>9430</v>
      </c>
      <c r="G8" s="258">
        <v>10247</v>
      </c>
      <c r="H8" s="258">
        <v>22006</v>
      </c>
    </row>
    <row r="9" spans="1:11">
      <c r="A9" s="13" t="s">
        <v>18</v>
      </c>
      <c r="B9" s="258">
        <v>15044</v>
      </c>
      <c r="C9" s="258">
        <v>17066</v>
      </c>
      <c r="D9" s="258">
        <v>17257</v>
      </c>
      <c r="E9" s="258">
        <v>14860</v>
      </c>
      <c r="F9" s="258">
        <v>12818</v>
      </c>
      <c r="G9" s="258">
        <v>19648</v>
      </c>
      <c r="H9" s="258">
        <v>21243</v>
      </c>
    </row>
    <row r="10" spans="1:11">
      <c r="A10" s="13" t="s">
        <v>19</v>
      </c>
      <c r="B10" s="258">
        <v>27203</v>
      </c>
      <c r="C10" s="258">
        <v>15932</v>
      </c>
      <c r="D10" s="258">
        <v>16875</v>
      </c>
      <c r="E10" s="163">
        <v>18930</v>
      </c>
      <c r="F10" s="258">
        <v>14831</v>
      </c>
      <c r="G10" s="258">
        <v>18168</v>
      </c>
      <c r="H10" s="163">
        <v>22282</v>
      </c>
      <c r="I10" s="27" t="s">
        <v>197</v>
      </c>
      <c r="J10" s="27">
        <v>799</v>
      </c>
      <c r="K10" s="27"/>
    </row>
    <row r="11" spans="1:11">
      <c r="A11" s="13" t="s">
        <v>20</v>
      </c>
      <c r="B11" s="258">
        <v>19756</v>
      </c>
      <c r="C11" s="258">
        <v>18802</v>
      </c>
      <c r="D11" s="258">
        <v>18488</v>
      </c>
      <c r="E11" s="258">
        <v>17893</v>
      </c>
      <c r="F11" s="258">
        <v>25508</v>
      </c>
      <c r="G11" s="258">
        <v>17917</v>
      </c>
      <c r="H11" s="258">
        <v>16153</v>
      </c>
      <c r="I11" s="27" t="s">
        <v>198</v>
      </c>
      <c r="J11" s="27">
        <v>69</v>
      </c>
      <c r="K11" s="27"/>
    </row>
    <row r="12" spans="1:11">
      <c r="A12" s="13" t="s">
        <v>21</v>
      </c>
      <c r="B12" s="258">
        <v>22923</v>
      </c>
      <c r="C12" s="258">
        <v>21060</v>
      </c>
      <c r="D12" s="258">
        <v>16807</v>
      </c>
      <c r="E12" s="258">
        <v>16829</v>
      </c>
      <c r="F12" s="258">
        <v>14539</v>
      </c>
      <c r="G12" s="258">
        <v>14463</v>
      </c>
      <c r="H12" s="258">
        <v>22619</v>
      </c>
      <c r="I12" s="27" t="s">
        <v>199</v>
      </c>
      <c r="J12" s="27">
        <v>296.125</v>
      </c>
      <c r="K12" s="27"/>
    </row>
    <row r="13" spans="1:11">
      <c r="A13" s="13" t="s">
        <v>22</v>
      </c>
      <c r="B13" s="258">
        <v>25595</v>
      </c>
      <c r="C13" s="258">
        <v>21166</v>
      </c>
      <c r="D13" s="258">
        <v>20389</v>
      </c>
      <c r="E13" s="258">
        <v>16228</v>
      </c>
      <c r="F13" s="258">
        <v>17993</v>
      </c>
      <c r="G13" s="258">
        <v>21745</v>
      </c>
      <c r="H13" s="258">
        <v>16642</v>
      </c>
      <c r="I13" s="27" t="s">
        <v>200</v>
      </c>
      <c r="J13" s="27">
        <v>16583</v>
      </c>
      <c r="K13" s="27"/>
    </row>
    <row r="14" spans="1:11">
      <c r="I14" s="19"/>
      <c r="J14" s="19"/>
    </row>
    <row r="15" spans="1:11" ht="17.25">
      <c r="A15" s="107" t="s">
        <v>120</v>
      </c>
      <c r="B15" s="104">
        <v>45491</v>
      </c>
      <c r="C15" s="7" t="s">
        <v>126</v>
      </c>
      <c r="D15" s="7"/>
      <c r="E15" s="7"/>
      <c r="F15" s="7"/>
      <c r="G15" s="7"/>
      <c r="H15" s="7"/>
    </row>
    <row r="16" spans="1:11">
      <c r="A16" s="12" t="s">
        <v>121</v>
      </c>
      <c r="B16" s="2" t="s">
        <v>8</v>
      </c>
      <c r="C16" s="2" t="s">
        <v>9</v>
      </c>
      <c r="D16" s="2" t="s">
        <v>10</v>
      </c>
      <c r="E16" s="2" t="s">
        <v>11</v>
      </c>
      <c r="F16" s="2" t="s">
        <v>12</v>
      </c>
      <c r="G16" s="2" t="s">
        <v>13</v>
      </c>
      <c r="H16" s="2" t="s">
        <v>14</v>
      </c>
      <c r="I16" s="7" t="s">
        <v>136</v>
      </c>
    </row>
    <row r="17" spans="1:9">
      <c r="A17" s="13" t="s">
        <v>15</v>
      </c>
      <c r="B17" s="258">
        <v>28944</v>
      </c>
      <c r="C17" s="258">
        <v>11065</v>
      </c>
      <c r="D17" s="163">
        <v>16919</v>
      </c>
      <c r="E17" s="258">
        <v>15621</v>
      </c>
      <c r="F17" s="258">
        <v>15067</v>
      </c>
      <c r="G17" s="258">
        <v>14840</v>
      </c>
      <c r="H17" s="258">
        <v>16608</v>
      </c>
    </row>
    <row r="18" spans="1:9">
      <c r="A18" s="13" t="s">
        <v>16</v>
      </c>
      <c r="B18" s="258">
        <v>17071</v>
      </c>
      <c r="C18" s="258">
        <v>17924</v>
      </c>
      <c r="D18" s="258">
        <v>14847</v>
      </c>
      <c r="E18" s="258">
        <v>16155</v>
      </c>
      <c r="F18" s="258">
        <v>16357</v>
      </c>
      <c r="G18" s="163">
        <v>18756</v>
      </c>
      <c r="H18" s="258">
        <v>16883</v>
      </c>
    </row>
    <row r="19" spans="1:9">
      <c r="A19" s="13" t="s">
        <v>17</v>
      </c>
      <c r="B19" s="258">
        <v>19936</v>
      </c>
      <c r="C19" s="258">
        <v>15696</v>
      </c>
      <c r="D19" s="258">
        <v>14604</v>
      </c>
      <c r="E19" s="258">
        <v>15812</v>
      </c>
      <c r="F19" s="253">
        <v>9122</v>
      </c>
      <c r="G19" s="258">
        <v>10075</v>
      </c>
      <c r="H19" s="258">
        <v>21801</v>
      </c>
    </row>
    <row r="20" spans="1:9">
      <c r="A20" s="13" t="s">
        <v>18</v>
      </c>
      <c r="B20" s="258">
        <v>14829</v>
      </c>
      <c r="C20" s="258">
        <v>16799</v>
      </c>
      <c r="D20" s="258">
        <v>17131</v>
      </c>
      <c r="E20" s="258">
        <v>14716</v>
      </c>
      <c r="F20" s="258">
        <v>12587</v>
      </c>
      <c r="G20" s="258">
        <v>19495</v>
      </c>
      <c r="H20" s="258">
        <v>21051</v>
      </c>
    </row>
    <row r="21" spans="1:9">
      <c r="A21" s="13" t="s">
        <v>19</v>
      </c>
      <c r="B21" s="258">
        <v>26604</v>
      </c>
      <c r="C21" s="258">
        <v>15490</v>
      </c>
      <c r="D21" s="258">
        <v>16564</v>
      </c>
      <c r="E21" s="163">
        <v>18541</v>
      </c>
      <c r="F21" s="258">
        <v>14636</v>
      </c>
      <c r="G21" s="258">
        <v>17989</v>
      </c>
      <c r="H21" s="163">
        <v>21800</v>
      </c>
    </row>
    <row r="22" spans="1:9">
      <c r="A22" s="13" t="s">
        <v>20</v>
      </c>
      <c r="B22" s="258">
        <v>19396</v>
      </c>
      <c r="C22" s="258">
        <v>18417</v>
      </c>
      <c r="D22" s="258">
        <v>18264</v>
      </c>
      <c r="E22" s="258">
        <v>17766</v>
      </c>
      <c r="F22" s="258">
        <v>25292</v>
      </c>
      <c r="G22" s="258">
        <v>17409</v>
      </c>
      <c r="H22" s="258">
        <v>15858</v>
      </c>
    </row>
    <row r="23" spans="1:9">
      <c r="A23" s="13" t="s">
        <v>21</v>
      </c>
      <c r="B23" s="258">
        <v>22687</v>
      </c>
      <c r="C23" s="258">
        <v>20714</v>
      </c>
      <c r="D23" s="258">
        <v>16508</v>
      </c>
      <c r="E23" s="258">
        <v>16565</v>
      </c>
      <c r="F23" s="258">
        <v>14369</v>
      </c>
      <c r="G23" s="258">
        <v>14270</v>
      </c>
      <c r="H23" s="258">
        <v>22101</v>
      </c>
    </row>
    <row r="24" spans="1:9">
      <c r="A24" s="13" t="s">
        <v>22</v>
      </c>
      <c r="B24" s="258">
        <v>24796</v>
      </c>
      <c r="C24" s="258">
        <v>20793</v>
      </c>
      <c r="D24" s="258">
        <v>20135</v>
      </c>
      <c r="E24" s="258">
        <v>16107</v>
      </c>
      <c r="F24" s="258">
        <v>17448</v>
      </c>
      <c r="G24" s="258">
        <v>21325</v>
      </c>
      <c r="H24" s="258">
        <v>16269</v>
      </c>
    </row>
    <row r="26" spans="1:9" ht="18" thickBot="1">
      <c r="A26" s="122" t="s">
        <v>125</v>
      </c>
      <c r="C26" s="19"/>
      <c r="D26" s="19"/>
      <c r="E26" s="19"/>
      <c r="F26" s="19"/>
      <c r="G26" s="19"/>
      <c r="H26" s="19"/>
    </row>
    <row r="27" spans="1:9">
      <c r="A27" s="65" t="s">
        <v>76</v>
      </c>
      <c r="B27" s="61" t="s">
        <v>77</v>
      </c>
      <c r="C27" s="61" t="s">
        <v>9</v>
      </c>
      <c r="D27" s="61" t="s">
        <v>10</v>
      </c>
      <c r="E27" s="61" t="s">
        <v>11</v>
      </c>
      <c r="F27" s="61" t="s">
        <v>12</v>
      </c>
      <c r="G27" s="61" t="s">
        <v>13</v>
      </c>
      <c r="H27" s="62" t="s">
        <v>14</v>
      </c>
      <c r="I27" s="19" t="s">
        <v>135</v>
      </c>
    </row>
    <row r="28" spans="1:9">
      <c r="A28" s="66" t="s">
        <v>15</v>
      </c>
      <c r="B28" s="257">
        <v>35390</v>
      </c>
      <c r="C28" s="257">
        <v>52550</v>
      </c>
      <c r="D28" s="163">
        <v>28900</v>
      </c>
      <c r="E28" s="257">
        <v>16590</v>
      </c>
      <c r="F28" s="257">
        <v>80040</v>
      </c>
      <c r="G28" s="257">
        <v>23430</v>
      </c>
      <c r="H28" s="257">
        <v>26010</v>
      </c>
    </row>
    <row r="29" spans="1:9">
      <c r="A29" s="66" t="s">
        <v>16</v>
      </c>
      <c r="B29" s="257">
        <v>33450</v>
      </c>
      <c r="C29" s="257">
        <v>37340</v>
      </c>
      <c r="D29" s="257">
        <v>9750</v>
      </c>
      <c r="E29" s="257">
        <v>20080</v>
      </c>
      <c r="F29" s="257">
        <v>33150</v>
      </c>
      <c r="G29" s="163">
        <v>36980</v>
      </c>
      <c r="H29" s="257">
        <v>45530</v>
      </c>
    </row>
    <row r="30" spans="1:9">
      <c r="A30" s="66" t="s">
        <v>17</v>
      </c>
      <c r="B30" s="257">
        <v>50010</v>
      </c>
      <c r="C30" s="257">
        <v>26010</v>
      </c>
      <c r="D30" s="257">
        <v>23890</v>
      </c>
      <c r="E30" s="257">
        <v>24790</v>
      </c>
      <c r="F30" s="253">
        <v>22930</v>
      </c>
      <c r="G30" s="257">
        <v>26010</v>
      </c>
      <c r="H30" s="257">
        <v>35210</v>
      </c>
    </row>
    <row r="31" spans="1:9">
      <c r="A31" s="66" t="s">
        <v>18</v>
      </c>
      <c r="B31" s="257">
        <v>21610</v>
      </c>
      <c r="C31" s="257">
        <v>27990</v>
      </c>
      <c r="D31" s="257">
        <v>18260</v>
      </c>
      <c r="E31" s="257">
        <v>20080</v>
      </c>
      <c r="F31" s="257">
        <v>23580</v>
      </c>
      <c r="G31" s="257">
        <v>21610</v>
      </c>
      <c r="H31" s="257">
        <v>37310</v>
      </c>
    </row>
    <row r="32" spans="1:9">
      <c r="A32" s="66" t="s">
        <v>19</v>
      </c>
      <c r="B32" s="257">
        <v>86610</v>
      </c>
      <c r="C32" s="257">
        <v>48260</v>
      </c>
      <c r="D32" s="257">
        <v>36170</v>
      </c>
      <c r="E32" s="163">
        <v>30350</v>
      </c>
      <c r="F32" s="257">
        <v>26930</v>
      </c>
      <c r="G32" s="257">
        <v>15370</v>
      </c>
      <c r="H32" s="163">
        <v>58680</v>
      </c>
    </row>
    <row r="33" spans="1:20">
      <c r="A33" s="66" t="s">
        <v>20</v>
      </c>
      <c r="B33" s="257">
        <v>35010</v>
      </c>
      <c r="C33" s="257">
        <v>39880</v>
      </c>
      <c r="D33" s="257">
        <v>28290</v>
      </c>
      <c r="E33" s="257">
        <v>19470</v>
      </c>
      <c r="F33" s="257">
        <v>19020</v>
      </c>
      <c r="G33" s="257">
        <v>95180</v>
      </c>
      <c r="H33" s="257">
        <v>29810</v>
      </c>
    </row>
    <row r="34" spans="1:20">
      <c r="A34" s="66" t="s">
        <v>21</v>
      </c>
      <c r="B34" s="257">
        <v>19940</v>
      </c>
      <c r="C34" s="257">
        <v>54700</v>
      </c>
      <c r="D34" s="257">
        <v>28740</v>
      </c>
      <c r="E34" s="257">
        <v>27380</v>
      </c>
      <c r="F34" s="257">
        <v>58530</v>
      </c>
      <c r="G34" s="257">
        <v>26010</v>
      </c>
      <c r="H34" s="257">
        <v>114880</v>
      </c>
    </row>
    <row r="35" spans="1:20" ht="17.25" thickBot="1">
      <c r="A35" s="67" t="s">
        <v>22</v>
      </c>
      <c r="B35" s="257">
        <v>143170</v>
      </c>
      <c r="C35" s="257">
        <v>33150</v>
      </c>
      <c r="D35" s="257">
        <v>66930</v>
      </c>
      <c r="E35" s="257">
        <v>32090</v>
      </c>
      <c r="F35" s="257">
        <v>118310</v>
      </c>
      <c r="G35" s="257">
        <v>46700</v>
      </c>
      <c r="H35" s="257">
        <v>39520</v>
      </c>
      <c r="I35" s="123">
        <v>2237560</v>
      </c>
    </row>
    <row r="36" spans="1:20" s="111" customFormat="1">
      <c r="A36" s="113"/>
      <c r="B36" s="114"/>
      <c r="C36" s="35"/>
      <c r="D36" s="35"/>
      <c r="E36" s="35"/>
      <c r="F36" s="35"/>
      <c r="G36" s="35"/>
      <c r="H36" s="35"/>
    </row>
    <row r="37" spans="1:20" ht="17.25">
      <c r="A37" s="121" t="s">
        <v>689</v>
      </c>
      <c r="C37" s="19"/>
      <c r="D37" s="19"/>
      <c r="E37" s="19"/>
      <c r="F37" s="19"/>
      <c r="G37" s="19"/>
      <c r="H37" s="19"/>
      <c r="I37" s="50"/>
      <c r="M37" s="135" t="s">
        <v>102</v>
      </c>
      <c r="O37" s="53" t="s">
        <v>128</v>
      </c>
    </row>
    <row r="38" spans="1:20">
      <c r="A38" s="68" t="s">
        <v>76</v>
      </c>
      <c r="B38" s="12" t="s">
        <v>77</v>
      </c>
      <c r="C38" s="12" t="s">
        <v>9</v>
      </c>
      <c r="D38" s="12" t="s">
        <v>10</v>
      </c>
      <c r="E38" s="12" t="s">
        <v>11</v>
      </c>
      <c r="F38" s="12" t="s">
        <v>12</v>
      </c>
      <c r="G38" s="12" t="s">
        <v>13</v>
      </c>
      <c r="H38" s="12" t="s">
        <v>14</v>
      </c>
      <c r="I38" s="50"/>
      <c r="M38" s="52" t="s">
        <v>76</v>
      </c>
      <c r="N38" s="52" t="s">
        <v>77</v>
      </c>
      <c r="O38" s="52" t="s">
        <v>9</v>
      </c>
      <c r="P38" s="52" t="s">
        <v>10</v>
      </c>
      <c r="Q38" s="52" t="s">
        <v>11</v>
      </c>
      <c r="R38" s="52" t="s">
        <v>12</v>
      </c>
      <c r="S38" s="52" t="s">
        <v>13</v>
      </c>
      <c r="T38" s="52" t="s">
        <v>14</v>
      </c>
    </row>
    <row r="39" spans="1:20">
      <c r="A39" s="68" t="s">
        <v>15</v>
      </c>
      <c r="B39" s="257">
        <v>35390</v>
      </c>
      <c r="C39" s="257">
        <v>52550</v>
      </c>
      <c r="D39" s="163">
        <v>28900</v>
      </c>
      <c r="E39" s="257">
        <v>16590</v>
      </c>
      <c r="F39" s="257">
        <v>80040</v>
      </c>
      <c r="G39" s="257">
        <v>23430</v>
      </c>
      <c r="H39" s="257">
        <v>26010</v>
      </c>
      <c r="I39" s="120" t="s">
        <v>690</v>
      </c>
      <c r="M39" s="52" t="s">
        <v>15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</row>
    <row r="40" spans="1:20">
      <c r="A40" s="68" t="s">
        <v>16</v>
      </c>
      <c r="B40" s="257">
        <v>33450</v>
      </c>
      <c r="C40" s="257">
        <v>37340</v>
      </c>
      <c r="D40" s="257">
        <v>9750</v>
      </c>
      <c r="E40" s="257">
        <v>20080</v>
      </c>
      <c r="F40" s="257">
        <v>33150</v>
      </c>
      <c r="G40" s="163">
        <v>36980</v>
      </c>
      <c r="H40" s="257">
        <v>45530</v>
      </c>
      <c r="I40" s="50"/>
      <c r="M40" s="52" t="s">
        <v>16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0</v>
      </c>
    </row>
    <row r="41" spans="1:20">
      <c r="A41" s="68" t="s">
        <v>17</v>
      </c>
      <c r="B41" s="257">
        <v>50010</v>
      </c>
      <c r="C41" s="257">
        <v>26010</v>
      </c>
      <c r="D41" s="257">
        <v>23890</v>
      </c>
      <c r="E41" s="257">
        <v>24790</v>
      </c>
      <c r="F41" s="253">
        <v>10000</v>
      </c>
      <c r="G41" s="257">
        <v>26010</v>
      </c>
      <c r="H41" s="257">
        <v>35210</v>
      </c>
      <c r="I41" s="50"/>
      <c r="M41" s="52" t="s">
        <v>17</v>
      </c>
      <c r="N41" s="52">
        <v>0</v>
      </c>
      <c r="O41" s="52">
        <v>0</v>
      </c>
      <c r="P41" s="52">
        <v>0</v>
      </c>
      <c r="Q41" s="52">
        <v>0</v>
      </c>
      <c r="R41" s="52">
        <v>1</v>
      </c>
      <c r="S41" s="52">
        <v>0</v>
      </c>
      <c r="T41" s="52">
        <v>0</v>
      </c>
    </row>
    <row r="42" spans="1:20">
      <c r="A42" s="68" t="s">
        <v>18</v>
      </c>
      <c r="B42" s="257">
        <v>21610</v>
      </c>
      <c r="C42" s="257">
        <v>27990</v>
      </c>
      <c r="D42" s="257">
        <v>18260</v>
      </c>
      <c r="E42" s="257">
        <v>20080</v>
      </c>
      <c r="F42" s="257">
        <v>23580</v>
      </c>
      <c r="G42" s="257">
        <v>21610</v>
      </c>
      <c r="H42" s="257">
        <v>15560</v>
      </c>
      <c r="I42" s="50"/>
      <c r="M42" s="52" t="s">
        <v>18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1</v>
      </c>
    </row>
    <row r="43" spans="1:20">
      <c r="A43" s="68" t="s">
        <v>19</v>
      </c>
      <c r="B43" s="257">
        <v>86610</v>
      </c>
      <c r="C43" s="257">
        <v>48260</v>
      </c>
      <c r="D43" s="257">
        <v>36170</v>
      </c>
      <c r="E43" s="163">
        <v>30350</v>
      </c>
      <c r="F43" s="257">
        <v>26930</v>
      </c>
      <c r="G43" s="257">
        <v>15370</v>
      </c>
      <c r="H43" s="163">
        <v>58680</v>
      </c>
      <c r="I43" s="50"/>
      <c r="M43" s="52" t="s">
        <v>19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</row>
    <row r="44" spans="1:20">
      <c r="A44" s="68" t="s">
        <v>20</v>
      </c>
      <c r="B44" s="257">
        <v>35010</v>
      </c>
      <c r="C44" s="257">
        <v>39880</v>
      </c>
      <c r="D44" s="257">
        <v>28290</v>
      </c>
      <c r="E44" s="257">
        <v>19470</v>
      </c>
      <c r="F44" s="257">
        <v>19020</v>
      </c>
      <c r="G44" s="257">
        <v>95180</v>
      </c>
      <c r="H44" s="257">
        <v>29810</v>
      </c>
      <c r="I44" s="50"/>
      <c r="M44" s="52" t="s">
        <v>20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</row>
    <row r="45" spans="1:20">
      <c r="A45" s="68" t="s">
        <v>21</v>
      </c>
      <c r="B45" s="257">
        <v>19940</v>
      </c>
      <c r="C45" s="257">
        <v>54700</v>
      </c>
      <c r="D45" s="257">
        <v>28740</v>
      </c>
      <c r="E45" s="257">
        <v>27380</v>
      </c>
      <c r="F45" s="257">
        <v>58530</v>
      </c>
      <c r="G45" s="257">
        <v>26010</v>
      </c>
      <c r="H45" s="257">
        <v>114880</v>
      </c>
      <c r="I45" s="9" t="s">
        <v>162</v>
      </c>
      <c r="J45" s="140">
        <v>2</v>
      </c>
      <c r="M45" s="52" t="s">
        <v>21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</row>
    <row r="46" spans="1:20">
      <c r="A46" s="68" t="s">
        <v>22</v>
      </c>
      <c r="B46" s="257">
        <v>143170</v>
      </c>
      <c r="C46" s="257">
        <v>33150</v>
      </c>
      <c r="D46" s="257">
        <v>66930</v>
      </c>
      <c r="E46" s="257">
        <v>32090</v>
      </c>
      <c r="F46" s="257">
        <v>0</v>
      </c>
      <c r="G46" s="257">
        <v>46700</v>
      </c>
      <c r="H46" s="257">
        <v>0</v>
      </c>
      <c r="J46" s="123">
        <v>2045050</v>
      </c>
      <c r="M46" s="52" t="s">
        <v>22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</row>
    <row r="50" spans="1:9" ht="18" thickBot="1">
      <c r="A50" s="121" t="s">
        <v>691</v>
      </c>
      <c r="B50" s="19" t="s">
        <v>127</v>
      </c>
      <c r="C50" s="19"/>
      <c r="D50" s="69"/>
      <c r="E50" s="19"/>
      <c r="F50" s="19"/>
      <c r="G50" s="19"/>
      <c r="H50" s="19"/>
      <c r="I50" s="53"/>
    </row>
    <row r="51" spans="1:9">
      <c r="A51" s="54" t="s">
        <v>76</v>
      </c>
      <c r="B51" s="61" t="s">
        <v>77</v>
      </c>
      <c r="C51" s="61" t="s">
        <v>9</v>
      </c>
      <c r="D51" s="61" t="s">
        <v>10</v>
      </c>
      <c r="E51" s="61" t="s">
        <v>11</v>
      </c>
      <c r="F51" s="61" t="s">
        <v>12</v>
      </c>
      <c r="G51" s="61" t="s">
        <v>13</v>
      </c>
      <c r="H51" s="62" t="s">
        <v>14</v>
      </c>
    </row>
    <row r="52" spans="1:9">
      <c r="A52" s="55" t="s">
        <v>15</v>
      </c>
      <c r="B52" s="112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</row>
    <row r="53" spans="1:9">
      <c r="A53" s="55" t="s">
        <v>16</v>
      </c>
      <c r="B53" s="112">
        <v>0</v>
      </c>
      <c r="C53" s="112">
        <v>0</v>
      </c>
      <c r="D53" s="112">
        <v>0</v>
      </c>
      <c r="E53" s="112">
        <v>0</v>
      </c>
      <c r="F53" s="112">
        <v>0</v>
      </c>
      <c r="G53" s="112">
        <v>0</v>
      </c>
      <c r="H53" s="112">
        <v>0</v>
      </c>
    </row>
    <row r="54" spans="1:9">
      <c r="A54" s="55" t="s">
        <v>17</v>
      </c>
      <c r="B54" s="112">
        <v>0</v>
      </c>
      <c r="C54" s="112">
        <v>0</v>
      </c>
      <c r="D54" s="112">
        <v>0</v>
      </c>
      <c r="E54" s="112">
        <v>0</v>
      </c>
      <c r="F54" s="230">
        <v>12930</v>
      </c>
      <c r="G54" s="112">
        <v>0</v>
      </c>
      <c r="H54" s="112">
        <v>0</v>
      </c>
    </row>
    <row r="55" spans="1:9">
      <c r="A55" s="55" t="s">
        <v>18</v>
      </c>
      <c r="B55" s="112">
        <v>0</v>
      </c>
      <c r="C55" s="112">
        <v>0</v>
      </c>
      <c r="D55" s="112">
        <v>0</v>
      </c>
      <c r="E55" s="112">
        <v>0</v>
      </c>
      <c r="F55" s="112">
        <v>0</v>
      </c>
      <c r="G55" s="112">
        <v>0</v>
      </c>
      <c r="H55" s="112">
        <v>21750</v>
      </c>
    </row>
    <row r="56" spans="1:9">
      <c r="A56" s="55" t="s">
        <v>19</v>
      </c>
      <c r="B56" s="112">
        <v>0</v>
      </c>
      <c r="C56" s="112">
        <v>0</v>
      </c>
      <c r="D56" s="112">
        <v>0</v>
      </c>
      <c r="E56" s="112">
        <v>0</v>
      </c>
      <c r="F56" s="112">
        <v>0</v>
      </c>
      <c r="G56" s="112">
        <v>0</v>
      </c>
      <c r="H56" s="112">
        <v>0</v>
      </c>
    </row>
    <row r="57" spans="1:9">
      <c r="A57" s="55" t="s">
        <v>20</v>
      </c>
      <c r="B57" s="112">
        <v>0</v>
      </c>
      <c r="C57" s="112">
        <v>0</v>
      </c>
      <c r="D57" s="112">
        <v>0</v>
      </c>
      <c r="E57" s="112">
        <v>0</v>
      </c>
      <c r="F57" s="112">
        <v>0</v>
      </c>
      <c r="G57" s="112">
        <v>0</v>
      </c>
      <c r="H57" s="112">
        <v>0</v>
      </c>
    </row>
    <row r="58" spans="1:9">
      <c r="A58" s="55" t="s">
        <v>21</v>
      </c>
      <c r="B58" s="112">
        <v>0</v>
      </c>
      <c r="C58" s="112">
        <v>0</v>
      </c>
      <c r="D58" s="112">
        <v>0</v>
      </c>
      <c r="E58" s="112">
        <v>0</v>
      </c>
      <c r="F58" s="112">
        <v>0</v>
      </c>
      <c r="G58" s="112">
        <v>0</v>
      </c>
      <c r="H58" s="112">
        <v>0</v>
      </c>
    </row>
    <row r="59" spans="1:9" ht="17.25" thickBot="1">
      <c r="A59" s="56" t="s">
        <v>22</v>
      </c>
      <c r="B59" s="112">
        <v>0</v>
      </c>
      <c r="C59" s="112">
        <v>0</v>
      </c>
      <c r="D59" s="112">
        <v>0</v>
      </c>
      <c r="E59" s="112">
        <v>0</v>
      </c>
      <c r="F59" s="112">
        <v>118310</v>
      </c>
      <c r="G59" s="112">
        <v>0</v>
      </c>
      <c r="H59" s="112">
        <v>39520</v>
      </c>
      <c r="I59" s="124">
        <v>192510</v>
      </c>
    </row>
    <row r="64" spans="1:9" ht="21" thickBot="1">
      <c r="A64" s="109" t="s">
        <v>130</v>
      </c>
      <c r="B64" s="19" t="s">
        <v>127</v>
      </c>
      <c r="C64" s="19"/>
      <c r="D64" s="144" t="s">
        <v>688</v>
      </c>
      <c r="E64" s="19"/>
      <c r="F64" s="19"/>
      <c r="G64" s="19"/>
      <c r="H64" s="19"/>
    </row>
    <row r="65" spans="1:17">
      <c r="A65" s="65" t="s">
        <v>76</v>
      </c>
      <c r="B65" s="61" t="s">
        <v>77</v>
      </c>
      <c r="C65" s="61" t="s">
        <v>9</v>
      </c>
      <c r="D65" s="61" t="s">
        <v>10</v>
      </c>
      <c r="E65" s="61" t="s">
        <v>11</v>
      </c>
      <c r="F65" s="61" t="s">
        <v>12</v>
      </c>
      <c r="G65" s="61" t="s">
        <v>13</v>
      </c>
      <c r="H65" s="62" t="s">
        <v>14</v>
      </c>
    </row>
    <row r="66" spans="1:17">
      <c r="A66" s="66" t="s">
        <v>15</v>
      </c>
      <c r="B66" s="257">
        <v>43410</v>
      </c>
      <c r="C66" s="257">
        <v>18090</v>
      </c>
      <c r="D66" s="163">
        <v>46290</v>
      </c>
      <c r="E66" s="257">
        <v>45840</v>
      </c>
      <c r="F66" s="257">
        <v>56020</v>
      </c>
      <c r="G66" s="257">
        <v>34010</v>
      </c>
      <c r="H66" s="257">
        <v>46600</v>
      </c>
    </row>
    <row r="67" spans="1:17">
      <c r="A67" s="66" t="s">
        <v>16</v>
      </c>
      <c r="B67" s="257">
        <v>102720</v>
      </c>
      <c r="C67" s="257">
        <v>55250</v>
      </c>
      <c r="D67" s="257">
        <v>40840</v>
      </c>
      <c r="E67" s="257">
        <v>27640</v>
      </c>
      <c r="F67" s="257">
        <v>54210</v>
      </c>
      <c r="G67" s="163">
        <v>116580</v>
      </c>
      <c r="H67" s="257">
        <v>41900</v>
      </c>
    </row>
    <row r="68" spans="1:17">
      <c r="A68" s="66" t="s">
        <v>17</v>
      </c>
      <c r="B68" s="257">
        <v>99810</v>
      </c>
      <c r="C68" s="257">
        <v>26120</v>
      </c>
      <c r="D68" s="257">
        <v>13990</v>
      </c>
      <c r="E68" s="257">
        <v>42050</v>
      </c>
      <c r="F68" s="253">
        <v>30700</v>
      </c>
      <c r="G68" s="257">
        <v>29610</v>
      </c>
      <c r="H68" s="257">
        <v>34610</v>
      </c>
    </row>
    <row r="69" spans="1:17">
      <c r="A69" s="66" t="s">
        <v>18</v>
      </c>
      <c r="B69" s="257">
        <v>36140</v>
      </c>
      <c r="C69" s="257">
        <v>44020</v>
      </c>
      <c r="D69" s="257">
        <v>22630</v>
      </c>
      <c r="E69" s="257">
        <v>25360</v>
      </c>
      <c r="F69" s="257">
        <v>38560</v>
      </c>
      <c r="G69" s="257">
        <v>26730</v>
      </c>
      <c r="H69" s="257">
        <v>32650</v>
      </c>
    </row>
    <row r="70" spans="1:17">
      <c r="A70" s="66" t="s">
        <v>19</v>
      </c>
      <c r="B70" s="257">
        <v>149260</v>
      </c>
      <c r="C70" s="257">
        <v>86550</v>
      </c>
      <c r="D70" s="257">
        <v>52650</v>
      </c>
      <c r="E70" s="163">
        <v>70340</v>
      </c>
      <c r="F70" s="257">
        <v>33100</v>
      </c>
      <c r="G70" s="257">
        <v>30670</v>
      </c>
      <c r="H70" s="163">
        <v>104210</v>
      </c>
      <c r="I70" s="135" t="s">
        <v>137</v>
      </c>
      <c r="J70" s="27">
        <v>222010</v>
      </c>
    </row>
    <row r="71" spans="1:17">
      <c r="A71" s="66" t="s">
        <v>20</v>
      </c>
      <c r="B71" s="257">
        <v>65330</v>
      </c>
      <c r="C71" s="257">
        <v>71800</v>
      </c>
      <c r="D71" s="257">
        <v>37490</v>
      </c>
      <c r="E71" s="257">
        <v>22790</v>
      </c>
      <c r="F71" s="257">
        <v>36280</v>
      </c>
      <c r="G71" s="257">
        <v>116170</v>
      </c>
      <c r="H71" s="257">
        <v>48270</v>
      </c>
      <c r="I71" s="135" t="s">
        <v>107</v>
      </c>
      <c r="J71" s="27">
        <v>56455.178571428572</v>
      </c>
    </row>
    <row r="72" spans="1:17">
      <c r="A72" s="66" t="s">
        <v>21</v>
      </c>
      <c r="B72" s="257">
        <v>39320</v>
      </c>
      <c r="C72" s="257">
        <v>61710</v>
      </c>
      <c r="D72" s="257">
        <v>48880</v>
      </c>
      <c r="E72" s="257">
        <v>43570</v>
      </c>
      <c r="F72" s="257">
        <v>29300</v>
      </c>
      <c r="G72" s="257">
        <v>32790</v>
      </c>
      <c r="H72" s="257">
        <v>119810</v>
      </c>
      <c r="I72" s="135" t="s">
        <v>161</v>
      </c>
      <c r="J72" s="27">
        <v>13990</v>
      </c>
    </row>
    <row r="73" spans="1:17" ht="17.25" thickBot="1">
      <c r="A73" s="67" t="s">
        <v>22</v>
      </c>
      <c r="B73" s="257">
        <v>222010</v>
      </c>
      <c r="C73" s="257">
        <v>68700</v>
      </c>
      <c r="D73" s="257">
        <v>42050</v>
      </c>
      <c r="E73" s="163">
        <v>19370</v>
      </c>
      <c r="F73" s="257">
        <v>129630</v>
      </c>
      <c r="G73" s="257">
        <v>80860</v>
      </c>
      <c r="H73" s="257">
        <v>66200</v>
      </c>
      <c r="I73" s="27">
        <v>3161490</v>
      </c>
    </row>
    <row r="75" spans="1:17" ht="18" thickBot="1">
      <c r="A75" s="115" t="s">
        <v>692</v>
      </c>
      <c r="B75" s="19" t="s">
        <v>127</v>
      </c>
      <c r="C75" s="19"/>
      <c r="D75" s="19"/>
      <c r="E75" s="19"/>
      <c r="F75" s="19"/>
      <c r="G75" s="19"/>
      <c r="H75" s="19"/>
      <c r="J75" s="63"/>
      <c r="K75" s="63"/>
      <c r="L75" s="63"/>
      <c r="M75" s="63"/>
      <c r="N75" s="63"/>
      <c r="O75" s="63"/>
      <c r="P75" s="63"/>
      <c r="Q75" s="63"/>
    </row>
    <row r="76" spans="1:17">
      <c r="A76" s="54" t="s">
        <v>0</v>
      </c>
      <c r="B76" s="61" t="s">
        <v>8</v>
      </c>
      <c r="C76" s="61" t="s">
        <v>23</v>
      </c>
      <c r="D76" s="61" t="s">
        <v>10</v>
      </c>
      <c r="E76" s="61" t="s">
        <v>11</v>
      </c>
      <c r="F76" s="61" t="s">
        <v>12</v>
      </c>
      <c r="G76" s="61" t="s">
        <v>13</v>
      </c>
      <c r="H76" s="62" t="s">
        <v>14</v>
      </c>
      <c r="J76" s="64"/>
      <c r="K76" s="64"/>
      <c r="L76" s="64"/>
      <c r="M76" s="64"/>
      <c r="N76" s="64"/>
      <c r="O76" s="64"/>
      <c r="P76" s="64"/>
      <c r="Q76" s="64"/>
    </row>
    <row r="77" spans="1:17">
      <c r="A77" s="55" t="s">
        <v>24</v>
      </c>
      <c r="B77" s="257">
        <v>43410</v>
      </c>
      <c r="C77" s="257">
        <v>18090</v>
      </c>
      <c r="D77" s="163">
        <v>46290</v>
      </c>
      <c r="E77" s="257">
        <v>45840</v>
      </c>
      <c r="F77" s="257">
        <v>56020</v>
      </c>
      <c r="G77" s="257">
        <v>34010</v>
      </c>
      <c r="H77" s="257">
        <v>46600</v>
      </c>
      <c r="J77" s="64"/>
      <c r="K77" s="35"/>
      <c r="L77" s="35"/>
      <c r="M77" s="35"/>
      <c r="N77" s="35"/>
      <c r="O77" s="35"/>
      <c r="P77" s="35"/>
      <c r="Q77" s="35"/>
    </row>
    <row r="78" spans="1:17">
      <c r="A78" s="55" t="s">
        <v>16</v>
      </c>
      <c r="B78" s="257">
        <v>102720</v>
      </c>
      <c r="C78" s="257">
        <v>55250</v>
      </c>
      <c r="D78" s="257">
        <v>40840</v>
      </c>
      <c r="E78" s="257">
        <v>27640</v>
      </c>
      <c r="F78" s="257">
        <v>54210</v>
      </c>
      <c r="G78" s="163">
        <v>116580</v>
      </c>
      <c r="H78" s="257">
        <v>41900</v>
      </c>
      <c r="J78" s="64"/>
      <c r="K78" s="35"/>
      <c r="L78" s="35"/>
      <c r="M78" s="35"/>
      <c r="N78" s="35"/>
      <c r="O78" s="35"/>
      <c r="P78" s="35"/>
      <c r="Q78" s="35"/>
    </row>
    <row r="79" spans="1:17">
      <c r="A79" s="55" t="s">
        <v>17</v>
      </c>
      <c r="B79" s="257">
        <v>99810</v>
      </c>
      <c r="C79" s="257">
        <v>26120</v>
      </c>
      <c r="D79" s="257">
        <v>13990</v>
      </c>
      <c r="E79" s="257">
        <v>42050</v>
      </c>
      <c r="F79" s="253">
        <v>43630</v>
      </c>
      <c r="G79" s="257">
        <v>29610</v>
      </c>
      <c r="H79" s="257">
        <v>34610</v>
      </c>
      <c r="J79" s="64"/>
      <c r="K79" s="35"/>
      <c r="L79" s="35"/>
      <c r="M79" s="35"/>
      <c r="N79" s="35"/>
      <c r="O79" s="35"/>
      <c r="P79" s="35"/>
      <c r="Q79" s="35"/>
    </row>
    <row r="80" spans="1:17">
      <c r="A80" s="55" t="s">
        <v>18</v>
      </c>
      <c r="B80" s="257">
        <v>36140</v>
      </c>
      <c r="C80" s="257">
        <v>44020</v>
      </c>
      <c r="D80" s="257">
        <v>22630</v>
      </c>
      <c r="E80" s="257">
        <v>25360</v>
      </c>
      <c r="F80" s="257">
        <v>38560</v>
      </c>
      <c r="G80" s="257">
        <v>26730</v>
      </c>
      <c r="H80" s="257">
        <v>54400</v>
      </c>
      <c r="J80" s="64"/>
      <c r="K80" s="35"/>
      <c r="L80" s="35"/>
      <c r="M80" s="35"/>
      <c r="N80" s="35"/>
      <c r="O80" s="35"/>
      <c r="P80" s="35"/>
      <c r="Q80" s="35"/>
    </row>
    <row r="81" spans="1:17">
      <c r="A81" s="55" t="s">
        <v>19</v>
      </c>
      <c r="B81" s="257">
        <v>149260</v>
      </c>
      <c r="C81" s="257">
        <v>86550</v>
      </c>
      <c r="D81" s="257">
        <v>52650</v>
      </c>
      <c r="E81" s="163">
        <v>70340</v>
      </c>
      <c r="F81" s="257">
        <v>33100</v>
      </c>
      <c r="G81" s="257">
        <v>30670</v>
      </c>
      <c r="H81" s="163">
        <v>104210</v>
      </c>
      <c r="J81" s="64"/>
      <c r="K81" s="35"/>
      <c r="L81" s="35"/>
      <c r="M81" s="35"/>
      <c r="N81" s="35"/>
      <c r="O81" s="35"/>
      <c r="P81" s="35"/>
      <c r="Q81" s="35"/>
    </row>
    <row r="82" spans="1:17">
      <c r="A82" s="55" t="s">
        <v>20</v>
      </c>
      <c r="B82" s="257">
        <v>65330</v>
      </c>
      <c r="C82" s="257">
        <v>71800</v>
      </c>
      <c r="D82" s="257">
        <v>37490</v>
      </c>
      <c r="E82" s="257">
        <v>22790</v>
      </c>
      <c r="F82" s="257">
        <v>36280</v>
      </c>
      <c r="G82" s="257">
        <v>116170</v>
      </c>
      <c r="H82" s="257">
        <v>48270</v>
      </c>
      <c r="J82" s="64"/>
      <c r="K82" s="35"/>
      <c r="L82" s="35"/>
      <c r="M82" s="35"/>
      <c r="N82" s="35"/>
      <c r="O82" s="35"/>
      <c r="P82" s="35"/>
      <c r="Q82" s="35"/>
    </row>
    <row r="83" spans="1:17">
      <c r="A83" s="55" t="s">
        <v>21</v>
      </c>
      <c r="B83" s="257">
        <v>39320</v>
      </c>
      <c r="C83" s="257">
        <v>61710</v>
      </c>
      <c r="D83" s="257">
        <v>48880</v>
      </c>
      <c r="E83" s="257">
        <v>43570</v>
      </c>
      <c r="F83" s="257">
        <v>29300</v>
      </c>
      <c r="G83" s="257">
        <v>32790</v>
      </c>
      <c r="H83" s="257">
        <v>119810</v>
      </c>
      <c r="J83" s="64"/>
      <c r="K83" s="35"/>
      <c r="L83" s="35"/>
      <c r="M83" s="35"/>
      <c r="N83" s="35"/>
      <c r="O83" s="35"/>
      <c r="P83" s="35"/>
      <c r="Q83" s="35"/>
    </row>
    <row r="84" spans="1:17" ht="17.25" thickBot="1">
      <c r="A84" s="56" t="s">
        <v>22</v>
      </c>
      <c r="B84" s="257">
        <v>222010</v>
      </c>
      <c r="C84" s="257">
        <v>68700</v>
      </c>
      <c r="D84" s="257">
        <v>42050</v>
      </c>
      <c r="E84" s="163">
        <v>19370</v>
      </c>
      <c r="F84" s="257">
        <v>247940</v>
      </c>
      <c r="G84" s="257">
        <v>80860</v>
      </c>
      <c r="H84" s="257">
        <v>105720</v>
      </c>
      <c r="I84" s="27">
        <v>3354000</v>
      </c>
      <c r="J84" s="64"/>
      <c r="K84" s="35"/>
      <c r="L84" s="35"/>
      <c r="M84" s="35"/>
      <c r="N84" s="35"/>
      <c r="O84" s="35"/>
      <c r="P84" s="35"/>
      <c r="Q84" s="35"/>
    </row>
  </sheetData>
  <phoneticPr fontId="3" type="noConversion"/>
  <conditionalFormatting sqref="N39:T46">
    <cfRule type="cellIs" dxfId="8" priority="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68" fitToHeight="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07"/>
  <sheetViews>
    <sheetView workbookViewId="0">
      <selection activeCell="G17" sqref="G17"/>
    </sheetView>
  </sheetViews>
  <sheetFormatPr defaultColWidth="9" defaultRowHeight="16.5" customHeight="1"/>
  <cols>
    <col min="1" max="1" width="2.625" style="43" customWidth="1"/>
    <col min="2" max="2" width="10.125" style="43" customWidth="1"/>
    <col min="3" max="3" width="10.25" style="43" customWidth="1"/>
    <col min="4" max="4" width="3.625" style="43" customWidth="1"/>
    <col min="5" max="6" width="9.25" style="43" customWidth="1"/>
    <col min="7" max="8" width="7.125" style="43" customWidth="1"/>
    <col min="9" max="9" width="10.125" style="43" customWidth="1"/>
    <col min="10" max="10" width="9.75" style="43" customWidth="1"/>
    <col min="11" max="11" width="3.625" style="43" customWidth="1"/>
    <col min="12" max="13" width="9.25" style="43" customWidth="1"/>
    <col min="14" max="15" width="2.625" style="43" customWidth="1"/>
    <col min="16" max="17" width="10.125" style="43" customWidth="1"/>
    <col min="18" max="18" width="3.625" style="43" customWidth="1"/>
    <col min="19" max="20" width="9.25" style="43" customWidth="1"/>
    <col min="21" max="22" width="7.125" style="43" customWidth="1"/>
    <col min="23" max="23" width="10.125" style="43" customWidth="1"/>
    <col min="24" max="24" width="9.75" style="43" customWidth="1"/>
    <col min="25" max="25" width="3.625" style="43" customWidth="1"/>
    <col min="26" max="27" width="9.25" style="43" customWidth="1"/>
    <col min="28" max="29" width="3.625" style="166" customWidth="1"/>
    <col min="30" max="31" width="10.125" style="43" customWidth="1"/>
    <col min="32" max="32" width="3.625" style="43" customWidth="1"/>
    <col min="33" max="34" width="9.25" style="43" customWidth="1"/>
    <col min="35" max="36" width="7.125" style="166" customWidth="1"/>
    <col min="37" max="37" width="10.125" style="43" customWidth="1"/>
    <col min="38" max="38" width="9.75" style="43" customWidth="1"/>
    <col min="39" max="39" width="3.625" style="43" customWidth="1"/>
    <col min="40" max="41" width="9.25" style="43" customWidth="1"/>
    <col min="42" max="42" width="4" style="166" customWidth="1"/>
    <col min="43" max="43" width="4.375" style="166" customWidth="1"/>
    <col min="44" max="44" width="10.125" style="43" customWidth="1"/>
    <col min="45" max="45" width="9.75" style="43" customWidth="1"/>
    <col min="46" max="46" width="3.625" style="43" customWidth="1"/>
    <col min="47" max="48" width="9.25" style="43" customWidth="1"/>
    <col min="49" max="16384" width="9" style="43"/>
  </cols>
  <sheetData>
    <row r="1" spans="2:48" ht="16.5" customHeight="1" thickBot="1"/>
    <row r="2" spans="2:48" s="76" customFormat="1" ht="16.5" customHeight="1">
      <c r="B2" s="98"/>
      <c r="C2" s="101"/>
      <c r="D2" s="102" t="s">
        <v>114</v>
      </c>
      <c r="E2" s="99"/>
      <c r="F2" s="100"/>
      <c r="G2" s="77"/>
      <c r="I2" s="98"/>
      <c r="J2" s="101"/>
      <c r="K2" s="102" t="s">
        <v>114</v>
      </c>
      <c r="L2" s="99"/>
      <c r="M2" s="100"/>
      <c r="P2" s="98"/>
      <c r="Q2" s="101"/>
      <c r="R2" s="102" t="s">
        <v>114</v>
      </c>
      <c r="S2" s="99"/>
      <c r="T2" s="100"/>
      <c r="W2" s="98"/>
      <c r="X2" s="101"/>
      <c r="Y2" s="102" t="s">
        <v>114</v>
      </c>
      <c r="Z2" s="99"/>
      <c r="AA2" s="100"/>
      <c r="AB2" s="167"/>
      <c r="AC2" s="167"/>
      <c r="AD2" s="98"/>
      <c r="AE2" s="101"/>
      <c r="AF2" s="102" t="s">
        <v>114</v>
      </c>
      <c r="AG2" s="99"/>
      <c r="AH2" s="100"/>
      <c r="AI2" s="167"/>
      <c r="AJ2" s="167"/>
      <c r="AK2" s="98"/>
      <c r="AL2" s="101"/>
      <c r="AM2" s="102" t="s">
        <v>114</v>
      </c>
      <c r="AN2" s="99"/>
      <c r="AO2" s="100"/>
      <c r="AP2" s="167"/>
      <c r="AQ2" s="167"/>
      <c r="AR2" s="98"/>
      <c r="AS2" s="101"/>
      <c r="AT2" s="102" t="s">
        <v>114</v>
      </c>
      <c r="AU2" s="99"/>
      <c r="AV2" s="100"/>
    </row>
    <row r="3" spans="2:48" ht="16.5" customHeight="1">
      <c r="B3" s="73" t="s">
        <v>26</v>
      </c>
      <c r="C3" s="26" t="s">
        <v>78</v>
      </c>
      <c r="D3" s="36"/>
      <c r="E3" s="26"/>
      <c r="F3" s="37"/>
      <c r="G3" s="38"/>
      <c r="H3" s="41"/>
      <c r="I3" s="40" t="s">
        <v>26</v>
      </c>
      <c r="J3" s="26" t="s">
        <v>79</v>
      </c>
      <c r="K3" s="41"/>
      <c r="L3" s="26"/>
      <c r="M3" s="70"/>
      <c r="N3" s="41"/>
      <c r="O3" s="41"/>
      <c r="P3" s="40" t="s">
        <v>26</v>
      </c>
      <c r="Q3" s="26" t="s">
        <v>80</v>
      </c>
      <c r="R3" s="42"/>
      <c r="S3" s="26"/>
      <c r="T3" s="70"/>
      <c r="U3" s="41"/>
      <c r="V3" s="41"/>
      <c r="W3" s="40" t="s">
        <v>26</v>
      </c>
      <c r="X3" s="26" t="s">
        <v>81</v>
      </c>
      <c r="Y3" s="41"/>
      <c r="Z3" s="26"/>
      <c r="AA3" s="70"/>
      <c r="AB3" s="41"/>
      <c r="AC3" s="41"/>
      <c r="AD3" s="40" t="s">
        <v>26</v>
      </c>
      <c r="AE3" s="26" t="s">
        <v>82</v>
      </c>
      <c r="AF3" s="41"/>
      <c r="AG3" s="26"/>
      <c r="AH3" s="70"/>
      <c r="AI3" s="41"/>
      <c r="AJ3" s="41"/>
      <c r="AK3" s="40" t="s">
        <v>26</v>
      </c>
      <c r="AL3" s="26" t="s">
        <v>83</v>
      </c>
      <c r="AN3" s="26"/>
      <c r="AO3" s="70"/>
      <c r="AP3" s="41"/>
      <c r="AQ3" s="41"/>
      <c r="AR3" s="40" t="s">
        <v>26</v>
      </c>
      <c r="AS3" s="26" t="s">
        <v>84</v>
      </c>
      <c r="AU3" s="26"/>
      <c r="AV3" s="70"/>
    </row>
    <row r="4" spans="2:48" ht="16.5" customHeight="1">
      <c r="B4" s="73" t="s">
        <v>27</v>
      </c>
      <c r="C4" s="36" t="s">
        <v>685</v>
      </c>
      <c r="D4" s="36"/>
      <c r="E4" s="36" t="s">
        <v>28</v>
      </c>
      <c r="F4" s="90">
        <v>45545</v>
      </c>
      <c r="G4" s="38"/>
      <c r="I4" s="73" t="s">
        <v>27</v>
      </c>
      <c r="J4" s="36" t="s">
        <v>685</v>
      </c>
      <c r="K4" s="36"/>
      <c r="L4" s="36" t="s">
        <v>28</v>
      </c>
      <c r="M4" s="90">
        <v>45545</v>
      </c>
      <c r="P4" s="73" t="s">
        <v>27</v>
      </c>
      <c r="Q4" s="36" t="s">
        <v>685</v>
      </c>
      <c r="R4" s="36"/>
      <c r="S4" s="36" t="s">
        <v>28</v>
      </c>
      <c r="T4" s="90">
        <v>45545</v>
      </c>
      <c r="W4" s="73" t="s">
        <v>27</v>
      </c>
      <c r="X4" s="36" t="s">
        <v>685</v>
      </c>
      <c r="Y4" s="36"/>
      <c r="Z4" s="36" t="s">
        <v>28</v>
      </c>
      <c r="AA4" s="90">
        <v>45545</v>
      </c>
      <c r="AB4" s="168"/>
      <c r="AC4" s="168"/>
      <c r="AD4" s="73" t="s">
        <v>27</v>
      </c>
      <c r="AE4" s="36" t="s">
        <v>685</v>
      </c>
      <c r="AF4" s="36"/>
      <c r="AG4" s="36" t="s">
        <v>28</v>
      </c>
      <c r="AH4" s="90">
        <v>45545</v>
      </c>
      <c r="AI4" s="168"/>
      <c r="AJ4" s="168"/>
      <c r="AK4" s="73" t="s">
        <v>27</v>
      </c>
      <c r="AL4" s="36" t="s">
        <v>685</v>
      </c>
      <c r="AM4" s="36"/>
      <c r="AN4" s="36" t="s">
        <v>28</v>
      </c>
      <c r="AO4" s="90">
        <v>45545</v>
      </c>
      <c r="AP4" s="168"/>
      <c r="AQ4" s="168"/>
      <c r="AR4" s="73" t="s">
        <v>27</v>
      </c>
      <c r="AS4" s="36" t="s">
        <v>685</v>
      </c>
      <c r="AT4" s="36"/>
      <c r="AU4" s="36" t="s">
        <v>28</v>
      </c>
      <c r="AV4" s="90">
        <v>45545</v>
      </c>
    </row>
    <row r="5" spans="2:48" ht="16.5" customHeight="1">
      <c r="B5" s="73"/>
      <c r="C5" s="36"/>
      <c r="D5" s="36"/>
      <c r="E5" s="36"/>
      <c r="F5" s="37"/>
      <c r="G5" s="38"/>
      <c r="I5" s="73"/>
      <c r="J5" s="36"/>
      <c r="K5" s="36"/>
      <c r="L5" s="36"/>
      <c r="M5" s="37"/>
      <c r="P5" s="73"/>
      <c r="Q5" s="36"/>
      <c r="R5" s="36"/>
      <c r="S5" s="36"/>
      <c r="T5" s="37"/>
      <c r="W5" s="73"/>
      <c r="X5" s="36"/>
      <c r="Y5" s="36"/>
      <c r="Z5" s="36"/>
      <c r="AA5" s="37"/>
      <c r="AB5" s="81"/>
      <c r="AC5" s="81"/>
      <c r="AD5" s="73"/>
      <c r="AE5" s="36"/>
      <c r="AF5" s="36"/>
      <c r="AG5" s="36"/>
      <c r="AH5" s="37"/>
      <c r="AI5" s="81"/>
      <c r="AJ5" s="81"/>
      <c r="AK5" s="73"/>
      <c r="AL5" s="36"/>
      <c r="AM5" s="36"/>
      <c r="AN5" s="36"/>
      <c r="AO5" s="37"/>
      <c r="AP5" s="81"/>
      <c r="AQ5" s="81"/>
      <c r="AR5" s="73"/>
      <c r="AS5" s="36"/>
      <c r="AT5" s="36"/>
      <c r="AU5" s="36"/>
      <c r="AV5" s="37"/>
    </row>
    <row r="6" spans="2:48" s="79" customFormat="1" ht="16.5" customHeight="1">
      <c r="B6" s="266" t="s">
        <v>113</v>
      </c>
      <c r="C6" s="267"/>
      <c r="D6" s="259"/>
      <c r="E6" s="268" t="s">
        <v>115</v>
      </c>
      <c r="F6" s="269"/>
      <c r="G6" s="78"/>
      <c r="I6" s="266" t="s">
        <v>113</v>
      </c>
      <c r="J6" s="267"/>
      <c r="K6" s="259"/>
      <c r="L6" s="268" t="s">
        <v>115</v>
      </c>
      <c r="M6" s="269"/>
      <c r="P6" s="266" t="s">
        <v>113</v>
      </c>
      <c r="Q6" s="267"/>
      <c r="R6" s="259"/>
      <c r="S6" s="268" t="s">
        <v>115</v>
      </c>
      <c r="T6" s="269"/>
      <c r="W6" s="266" t="s">
        <v>113</v>
      </c>
      <c r="X6" s="267"/>
      <c r="Y6" s="259"/>
      <c r="Z6" s="268" t="s">
        <v>115</v>
      </c>
      <c r="AA6" s="269"/>
      <c r="AB6" s="169"/>
      <c r="AC6" s="169"/>
      <c r="AD6" s="266" t="s">
        <v>113</v>
      </c>
      <c r="AE6" s="267"/>
      <c r="AF6" s="259"/>
      <c r="AG6" s="268" t="s">
        <v>115</v>
      </c>
      <c r="AH6" s="269"/>
      <c r="AI6" s="169"/>
      <c r="AJ6" s="169"/>
      <c r="AK6" s="266" t="s">
        <v>113</v>
      </c>
      <c r="AL6" s="267"/>
      <c r="AM6" s="259"/>
      <c r="AN6" s="268" t="s">
        <v>115</v>
      </c>
      <c r="AO6" s="269"/>
      <c r="AP6" s="169"/>
      <c r="AQ6" s="169"/>
      <c r="AR6" s="266" t="s">
        <v>113</v>
      </c>
      <c r="AS6" s="267"/>
      <c r="AT6" s="259"/>
      <c r="AU6" s="268" t="s">
        <v>115</v>
      </c>
      <c r="AV6" s="269"/>
    </row>
    <row r="7" spans="2:48" ht="16.5" customHeight="1">
      <c r="B7" s="73" t="s">
        <v>1</v>
      </c>
      <c r="C7" s="72">
        <v>910</v>
      </c>
      <c r="D7" s="36"/>
      <c r="E7" s="36" t="s">
        <v>29</v>
      </c>
      <c r="F7" s="80" t="s">
        <v>693</v>
      </c>
      <c r="G7" s="38"/>
      <c r="I7" s="73" t="s">
        <v>1</v>
      </c>
      <c r="J7" s="72">
        <v>910</v>
      </c>
      <c r="K7" s="36"/>
      <c r="L7" s="36" t="s">
        <v>29</v>
      </c>
      <c r="M7" s="80" t="s">
        <v>694</v>
      </c>
      <c r="P7" s="73" t="s">
        <v>1</v>
      </c>
      <c r="Q7" s="72">
        <v>910</v>
      </c>
      <c r="R7" s="36"/>
      <c r="S7" s="36" t="s">
        <v>29</v>
      </c>
      <c r="T7" s="80" t="s">
        <v>695</v>
      </c>
      <c r="W7" s="73" t="s">
        <v>1</v>
      </c>
      <c r="X7" s="72">
        <v>910</v>
      </c>
      <c r="Y7" s="36"/>
      <c r="Z7" s="36" t="s">
        <v>29</v>
      </c>
      <c r="AA7" s="80" t="s">
        <v>696</v>
      </c>
      <c r="AB7" s="170"/>
      <c r="AC7" s="170"/>
      <c r="AD7" s="73" t="s">
        <v>1</v>
      </c>
      <c r="AE7" s="72">
        <v>1600</v>
      </c>
      <c r="AF7" s="36"/>
      <c r="AG7" s="36" t="s">
        <v>29</v>
      </c>
      <c r="AH7" s="80" t="s">
        <v>697</v>
      </c>
      <c r="AI7" s="170"/>
      <c r="AJ7" s="170"/>
      <c r="AK7" s="73" t="s">
        <v>1</v>
      </c>
      <c r="AL7" s="72">
        <v>910</v>
      </c>
      <c r="AM7" s="36"/>
      <c r="AN7" s="36" t="s">
        <v>29</v>
      </c>
      <c r="AO7" s="80" t="s">
        <v>698</v>
      </c>
      <c r="AP7" s="170"/>
      <c r="AQ7" s="170"/>
      <c r="AR7" s="73" t="s">
        <v>1</v>
      </c>
      <c r="AS7" s="72">
        <v>910</v>
      </c>
      <c r="AT7" s="36"/>
      <c r="AU7" s="36" t="s">
        <v>29</v>
      </c>
      <c r="AV7" s="80" t="s">
        <v>699</v>
      </c>
    </row>
    <row r="8" spans="2:48" ht="16.5" customHeight="1">
      <c r="B8" s="73" t="s">
        <v>3</v>
      </c>
      <c r="C8" s="72">
        <v>31560</v>
      </c>
      <c r="D8" s="36"/>
      <c r="E8" s="36" t="s">
        <v>30</v>
      </c>
      <c r="F8" s="80" t="s">
        <v>700</v>
      </c>
      <c r="G8" s="39"/>
      <c r="I8" s="73" t="s">
        <v>3</v>
      </c>
      <c r="J8" s="72">
        <v>11520</v>
      </c>
      <c r="K8" s="36"/>
      <c r="L8" s="36" t="s">
        <v>30</v>
      </c>
      <c r="M8" s="80" t="s">
        <v>701</v>
      </c>
      <c r="P8" s="73" t="s">
        <v>3</v>
      </c>
      <c r="Q8" s="72">
        <v>33840</v>
      </c>
      <c r="R8" s="36"/>
      <c r="S8" s="36" t="s">
        <v>30</v>
      </c>
      <c r="T8" s="80" t="s">
        <v>702</v>
      </c>
      <c r="W8" s="73" t="s">
        <v>3</v>
      </c>
      <c r="X8" s="72">
        <v>33480</v>
      </c>
      <c r="Y8" s="36"/>
      <c r="Z8" s="36" t="s">
        <v>30</v>
      </c>
      <c r="AA8" s="80" t="s">
        <v>703</v>
      </c>
      <c r="AB8" s="170"/>
      <c r="AC8" s="170"/>
      <c r="AD8" s="73" t="s">
        <v>3</v>
      </c>
      <c r="AE8" s="72">
        <v>41150</v>
      </c>
      <c r="AF8" s="36"/>
      <c r="AG8" s="36" t="s">
        <v>30</v>
      </c>
      <c r="AH8" s="80" t="s">
        <v>704</v>
      </c>
      <c r="AI8" s="170"/>
      <c r="AJ8" s="170"/>
      <c r="AK8" s="73" t="s">
        <v>3</v>
      </c>
      <c r="AL8" s="72">
        <v>24120</v>
      </c>
      <c r="AM8" s="36"/>
      <c r="AN8" s="36" t="s">
        <v>30</v>
      </c>
      <c r="AO8" s="80" t="s">
        <v>705</v>
      </c>
      <c r="AP8" s="170"/>
      <c r="AQ8" s="170"/>
      <c r="AR8" s="73" t="s">
        <v>3</v>
      </c>
      <c r="AS8" s="72">
        <v>34080</v>
      </c>
      <c r="AT8" s="36"/>
      <c r="AU8" s="36" t="s">
        <v>30</v>
      </c>
      <c r="AV8" s="80" t="s">
        <v>706</v>
      </c>
    </row>
    <row r="9" spans="2:48" ht="16.5" customHeight="1">
      <c r="B9" s="73" t="s">
        <v>159</v>
      </c>
      <c r="C9" s="72">
        <v>0</v>
      </c>
      <c r="D9" s="36"/>
      <c r="E9" s="36"/>
      <c r="F9" s="80"/>
      <c r="G9" s="38"/>
      <c r="I9" s="73" t="s">
        <v>159</v>
      </c>
      <c r="J9" s="72">
        <v>0</v>
      </c>
      <c r="K9" s="36"/>
      <c r="L9" s="36"/>
      <c r="M9" s="80"/>
      <c r="P9" s="73" t="s">
        <v>159</v>
      </c>
      <c r="Q9" s="72">
        <v>0</v>
      </c>
      <c r="R9" s="36"/>
      <c r="S9" s="36"/>
      <c r="T9" s="80"/>
      <c r="W9" s="73" t="s">
        <v>159</v>
      </c>
      <c r="X9" s="72">
        <v>0</v>
      </c>
      <c r="Y9" s="36"/>
      <c r="Z9" s="36"/>
      <c r="AA9" s="80"/>
      <c r="AB9" s="170"/>
      <c r="AC9" s="170"/>
      <c r="AD9" s="73" t="s">
        <v>159</v>
      </c>
      <c r="AE9" s="72">
        <v>0</v>
      </c>
      <c r="AF9" s="36"/>
      <c r="AG9" s="36"/>
      <c r="AH9" s="80"/>
      <c r="AI9" s="170"/>
      <c r="AJ9" s="170"/>
      <c r="AK9" s="73" t="s">
        <v>159</v>
      </c>
      <c r="AL9" s="72">
        <v>0</v>
      </c>
      <c r="AM9" s="36"/>
      <c r="AN9" s="36"/>
      <c r="AO9" s="80"/>
      <c r="AP9" s="170"/>
      <c r="AQ9" s="170"/>
      <c r="AR9" s="73" t="s">
        <v>159</v>
      </c>
      <c r="AS9" s="72">
        <v>0</v>
      </c>
      <c r="AT9" s="36"/>
      <c r="AU9" s="36"/>
      <c r="AV9" s="80"/>
    </row>
    <row r="10" spans="2:48" ht="16.5" customHeight="1">
      <c r="B10" s="164" t="s">
        <v>172</v>
      </c>
      <c r="C10" s="72">
        <v>2367</v>
      </c>
      <c r="D10" s="36"/>
      <c r="E10" s="36"/>
      <c r="F10" s="80"/>
      <c r="G10" s="38"/>
      <c r="I10" s="164" t="s">
        <v>172</v>
      </c>
      <c r="J10" s="72">
        <v>864</v>
      </c>
      <c r="K10" s="36"/>
      <c r="L10" s="36"/>
      <c r="M10" s="80"/>
      <c r="P10" s="164" t="s">
        <v>172</v>
      </c>
      <c r="Q10" s="72">
        <v>2538</v>
      </c>
      <c r="R10" s="36"/>
      <c r="S10" s="36"/>
      <c r="T10" s="80"/>
      <c r="W10" s="164" t="s">
        <v>172</v>
      </c>
      <c r="X10" s="72">
        <v>2511</v>
      </c>
      <c r="Y10" s="36"/>
      <c r="Z10" s="36"/>
      <c r="AA10" s="80"/>
      <c r="AB10" s="170"/>
      <c r="AC10" s="170"/>
      <c r="AD10" s="164" t="s">
        <v>172</v>
      </c>
      <c r="AE10" s="72">
        <v>2916</v>
      </c>
      <c r="AF10" s="36"/>
      <c r="AG10" s="36"/>
      <c r="AH10" s="80"/>
      <c r="AI10" s="170"/>
      <c r="AJ10" s="170"/>
      <c r="AK10" s="164" t="s">
        <v>172</v>
      </c>
      <c r="AL10" s="72">
        <v>1809</v>
      </c>
      <c r="AM10" s="36"/>
      <c r="AN10" s="36"/>
      <c r="AO10" s="80"/>
      <c r="AP10" s="170"/>
      <c r="AQ10" s="170"/>
      <c r="AR10" s="164" t="s">
        <v>172</v>
      </c>
      <c r="AS10" s="72">
        <v>2556</v>
      </c>
      <c r="AT10" s="36"/>
      <c r="AU10" s="36"/>
      <c r="AV10" s="80"/>
    </row>
    <row r="11" spans="2:48" ht="16.5" customHeight="1">
      <c r="B11" s="73" t="s">
        <v>169</v>
      </c>
      <c r="C11" s="72">
        <v>1315</v>
      </c>
      <c r="D11" s="36"/>
      <c r="E11" s="36"/>
      <c r="F11" s="80"/>
      <c r="G11" s="38"/>
      <c r="I11" s="73" t="s">
        <v>169</v>
      </c>
      <c r="J11" s="72">
        <v>480</v>
      </c>
      <c r="K11" s="36"/>
      <c r="L11" s="36"/>
      <c r="M11" s="80"/>
      <c r="P11" s="73" t="s">
        <v>169</v>
      </c>
      <c r="Q11" s="72">
        <v>1410</v>
      </c>
      <c r="R11" s="36"/>
      <c r="S11" s="36"/>
      <c r="T11" s="80"/>
      <c r="W11" s="73" t="s">
        <v>169</v>
      </c>
      <c r="X11" s="72">
        <v>1395</v>
      </c>
      <c r="Y11" s="36"/>
      <c r="Z11" s="36"/>
      <c r="AA11" s="80"/>
      <c r="AB11" s="170"/>
      <c r="AC11" s="170"/>
      <c r="AD11" s="73" t="s">
        <v>169</v>
      </c>
      <c r="AE11" s="72">
        <v>1620</v>
      </c>
      <c r="AF11" s="36"/>
      <c r="AG11" s="36"/>
      <c r="AH11" s="80"/>
      <c r="AI11" s="170"/>
      <c r="AJ11" s="170"/>
      <c r="AK11" s="73" t="s">
        <v>169</v>
      </c>
      <c r="AL11" s="72">
        <v>1005</v>
      </c>
      <c r="AM11" s="36"/>
      <c r="AN11" s="36"/>
      <c r="AO11" s="80"/>
      <c r="AP11" s="170"/>
      <c r="AQ11" s="170"/>
      <c r="AR11" s="73" t="s">
        <v>169</v>
      </c>
      <c r="AS11" s="72">
        <v>1420</v>
      </c>
      <c r="AT11" s="36"/>
      <c r="AU11" s="36"/>
      <c r="AV11" s="80"/>
    </row>
    <row r="12" spans="2:48" ht="16.5" customHeight="1">
      <c r="B12" s="73" t="s">
        <v>31</v>
      </c>
      <c r="C12" s="72">
        <v>3615</v>
      </c>
      <c r="D12" s="36"/>
      <c r="E12" s="172" t="s">
        <v>117</v>
      </c>
      <c r="F12" s="173"/>
      <c r="G12" s="38"/>
      <c r="I12" s="73" t="s">
        <v>31</v>
      </c>
      <c r="J12" s="72">
        <v>1377</v>
      </c>
      <c r="K12" s="36"/>
      <c r="L12" s="172" t="s">
        <v>117</v>
      </c>
      <c r="M12" s="173"/>
      <c r="P12" s="73" t="s">
        <v>31</v>
      </c>
      <c r="Q12" s="72">
        <v>3870</v>
      </c>
      <c r="R12" s="36"/>
      <c r="S12" s="172" t="s">
        <v>117</v>
      </c>
      <c r="T12" s="173"/>
      <c r="W12" s="73" t="s">
        <v>31</v>
      </c>
      <c r="X12" s="72">
        <v>3830</v>
      </c>
      <c r="Y12" s="36"/>
      <c r="Z12" s="172" t="s">
        <v>117</v>
      </c>
      <c r="AA12" s="173"/>
      <c r="AB12" s="169"/>
      <c r="AC12" s="169"/>
      <c r="AD12" s="73" t="s">
        <v>31</v>
      </c>
      <c r="AE12" s="72">
        <v>4729</v>
      </c>
      <c r="AF12" s="36"/>
      <c r="AG12" s="172" t="s">
        <v>117</v>
      </c>
      <c r="AH12" s="173"/>
      <c r="AI12" s="169"/>
      <c r="AJ12" s="169"/>
      <c r="AK12" s="73" t="s">
        <v>31</v>
      </c>
      <c r="AL12" s="72">
        <v>2784</v>
      </c>
      <c r="AM12" s="36"/>
      <c r="AN12" s="172" t="s">
        <v>117</v>
      </c>
      <c r="AO12" s="173"/>
      <c r="AP12" s="169"/>
      <c r="AQ12" s="169"/>
      <c r="AR12" s="73" t="s">
        <v>31</v>
      </c>
      <c r="AS12" s="72">
        <v>3897</v>
      </c>
      <c r="AT12" s="36"/>
      <c r="AU12" s="172" t="s">
        <v>117</v>
      </c>
      <c r="AV12" s="173"/>
    </row>
    <row r="13" spans="2:48" ht="16.5" customHeight="1">
      <c r="B13" s="73" t="s">
        <v>171</v>
      </c>
      <c r="C13" s="72">
        <v>-7</v>
      </c>
      <c r="D13" s="36"/>
      <c r="E13" s="36" t="s">
        <v>33</v>
      </c>
      <c r="F13" s="80" t="s">
        <v>707</v>
      </c>
      <c r="G13" s="38"/>
      <c r="I13" s="73" t="s">
        <v>171</v>
      </c>
      <c r="J13" s="72">
        <v>-1</v>
      </c>
      <c r="K13" s="36"/>
      <c r="L13" s="36" t="s">
        <v>33</v>
      </c>
      <c r="M13" s="80" t="s">
        <v>331</v>
      </c>
      <c r="P13" s="73" t="s">
        <v>171</v>
      </c>
      <c r="Q13" s="72">
        <v>-8</v>
      </c>
      <c r="R13" s="36"/>
      <c r="S13" s="36" t="s">
        <v>33</v>
      </c>
      <c r="T13" s="80" t="s">
        <v>708</v>
      </c>
      <c r="W13" s="73" t="s">
        <v>171</v>
      </c>
      <c r="X13" s="72">
        <v>-6</v>
      </c>
      <c r="Y13" s="36"/>
      <c r="Z13" s="36" t="s">
        <v>33</v>
      </c>
      <c r="AA13" s="80" t="s">
        <v>709</v>
      </c>
      <c r="AB13" s="170"/>
      <c r="AC13" s="170"/>
      <c r="AD13" s="73" t="s">
        <v>171</v>
      </c>
      <c r="AE13" s="72">
        <v>-5</v>
      </c>
      <c r="AF13" s="36"/>
      <c r="AG13" s="36" t="s">
        <v>33</v>
      </c>
      <c r="AH13" s="80" t="s">
        <v>710</v>
      </c>
      <c r="AI13" s="170"/>
      <c r="AJ13" s="170"/>
      <c r="AK13" s="73" t="s">
        <v>171</v>
      </c>
      <c r="AL13" s="72">
        <v>-8</v>
      </c>
      <c r="AM13" s="36"/>
      <c r="AN13" s="36" t="s">
        <v>33</v>
      </c>
      <c r="AO13" s="80" t="s">
        <v>711</v>
      </c>
      <c r="AP13" s="170"/>
      <c r="AQ13" s="170"/>
      <c r="AR13" s="73" t="s">
        <v>171</v>
      </c>
      <c r="AS13" s="72">
        <v>-3</v>
      </c>
      <c r="AT13" s="36"/>
      <c r="AU13" s="36" t="s">
        <v>33</v>
      </c>
      <c r="AV13" s="80" t="s">
        <v>712</v>
      </c>
    </row>
    <row r="14" spans="2:48" ht="16.5" customHeight="1">
      <c r="B14" s="73" t="s">
        <v>32</v>
      </c>
      <c r="C14" s="72">
        <v>1150</v>
      </c>
      <c r="D14" s="36"/>
      <c r="E14" s="96"/>
      <c r="F14" s="95"/>
      <c r="G14" s="38"/>
      <c r="I14" s="73" t="s">
        <v>32</v>
      </c>
      <c r="J14" s="72">
        <v>440</v>
      </c>
      <c r="K14" s="36"/>
      <c r="L14" s="96"/>
      <c r="M14" s="95"/>
      <c r="P14" s="73" t="s">
        <v>32</v>
      </c>
      <c r="Q14" s="72">
        <v>1230</v>
      </c>
      <c r="R14" s="36"/>
      <c r="S14" s="96"/>
      <c r="T14" s="95"/>
      <c r="W14" s="73" t="s">
        <v>32</v>
      </c>
      <c r="X14" s="72">
        <v>1220</v>
      </c>
      <c r="Y14" s="36"/>
      <c r="Z14" s="96"/>
      <c r="AA14" s="95"/>
      <c r="AB14" s="171"/>
      <c r="AC14" s="171"/>
      <c r="AD14" s="73" t="s">
        <v>32</v>
      </c>
      <c r="AE14" s="72">
        <v>1510</v>
      </c>
      <c r="AF14" s="36"/>
      <c r="AG14" s="96"/>
      <c r="AH14" s="95"/>
      <c r="AI14" s="171"/>
      <c r="AJ14" s="171"/>
      <c r="AK14" s="73" t="s">
        <v>32</v>
      </c>
      <c r="AL14" s="72">
        <v>890</v>
      </c>
      <c r="AM14" s="36"/>
      <c r="AN14" s="96"/>
      <c r="AO14" s="95"/>
      <c r="AP14" s="171"/>
      <c r="AQ14" s="171"/>
      <c r="AR14" s="73" t="s">
        <v>32</v>
      </c>
      <c r="AS14" s="72">
        <v>1240</v>
      </c>
      <c r="AT14" s="36"/>
      <c r="AU14" s="96"/>
      <c r="AV14" s="95"/>
    </row>
    <row r="15" spans="2:48" ht="16.5" customHeight="1">
      <c r="B15" s="73" t="s">
        <v>101</v>
      </c>
      <c r="C15" s="72">
        <v>2500</v>
      </c>
      <c r="D15" s="36"/>
      <c r="E15" s="36"/>
      <c r="F15" s="80"/>
      <c r="G15" s="38"/>
      <c r="I15" s="73" t="s">
        <v>101</v>
      </c>
      <c r="J15" s="72">
        <v>2500</v>
      </c>
      <c r="K15" s="36"/>
      <c r="L15" s="36"/>
      <c r="M15" s="80"/>
      <c r="P15" s="73" t="s">
        <v>101</v>
      </c>
      <c r="Q15" s="72">
        <v>2500</v>
      </c>
      <c r="R15" s="36"/>
      <c r="S15" s="36"/>
      <c r="T15" s="80"/>
      <c r="W15" s="73" t="s">
        <v>101</v>
      </c>
      <c r="X15" s="72">
        <v>2500</v>
      </c>
      <c r="Y15" s="36"/>
      <c r="Z15" s="36"/>
      <c r="AA15" s="80"/>
      <c r="AB15" s="170"/>
      <c r="AC15" s="170"/>
      <c r="AD15" s="73" t="s">
        <v>101</v>
      </c>
      <c r="AE15" s="72">
        <v>2500</v>
      </c>
      <c r="AF15" s="36"/>
      <c r="AG15" s="36"/>
      <c r="AH15" s="80"/>
      <c r="AI15" s="170"/>
      <c r="AJ15" s="170"/>
      <c r="AK15" s="73" t="s">
        <v>101</v>
      </c>
      <c r="AL15" s="72">
        <v>2500</v>
      </c>
      <c r="AM15" s="36"/>
      <c r="AN15" s="36"/>
      <c r="AO15" s="80"/>
      <c r="AP15" s="170"/>
      <c r="AQ15" s="170"/>
      <c r="AR15" s="73" t="s">
        <v>101</v>
      </c>
      <c r="AS15" s="72">
        <v>2500</v>
      </c>
      <c r="AT15" s="36"/>
      <c r="AU15" s="36"/>
      <c r="AV15" s="80"/>
    </row>
    <row r="16" spans="2:48" ht="16.5" customHeight="1">
      <c r="B16" s="73" t="s">
        <v>104</v>
      </c>
      <c r="C16" s="72">
        <v>0</v>
      </c>
      <c r="D16" s="36"/>
      <c r="E16" s="36"/>
      <c r="F16" s="80"/>
      <c r="G16" s="38"/>
      <c r="I16" s="73" t="s">
        <v>104</v>
      </c>
      <c r="J16" s="72">
        <v>0</v>
      </c>
      <c r="K16" s="36"/>
      <c r="L16" s="36"/>
      <c r="M16" s="80"/>
      <c r="P16" s="73" t="s">
        <v>104</v>
      </c>
      <c r="Q16" s="72">
        <v>0</v>
      </c>
      <c r="R16" s="36"/>
      <c r="S16" s="36"/>
      <c r="T16" s="80"/>
      <c r="W16" s="73" t="s">
        <v>104</v>
      </c>
      <c r="X16" s="72">
        <v>0</v>
      </c>
      <c r="Y16" s="36"/>
      <c r="Z16" s="36"/>
      <c r="AA16" s="80"/>
      <c r="AB16" s="170"/>
      <c r="AC16" s="170"/>
      <c r="AD16" s="73" t="s">
        <v>104</v>
      </c>
      <c r="AE16" s="72">
        <v>0</v>
      </c>
      <c r="AF16" s="36"/>
      <c r="AG16" s="36"/>
      <c r="AH16" s="80"/>
      <c r="AI16" s="170"/>
      <c r="AJ16" s="170"/>
      <c r="AK16" s="73" t="s">
        <v>104</v>
      </c>
      <c r="AL16" s="72">
        <v>0</v>
      </c>
      <c r="AM16" s="36"/>
      <c r="AN16" s="36"/>
      <c r="AO16" s="80"/>
      <c r="AP16" s="170"/>
      <c r="AQ16" s="170"/>
      <c r="AR16" s="73" t="s">
        <v>104</v>
      </c>
      <c r="AS16" s="72">
        <v>0</v>
      </c>
      <c r="AT16" s="36"/>
      <c r="AU16" s="36"/>
      <c r="AV16" s="80"/>
    </row>
    <row r="17" spans="2:48" ht="16.5" customHeight="1">
      <c r="B17" s="93" t="s">
        <v>109</v>
      </c>
      <c r="C17" s="94">
        <v>43410</v>
      </c>
      <c r="D17" s="81"/>
      <c r="E17" s="36"/>
      <c r="F17" s="37"/>
      <c r="G17" s="38"/>
      <c r="H17" s="39"/>
      <c r="I17" s="93" t="s">
        <v>109</v>
      </c>
      <c r="J17" s="94">
        <v>18090</v>
      </c>
      <c r="K17" s="81"/>
      <c r="L17" s="36"/>
      <c r="M17" s="37"/>
      <c r="N17" s="39"/>
      <c r="O17" s="39"/>
      <c r="P17" s="93" t="s">
        <v>109</v>
      </c>
      <c r="Q17" s="94">
        <v>46290</v>
      </c>
      <c r="R17" s="81"/>
      <c r="S17" s="36"/>
      <c r="T17" s="37"/>
      <c r="U17" s="39"/>
      <c r="V17" s="39"/>
      <c r="W17" s="93" t="s">
        <v>109</v>
      </c>
      <c r="X17" s="94">
        <v>45840</v>
      </c>
      <c r="Y17" s="81"/>
      <c r="Z17" s="36"/>
      <c r="AA17" s="37"/>
      <c r="AB17" s="81"/>
      <c r="AC17" s="81"/>
      <c r="AD17" s="93" t="s">
        <v>109</v>
      </c>
      <c r="AE17" s="94">
        <v>56020</v>
      </c>
      <c r="AF17" s="81"/>
      <c r="AG17" s="36"/>
      <c r="AH17" s="37"/>
      <c r="AI17" s="81"/>
      <c r="AJ17" s="81"/>
      <c r="AK17" s="93" t="s">
        <v>109</v>
      </c>
      <c r="AL17" s="94">
        <v>34010</v>
      </c>
      <c r="AM17" s="81"/>
      <c r="AN17" s="36"/>
      <c r="AO17" s="37"/>
      <c r="AP17" s="81"/>
      <c r="AQ17" s="81"/>
      <c r="AR17" s="93" t="s">
        <v>109</v>
      </c>
      <c r="AS17" s="94">
        <v>46600</v>
      </c>
      <c r="AT17" s="81"/>
      <c r="AU17" s="36"/>
      <c r="AV17" s="37"/>
    </row>
    <row r="18" spans="2:48" ht="16.5" customHeight="1">
      <c r="B18" s="74" t="s">
        <v>111</v>
      </c>
      <c r="C18" s="75">
        <v>0</v>
      </c>
      <c r="D18" s="81"/>
      <c r="E18" s="36"/>
      <c r="F18" s="37"/>
      <c r="G18" s="38"/>
      <c r="H18" s="39"/>
      <c r="I18" s="74" t="s">
        <v>111</v>
      </c>
      <c r="J18" s="75">
        <v>0</v>
      </c>
      <c r="K18" s="81"/>
      <c r="L18" s="36"/>
      <c r="M18" s="37"/>
      <c r="N18" s="39"/>
      <c r="O18" s="39"/>
      <c r="P18" s="74" t="s">
        <v>111</v>
      </c>
      <c r="Q18" s="75">
        <v>0</v>
      </c>
      <c r="R18" s="81"/>
      <c r="S18" s="36"/>
      <c r="T18" s="37"/>
      <c r="U18" s="39"/>
      <c r="V18" s="39"/>
      <c r="W18" s="74" t="s">
        <v>111</v>
      </c>
      <c r="X18" s="75">
        <v>0</v>
      </c>
      <c r="Y18" s="81"/>
      <c r="Z18" s="36"/>
      <c r="AA18" s="37"/>
      <c r="AB18" s="81"/>
      <c r="AC18" s="81"/>
      <c r="AD18" s="74" t="s">
        <v>111</v>
      </c>
      <c r="AE18" s="75">
        <v>0</v>
      </c>
      <c r="AF18" s="81"/>
      <c r="AG18" s="36"/>
      <c r="AH18" s="37"/>
      <c r="AI18" s="81"/>
      <c r="AJ18" s="81"/>
      <c r="AK18" s="74" t="s">
        <v>111</v>
      </c>
      <c r="AL18" s="75">
        <v>0</v>
      </c>
      <c r="AM18" s="81"/>
      <c r="AN18" s="36"/>
      <c r="AO18" s="37"/>
      <c r="AP18" s="81"/>
      <c r="AQ18" s="81"/>
      <c r="AR18" s="74" t="s">
        <v>111</v>
      </c>
      <c r="AS18" s="75">
        <v>0</v>
      </c>
      <c r="AT18" s="81"/>
      <c r="AU18" s="36"/>
      <c r="AV18" s="37"/>
    </row>
    <row r="19" spans="2:48" ht="16.5" customHeight="1">
      <c r="B19" s="91" t="s">
        <v>112</v>
      </c>
      <c r="C19" s="92">
        <v>43410</v>
      </c>
      <c r="D19" s="81"/>
      <c r="E19" s="36"/>
      <c r="F19" s="37"/>
      <c r="G19" s="38"/>
      <c r="I19" s="91" t="s">
        <v>112</v>
      </c>
      <c r="J19" s="92">
        <v>18090</v>
      </c>
      <c r="K19" s="81"/>
      <c r="L19" s="36"/>
      <c r="M19" s="37"/>
      <c r="P19" s="91" t="s">
        <v>112</v>
      </c>
      <c r="Q19" s="92">
        <v>46290</v>
      </c>
      <c r="R19" s="81"/>
      <c r="S19" s="36"/>
      <c r="T19" s="37"/>
      <c r="W19" s="91" t="s">
        <v>112</v>
      </c>
      <c r="X19" s="92">
        <v>45840</v>
      </c>
      <c r="Y19" s="81"/>
      <c r="Z19" s="36"/>
      <c r="AA19" s="37"/>
      <c r="AB19" s="81"/>
      <c r="AC19" s="81"/>
      <c r="AD19" s="91" t="s">
        <v>112</v>
      </c>
      <c r="AE19" s="92">
        <v>56020</v>
      </c>
      <c r="AF19" s="81"/>
      <c r="AG19" s="36"/>
      <c r="AH19" s="37"/>
      <c r="AI19" s="81"/>
      <c r="AJ19" s="81"/>
      <c r="AK19" s="91" t="s">
        <v>112</v>
      </c>
      <c r="AL19" s="92">
        <v>34010</v>
      </c>
      <c r="AM19" s="81"/>
      <c r="AN19" s="36"/>
      <c r="AO19" s="37"/>
      <c r="AP19" s="81"/>
      <c r="AQ19" s="81"/>
      <c r="AR19" s="91" t="s">
        <v>112</v>
      </c>
      <c r="AS19" s="92">
        <v>46600</v>
      </c>
      <c r="AT19" s="81"/>
      <c r="AU19" s="36"/>
      <c r="AV19" s="37"/>
    </row>
    <row r="20" spans="2:48" s="39" customFormat="1" ht="16.5" customHeight="1">
      <c r="B20" s="73"/>
      <c r="C20" s="42"/>
      <c r="D20" s="36"/>
      <c r="E20" s="36"/>
      <c r="F20" s="37"/>
      <c r="G20" s="38"/>
      <c r="I20" s="73"/>
      <c r="J20" s="42"/>
      <c r="K20" s="36"/>
      <c r="L20" s="36"/>
      <c r="M20" s="37"/>
      <c r="P20" s="73"/>
      <c r="Q20" s="42"/>
      <c r="R20" s="36"/>
      <c r="S20" s="36"/>
      <c r="T20" s="37"/>
      <c r="W20" s="73"/>
      <c r="X20" s="42"/>
      <c r="Y20" s="36"/>
      <c r="Z20" s="36"/>
      <c r="AA20" s="37"/>
      <c r="AB20" s="81"/>
      <c r="AC20" s="81"/>
      <c r="AD20" s="73"/>
      <c r="AE20" s="42"/>
      <c r="AF20" s="36"/>
      <c r="AG20" s="36"/>
      <c r="AH20" s="37"/>
      <c r="AI20" s="81"/>
      <c r="AJ20" s="81"/>
      <c r="AK20" s="73"/>
      <c r="AL20" s="42"/>
      <c r="AM20" s="36"/>
      <c r="AN20" s="36"/>
      <c r="AO20" s="37"/>
      <c r="AP20" s="81"/>
      <c r="AQ20" s="81"/>
      <c r="AR20" s="73"/>
      <c r="AS20" s="42"/>
      <c r="AT20" s="36"/>
      <c r="AU20" s="36"/>
      <c r="AV20" s="37"/>
    </row>
    <row r="21" spans="2:48" s="39" customFormat="1" ht="16.5" customHeight="1">
      <c r="B21" s="73">
        <v>0</v>
      </c>
      <c r="C21" s="42"/>
      <c r="D21" s="36"/>
      <c r="E21" s="36"/>
      <c r="F21" s="37"/>
      <c r="G21" s="38"/>
      <c r="I21" s="73">
        <v>0</v>
      </c>
      <c r="J21" s="42"/>
      <c r="K21" s="36"/>
      <c r="L21" s="36"/>
      <c r="M21" s="37"/>
      <c r="P21" s="73">
        <v>0</v>
      </c>
      <c r="Q21" s="42"/>
      <c r="R21" s="36"/>
      <c r="S21" s="36"/>
      <c r="T21" s="37"/>
      <c r="W21" s="73">
        <v>0</v>
      </c>
      <c r="X21" s="42"/>
      <c r="Y21" s="36"/>
      <c r="Z21" s="36"/>
      <c r="AA21" s="37"/>
      <c r="AB21" s="81"/>
      <c r="AC21" s="81"/>
      <c r="AD21" s="73">
        <v>0</v>
      </c>
      <c r="AE21" s="42"/>
      <c r="AF21" s="36"/>
      <c r="AG21" s="36"/>
      <c r="AH21" s="37"/>
      <c r="AI21" s="81"/>
      <c r="AJ21" s="81"/>
      <c r="AK21" s="73">
        <v>0</v>
      </c>
      <c r="AL21" s="42"/>
      <c r="AM21" s="36"/>
      <c r="AN21" s="36"/>
      <c r="AO21" s="37"/>
      <c r="AP21" s="81"/>
      <c r="AQ21" s="81"/>
      <c r="AR21" s="73">
        <v>0</v>
      </c>
      <c r="AS21" s="42"/>
      <c r="AT21" s="36"/>
      <c r="AU21" s="36"/>
      <c r="AV21" s="37"/>
    </row>
    <row r="22" spans="2:48" s="39" customFormat="1" ht="16.5" customHeight="1">
      <c r="B22" s="73" t="s">
        <v>211</v>
      </c>
      <c r="C22" s="42"/>
      <c r="D22" s="36"/>
      <c r="E22" s="36"/>
      <c r="F22" s="37"/>
      <c r="G22" s="38"/>
      <c r="I22" s="73" t="s">
        <v>211</v>
      </c>
      <c r="J22" s="42"/>
      <c r="K22" s="36"/>
      <c r="L22" s="36"/>
      <c r="M22" s="37"/>
      <c r="P22" s="73" t="s">
        <v>211</v>
      </c>
      <c r="Q22" s="42"/>
      <c r="R22" s="36"/>
      <c r="S22" s="36"/>
      <c r="T22" s="37"/>
      <c r="W22" s="73" t="s">
        <v>211</v>
      </c>
      <c r="X22" s="42"/>
      <c r="Y22" s="36"/>
      <c r="Z22" s="36"/>
      <c r="AA22" s="37"/>
      <c r="AB22" s="81"/>
      <c r="AC22" s="81"/>
      <c r="AD22" s="73" t="s">
        <v>211</v>
      </c>
      <c r="AE22" s="42"/>
      <c r="AF22" s="36"/>
      <c r="AG22" s="36"/>
      <c r="AH22" s="37"/>
      <c r="AI22" s="81"/>
      <c r="AJ22" s="81"/>
      <c r="AK22" s="73" t="s">
        <v>211</v>
      </c>
      <c r="AL22" s="42"/>
      <c r="AM22" s="36"/>
      <c r="AN22" s="36"/>
      <c r="AO22" s="37"/>
      <c r="AP22" s="81"/>
      <c r="AQ22" s="81"/>
      <c r="AR22" s="73" t="s">
        <v>211</v>
      </c>
      <c r="AS22" s="42"/>
      <c r="AT22" s="36"/>
      <c r="AU22" s="36"/>
      <c r="AV22" s="37"/>
    </row>
    <row r="23" spans="2:48" s="184" customFormat="1" ht="16.5" customHeight="1">
      <c r="B23" s="180">
        <v>0</v>
      </c>
      <c r="C23" s="181"/>
      <c r="D23" s="26"/>
      <c r="E23" s="26"/>
      <c r="F23" s="182"/>
      <c r="G23" s="183"/>
      <c r="I23" s="180">
        <v>0</v>
      </c>
      <c r="J23" s="181"/>
      <c r="K23" s="26"/>
      <c r="L23" s="26"/>
      <c r="M23" s="182"/>
      <c r="P23" s="180">
        <v>0</v>
      </c>
      <c r="Q23" s="181"/>
      <c r="R23" s="26"/>
      <c r="S23" s="26"/>
      <c r="T23" s="182"/>
      <c r="W23" s="180">
        <v>0</v>
      </c>
      <c r="X23" s="181"/>
      <c r="Y23" s="26"/>
      <c r="Z23" s="26"/>
      <c r="AA23" s="182"/>
      <c r="AB23" s="185"/>
      <c r="AC23" s="185"/>
      <c r="AD23" s="180">
        <v>0</v>
      </c>
      <c r="AE23" s="181"/>
      <c r="AF23" s="26"/>
      <c r="AG23" s="26"/>
      <c r="AH23" s="182"/>
      <c r="AI23" s="185"/>
      <c r="AJ23" s="185"/>
      <c r="AK23" s="180">
        <v>0</v>
      </c>
      <c r="AL23" s="181"/>
      <c r="AM23" s="26"/>
      <c r="AN23" s="26"/>
      <c r="AO23" s="182"/>
      <c r="AP23" s="185"/>
      <c r="AQ23" s="185"/>
      <c r="AR23" s="180">
        <v>0</v>
      </c>
      <c r="AS23" s="181"/>
      <c r="AT23" s="26"/>
      <c r="AU23" s="26"/>
      <c r="AV23" s="182"/>
    </row>
    <row r="24" spans="2:48" ht="16.5" customHeight="1" thickBot="1">
      <c r="B24" s="84"/>
      <c r="C24" s="85"/>
      <c r="D24" s="85"/>
      <c r="E24" s="85"/>
      <c r="F24" s="86"/>
      <c r="G24" s="38"/>
      <c r="I24" s="84"/>
      <c r="J24" s="85"/>
      <c r="K24" s="85"/>
      <c r="L24" s="85"/>
      <c r="M24" s="86"/>
      <c r="P24" s="84"/>
      <c r="Q24" s="85"/>
      <c r="R24" s="85"/>
      <c r="S24" s="85"/>
      <c r="T24" s="86"/>
      <c r="W24" s="84"/>
      <c r="X24" s="85"/>
      <c r="Y24" s="85"/>
      <c r="Z24" s="85"/>
      <c r="AA24" s="86"/>
      <c r="AB24" s="81"/>
      <c r="AC24" s="81"/>
      <c r="AD24" s="84"/>
      <c r="AE24" s="85"/>
      <c r="AF24" s="85"/>
      <c r="AG24" s="85"/>
      <c r="AH24" s="86"/>
      <c r="AI24" s="81"/>
      <c r="AJ24" s="81"/>
      <c r="AK24" s="84"/>
      <c r="AL24" s="85"/>
      <c r="AM24" s="85"/>
      <c r="AN24" s="85"/>
      <c r="AO24" s="86"/>
      <c r="AP24" s="81"/>
      <c r="AQ24" s="81"/>
      <c r="AR24" s="84"/>
      <c r="AS24" s="85"/>
      <c r="AT24" s="85"/>
      <c r="AU24" s="85"/>
      <c r="AV24" s="86"/>
    </row>
    <row r="25" spans="2:48" ht="16.5" customHeight="1">
      <c r="B25" s="36"/>
      <c r="C25" s="36"/>
      <c r="D25" s="36"/>
      <c r="E25" s="36"/>
      <c r="F25" s="36"/>
      <c r="G25" s="38"/>
      <c r="I25" s="36"/>
      <c r="J25" s="36"/>
      <c r="K25" s="36"/>
      <c r="L25" s="36"/>
      <c r="M25" s="36"/>
      <c r="P25" s="36"/>
      <c r="Q25" s="36"/>
      <c r="R25" s="36"/>
      <c r="S25" s="36"/>
      <c r="T25" s="36"/>
      <c r="W25" s="36"/>
      <c r="X25" s="36"/>
      <c r="Y25" s="36"/>
      <c r="Z25" s="36"/>
      <c r="AA25" s="36"/>
      <c r="AB25" s="81"/>
      <c r="AC25" s="81"/>
      <c r="AD25" s="36"/>
      <c r="AE25" s="36"/>
      <c r="AF25" s="36"/>
      <c r="AG25" s="36"/>
      <c r="AH25" s="36"/>
      <c r="AI25" s="81"/>
      <c r="AJ25" s="81"/>
      <c r="AK25" s="36"/>
      <c r="AL25" s="36"/>
      <c r="AM25" s="36"/>
      <c r="AN25" s="36"/>
      <c r="AO25" s="36"/>
      <c r="AP25" s="81"/>
      <c r="AQ25" s="81"/>
      <c r="AR25" s="36"/>
      <c r="AS25" s="36"/>
      <c r="AT25" s="36"/>
      <c r="AU25" s="36"/>
      <c r="AV25" s="36"/>
    </row>
    <row r="26" spans="2:48" ht="16.5" customHeight="1">
      <c r="B26" s="87"/>
      <c r="I26" s="87"/>
      <c r="P26" s="87"/>
      <c r="W26" s="87"/>
      <c r="AD26" s="87"/>
      <c r="AK26" s="87"/>
      <c r="AR26" s="87"/>
    </row>
    <row r="27" spans="2:48" ht="16.5" customHeight="1">
      <c r="B27" s="36"/>
      <c r="I27" s="36"/>
      <c r="P27" s="36"/>
      <c r="W27" s="36"/>
      <c r="AD27" s="36"/>
      <c r="AK27" s="36"/>
      <c r="AR27" s="36"/>
    </row>
    <row r="28" spans="2:48" ht="16.5" customHeight="1" thickBot="1">
      <c r="G28" s="38"/>
    </row>
    <row r="29" spans="2:48" s="76" customFormat="1" ht="16.5" customHeight="1">
      <c r="B29" s="98"/>
      <c r="C29" s="101"/>
      <c r="D29" s="102" t="s">
        <v>114</v>
      </c>
      <c r="E29" s="99"/>
      <c r="F29" s="100"/>
      <c r="G29" s="77"/>
      <c r="I29" s="98"/>
      <c r="J29" s="101"/>
      <c r="K29" s="102" t="s">
        <v>114</v>
      </c>
      <c r="L29" s="99"/>
      <c r="M29" s="100"/>
      <c r="P29" s="98"/>
      <c r="Q29" s="101"/>
      <c r="R29" s="102" t="s">
        <v>114</v>
      </c>
      <c r="S29" s="99"/>
      <c r="T29" s="100"/>
      <c r="W29" s="98"/>
      <c r="X29" s="101"/>
      <c r="Y29" s="102" t="s">
        <v>114</v>
      </c>
      <c r="Z29" s="99"/>
      <c r="AA29" s="100"/>
      <c r="AB29" s="167"/>
      <c r="AC29" s="167"/>
      <c r="AD29" s="98"/>
      <c r="AE29" s="101"/>
      <c r="AF29" s="102" t="s">
        <v>114</v>
      </c>
      <c r="AG29" s="99"/>
      <c r="AH29" s="100"/>
      <c r="AI29" s="167"/>
      <c r="AJ29" s="167"/>
      <c r="AK29" s="98"/>
      <c r="AL29" s="101"/>
      <c r="AM29" s="102" t="s">
        <v>114</v>
      </c>
      <c r="AN29" s="99"/>
      <c r="AO29" s="100"/>
      <c r="AP29" s="167"/>
      <c r="AQ29" s="167"/>
      <c r="AR29" s="98"/>
      <c r="AS29" s="101"/>
      <c r="AT29" s="102" t="s">
        <v>114</v>
      </c>
      <c r="AU29" s="99"/>
      <c r="AV29" s="100"/>
    </row>
    <row r="30" spans="2:48" ht="16.5" customHeight="1">
      <c r="B30" s="40" t="s">
        <v>26</v>
      </c>
      <c r="C30" s="26" t="s">
        <v>87</v>
      </c>
      <c r="D30" s="36"/>
      <c r="E30" s="26"/>
      <c r="F30" s="95"/>
      <c r="G30" s="38"/>
      <c r="H30" s="41"/>
      <c r="I30" s="40" t="s">
        <v>26</v>
      </c>
      <c r="J30" s="26" t="s">
        <v>88</v>
      </c>
      <c r="K30" s="41"/>
      <c r="L30" s="26"/>
      <c r="M30" s="70"/>
      <c r="N30" s="41"/>
      <c r="O30" s="41"/>
      <c r="P30" s="40" t="s">
        <v>26</v>
      </c>
      <c r="Q30" s="26" t="s">
        <v>89</v>
      </c>
      <c r="R30" s="42"/>
      <c r="S30" s="26"/>
      <c r="T30" s="70"/>
      <c r="U30" s="41"/>
      <c r="V30" s="41"/>
      <c r="W30" s="40" t="s">
        <v>26</v>
      </c>
      <c r="X30" s="26" t="s">
        <v>90</v>
      </c>
      <c r="Y30" s="41"/>
      <c r="Z30" s="26"/>
      <c r="AA30" s="70"/>
      <c r="AB30" s="41"/>
      <c r="AC30" s="41"/>
      <c r="AD30" s="40" t="s">
        <v>26</v>
      </c>
      <c r="AE30" s="26" t="s">
        <v>91</v>
      </c>
      <c r="AF30" s="41"/>
      <c r="AG30" s="26"/>
      <c r="AH30" s="70"/>
      <c r="AI30" s="41"/>
      <c r="AJ30" s="41"/>
      <c r="AK30" s="40" t="s">
        <v>26</v>
      </c>
      <c r="AL30" s="26" t="s">
        <v>92</v>
      </c>
      <c r="AN30" s="26"/>
      <c r="AO30" s="70"/>
      <c r="AP30" s="41"/>
      <c r="AQ30" s="41"/>
      <c r="AR30" s="40" t="s">
        <v>26</v>
      </c>
      <c r="AS30" s="26" t="s">
        <v>93</v>
      </c>
      <c r="AU30" s="26"/>
      <c r="AV30" s="70"/>
    </row>
    <row r="31" spans="2:48" ht="16.5" customHeight="1">
      <c r="B31" s="73" t="s">
        <v>27</v>
      </c>
      <c r="C31" s="36" t="s">
        <v>685</v>
      </c>
      <c r="D31" s="36"/>
      <c r="E31" s="36" t="s">
        <v>28</v>
      </c>
      <c r="F31" s="90">
        <v>45545</v>
      </c>
      <c r="G31" s="38"/>
      <c r="I31" s="73" t="s">
        <v>27</v>
      </c>
      <c r="J31" s="36" t="s">
        <v>685</v>
      </c>
      <c r="K31" s="36"/>
      <c r="L31" s="36" t="s">
        <v>28</v>
      </c>
      <c r="M31" s="90">
        <v>45545</v>
      </c>
      <c r="P31" s="73" t="s">
        <v>27</v>
      </c>
      <c r="Q31" s="36" t="s">
        <v>685</v>
      </c>
      <c r="R31" s="36"/>
      <c r="S31" s="36" t="s">
        <v>28</v>
      </c>
      <c r="T31" s="90">
        <v>45545</v>
      </c>
      <c r="W31" s="73" t="s">
        <v>27</v>
      </c>
      <c r="X31" s="36" t="s">
        <v>685</v>
      </c>
      <c r="Y31" s="36"/>
      <c r="Z31" s="36" t="s">
        <v>28</v>
      </c>
      <c r="AA31" s="90">
        <v>45545</v>
      </c>
      <c r="AB31" s="168"/>
      <c r="AC31" s="168"/>
      <c r="AD31" s="73" t="s">
        <v>27</v>
      </c>
      <c r="AE31" s="36" t="s">
        <v>685</v>
      </c>
      <c r="AF31" s="36"/>
      <c r="AG31" s="36" t="s">
        <v>28</v>
      </c>
      <c r="AH31" s="90">
        <v>45545</v>
      </c>
      <c r="AI31" s="168"/>
      <c r="AJ31" s="168"/>
      <c r="AK31" s="73" t="s">
        <v>27</v>
      </c>
      <c r="AL31" s="36" t="s">
        <v>685</v>
      </c>
      <c r="AM31" s="36"/>
      <c r="AN31" s="36" t="s">
        <v>28</v>
      </c>
      <c r="AO31" s="90">
        <v>45545</v>
      </c>
      <c r="AP31" s="168"/>
      <c r="AQ31" s="168"/>
      <c r="AR31" s="73" t="s">
        <v>27</v>
      </c>
      <c r="AS31" s="36" t="s">
        <v>685</v>
      </c>
      <c r="AT31" s="36"/>
      <c r="AU31" s="36" t="s">
        <v>28</v>
      </c>
      <c r="AV31" s="90">
        <v>45545</v>
      </c>
    </row>
    <row r="32" spans="2:48" ht="16.5" customHeight="1">
      <c r="B32" s="73"/>
      <c r="C32" s="36"/>
      <c r="D32" s="36"/>
      <c r="E32" s="36"/>
      <c r="F32" s="37"/>
      <c r="G32" s="38"/>
      <c r="I32" s="73"/>
      <c r="J32" s="36"/>
      <c r="K32" s="36"/>
      <c r="L32" s="36"/>
      <c r="M32" s="37"/>
      <c r="P32" s="73"/>
      <c r="Q32" s="36"/>
      <c r="R32" s="36"/>
      <c r="S32" s="36"/>
      <c r="T32" s="37"/>
      <c r="W32" s="73"/>
      <c r="X32" s="36"/>
      <c r="Y32" s="36"/>
      <c r="Z32" s="36"/>
      <c r="AA32" s="37"/>
      <c r="AB32" s="81"/>
      <c r="AC32" s="81"/>
      <c r="AD32" s="73"/>
      <c r="AE32" s="36"/>
      <c r="AF32" s="36"/>
      <c r="AG32" s="36"/>
      <c r="AH32" s="37"/>
      <c r="AI32" s="81"/>
      <c r="AJ32" s="81"/>
      <c r="AK32" s="73"/>
      <c r="AL32" s="36"/>
      <c r="AM32" s="36"/>
      <c r="AN32" s="36"/>
      <c r="AO32" s="37"/>
      <c r="AP32" s="81"/>
      <c r="AQ32" s="81"/>
      <c r="AR32" s="73"/>
      <c r="AS32" s="36"/>
      <c r="AT32" s="36"/>
      <c r="AU32" s="36"/>
      <c r="AV32" s="37"/>
    </row>
    <row r="33" spans="1:58" s="79" customFormat="1" ht="16.5" customHeight="1">
      <c r="B33" s="266" t="s">
        <v>113</v>
      </c>
      <c r="C33" s="267"/>
      <c r="D33" s="259"/>
      <c r="E33" s="268" t="s">
        <v>115</v>
      </c>
      <c r="F33" s="269"/>
      <c r="G33" s="78"/>
      <c r="I33" s="266" t="s">
        <v>113</v>
      </c>
      <c r="J33" s="267"/>
      <c r="K33" s="259"/>
      <c r="L33" s="268" t="s">
        <v>115</v>
      </c>
      <c r="M33" s="269"/>
      <c r="P33" s="266" t="s">
        <v>113</v>
      </c>
      <c r="Q33" s="267"/>
      <c r="R33" s="259"/>
      <c r="S33" s="268" t="s">
        <v>115</v>
      </c>
      <c r="T33" s="269"/>
      <c r="W33" s="266" t="s">
        <v>113</v>
      </c>
      <c r="X33" s="267"/>
      <c r="Y33" s="259"/>
      <c r="Z33" s="268" t="s">
        <v>115</v>
      </c>
      <c r="AA33" s="269"/>
      <c r="AB33" s="169"/>
      <c r="AC33" s="169"/>
      <c r="AD33" s="266" t="s">
        <v>113</v>
      </c>
      <c r="AE33" s="267"/>
      <c r="AF33" s="259"/>
      <c r="AG33" s="268" t="s">
        <v>115</v>
      </c>
      <c r="AH33" s="269"/>
      <c r="AI33" s="169"/>
      <c r="AJ33" s="169"/>
      <c r="AK33" s="266" t="s">
        <v>113</v>
      </c>
      <c r="AL33" s="267"/>
      <c r="AM33" s="259"/>
      <c r="AN33" s="268" t="s">
        <v>115</v>
      </c>
      <c r="AO33" s="269"/>
      <c r="AP33" s="169"/>
      <c r="AQ33" s="169"/>
      <c r="AR33" s="266" t="s">
        <v>113</v>
      </c>
      <c r="AS33" s="267"/>
      <c r="AT33" s="259"/>
      <c r="AU33" s="268" t="s">
        <v>115</v>
      </c>
      <c r="AV33" s="269"/>
    </row>
    <row r="34" spans="1:58" ht="16.5" customHeight="1">
      <c r="B34" s="73" t="s">
        <v>1</v>
      </c>
      <c r="C34" s="72">
        <v>7300</v>
      </c>
      <c r="D34" s="36"/>
      <c r="E34" s="36" t="s">
        <v>29</v>
      </c>
      <c r="F34" s="80" t="s">
        <v>713</v>
      </c>
      <c r="G34" s="38"/>
      <c r="I34" s="73" t="s">
        <v>1</v>
      </c>
      <c r="J34" s="72">
        <v>1600</v>
      </c>
      <c r="K34" s="36"/>
      <c r="L34" s="36" t="s">
        <v>29</v>
      </c>
      <c r="M34" s="80" t="s">
        <v>714</v>
      </c>
      <c r="P34" s="73" t="s">
        <v>1</v>
      </c>
      <c r="Q34" s="72">
        <v>910</v>
      </c>
      <c r="R34" s="36"/>
      <c r="S34" s="36" t="s">
        <v>29</v>
      </c>
      <c r="T34" s="80" t="s">
        <v>715</v>
      </c>
      <c r="W34" s="73" t="s">
        <v>1</v>
      </c>
      <c r="X34" s="72">
        <v>910</v>
      </c>
      <c r="Y34" s="36"/>
      <c r="Z34" s="36" t="s">
        <v>29</v>
      </c>
      <c r="AA34" s="80" t="s">
        <v>716</v>
      </c>
      <c r="AB34" s="170"/>
      <c r="AC34" s="170"/>
      <c r="AD34" s="73" t="s">
        <v>1</v>
      </c>
      <c r="AE34" s="72">
        <v>1600</v>
      </c>
      <c r="AF34" s="36"/>
      <c r="AG34" s="36" t="s">
        <v>29</v>
      </c>
      <c r="AH34" s="80" t="s">
        <v>717</v>
      </c>
      <c r="AI34" s="170"/>
      <c r="AJ34" s="170"/>
      <c r="AK34" s="73" t="s">
        <v>1</v>
      </c>
      <c r="AL34" s="72">
        <v>7300</v>
      </c>
      <c r="AM34" s="36"/>
      <c r="AN34" s="36" t="s">
        <v>29</v>
      </c>
      <c r="AO34" s="80" t="s">
        <v>718</v>
      </c>
      <c r="AP34" s="170"/>
      <c r="AQ34" s="170"/>
      <c r="AR34" s="73" t="s">
        <v>1</v>
      </c>
      <c r="AS34" s="72">
        <v>910</v>
      </c>
      <c r="AT34" s="36"/>
      <c r="AU34" s="36" t="s">
        <v>29</v>
      </c>
      <c r="AV34" s="80" t="s">
        <v>719</v>
      </c>
      <c r="BF34" s="165"/>
    </row>
    <row r="35" spans="1:58" ht="16.5" customHeight="1">
      <c r="B35" s="73" t="s">
        <v>3</v>
      </c>
      <c r="C35" s="72">
        <v>74643</v>
      </c>
      <c r="D35" s="36"/>
      <c r="E35" s="36" t="s">
        <v>30</v>
      </c>
      <c r="F35" s="80" t="s">
        <v>720</v>
      </c>
      <c r="G35" s="38"/>
      <c r="I35" s="73" t="s">
        <v>3</v>
      </c>
      <c r="J35" s="72">
        <v>40506</v>
      </c>
      <c r="K35" s="36"/>
      <c r="L35" s="36" t="s">
        <v>30</v>
      </c>
      <c r="M35" s="80" t="s">
        <v>721</v>
      </c>
      <c r="P35" s="73" t="s">
        <v>3</v>
      </c>
      <c r="Q35" s="72">
        <v>29520</v>
      </c>
      <c r="R35" s="36"/>
      <c r="S35" s="36" t="s">
        <v>30</v>
      </c>
      <c r="T35" s="80" t="s">
        <v>722</v>
      </c>
      <c r="W35" s="73" t="s">
        <v>3</v>
      </c>
      <c r="X35" s="72">
        <v>19080</v>
      </c>
      <c r="Y35" s="36"/>
      <c r="Z35" s="36" t="s">
        <v>30</v>
      </c>
      <c r="AA35" s="80" t="s">
        <v>723</v>
      </c>
      <c r="AB35" s="170"/>
      <c r="AC35" s="170"/>
      <c r="AD35" s="73" t="s">
        <v>3</v>
      </c>
      <c r="AE35" s="72">
        <v>39648</v>
      </c>
      <c r="AF35" s="36"/>
      <c r="AG35" s="36" t="s">
        <v>30</v>
      </c>
      <c r="AH35" s="80" t="s">
        <v>724</v>
      </c>
      <c r="AI35" s="170"/>
      <c r="AJ35" s="170"/>
      <c r="AK35" s="73" t="s">
        <v>3</v>
      </c>
      <c r="AL35" s="72">
        <v>88471</v>
      </c>
      <c r="AM35" s="36"/>
      <c r="AN35" s="36" t="s">
        <v>30</v>
      </c>
      <c r="AO35" s="80" t="s">
        <v>725</v>
      </c>
      <c r="AP35" s="170"/>
      <c r="AQ35" s="170"/>
      <c r="AR35" s="73" t="s">
        <v>3</v>
      </c>
      <c r="AS35" s="72">
        <v>30360</v>
      </c>
      <c r="AT35" s="36"/>
      <c r="AU35" s="36" t="s">
        <v>30</v>
      </c>
      <c r="AV35" s="80" t="s">
        <v>726</v>
      </c>
      <c r="BF35" s="165"/>
    </row>
    <row r="36" spans="1:58" ht="16.5" customHeight="1">
      <c r="B36" s="73" t="s">
        <v>159</v>
      </c>
      <c r="C36" s="72">
        <v>0</v>
      </c>
      <c r="D36" s="36"/>
      <c r="E36" s="36"/>
      <c r="F36" s="80"/>
      <c r="G36" s="38"/>
      <c r="I36" s="73" t="s">
        <v>159</v>
      </c>
      <c r="J36" s="72">
        <v>0</v>
      </c>
      <c r="K36" s="36"/>
      <c r="L36" s="36"/>
      <c r="M36" s="80"/>
      <c r="P36" s="73" t="s">
        <v>159</v>
      </c>
      <c r="Q36" s="72">
        <v>0</v>
      </c>
      <c r="R36" s="36"/>
      <c r="S36" s="36"/>
      <c r="T36" s="80"/>
      <c r="W36" s="73" t="s">
        <v>159</v>
      </c>
      <c r="X36" s="72">
        <v>0</v>
      </c>
      <c r="Y36" s="36"/>
      <c r="Z36" s="36"/>
      <c r="AA36" s="80"/>
      <c r="AB36" s="170"/>
      <c r="AC36" s="170"/>
      <c r="AD36" s="73" t="s">
        <v>159</v>
      </c>
      <c r="AE36" s="72">
        <v>0</v>
      </c>
      <c r="AF36" s="36"/>
      <c r="AG36" s="36"/>
      <c r="AH36" s="80"/>
      <c r="AI36" s="170"/>
      <c r="AJ36" s="170"/>
      <c r="AK36" s="73" t="s">
        <v>159</v>
      </c>
      <c r="AL36" s="72">
        <v>0</v>
      </c>
      <c r="AM36" s="36"/>
      <c r="AN36" s="36"/>
      <c r="AO36" s="80"/>
      <c r="AP36" s="170"/>
      <c r="AQ36" s="170"/>
      <c r="AR36" s="73" t="s">
        <v>159</v>
      </c>
      <c r="AS36" s="72">
        <v>0</v>
      </c>
      <c r="AT36" s="36"/>
      <c r="AU36" s="36"/>
      <c r="AV36" s="80"/>
      <c r="BF36" s="165"/>
    </row>
    <row r="37" spans="1:58" ht="16.5" customHeight="1">
      <c r="B37" s="164" t="s">
        <v>172</v>
      </c>
      <c r="C37" s="72">
        <v>4239</v>
      </c>
      <c r="D37" s="36"/>
      <c r="E37" s="36"/>
      <c r="F37" s="80"/>
      <c r="G37" s="38"/>
      <c r="I37" s="164" t="s">
        <v>172</v>
      </c>
      <c r="J37" s="72">
        <v>2889</v>
      </c>
      <c r="K37" s="36"/>
      <c r="L37" s="36"/>
      <c r="M37" s="80"/>
      <c r="P37" s="164" t="s">
        <v>172</v>
      </c>
      <c r="Q37" s="72">
        <v>2214</v>
      </c>
      <c r="R37" s="36"/>
      <c r="S37" s="36"/>
      <c r="T37" s="80"/>
      <c r="W37" s="164" t="s">
        <v>172</v>
      </c>
      <c r="X37" s="72">
        <v>1431</v>
      </c>
      <c r="Y37" s="36"/>
      <c r="Z37" s="36"/>
      <c r="AA37" s="80"/>
      <c r="AB37" s="170"/>
      <c r="AC37" s="170"/>
      <c r="AD37" s="164" t="s">
        <v>172</v>
      </c>
      <c r="AE37" s="72">
        <v>2853</v>
      </c>
      <c r="AF37" s="36"/>
      <c r="AG37" s="36"/>
      <c r="AH37" s="80"/>
      <c r="AI37" s="170"/>
      <c r="AJ37" s="170"/>
      <c r="AK37" s="164" t="s">
        <v>172</v>
      </c>
      <c r="AL37" s="72">
        <v>4644</v>
      </c>
      <c r="AM37" s="36"/>
      <c r="AN37" s="36"/>
      <c r="AO37" s="80"/>
      <c r="AP37" s="170"/>
      <c r="AQ37" s="170"/>
      <c r="AR37" s="164" t="s">
        <v>172</v>
      </c>
      <c r="AS37" s="72">
        <v>2277</v>
      </c>
      <c r="AT37" s="36"/>
      <c r="AU37" s="36"/>
      <c r="AV37" s="80"/>
      <c r="BF37" s="165"/>
    </row>
    <row r="38" spans="1:58" ht="16.5" customHeight="1">
      <c r="B38" s="73" t="s">
        <v>169</v>
      </c>
      <c r="C38" s="72">
        <v>2355</v>
      </c>
      <c r="D38" s="36"/>
      <c r="E38" s="36"/>
      <c r="F38" s="80"/>
      <c r="G38" s="38"/>
      <c r="I38" s="73" t="s">
        <v>169</v>
      </c>
      <c r="J38" s="72">
        <v>1605</v>
      </c>
      <c r="K38" s="36"/>
      <c r="L38" s="36"/>
      <c r="M38" s="80"/>
      <c r="P38" s="73" t="s">
        <v>169</v>
      </c>
      <c r="Q38" s="72">
        <v>1230</v>
      </c>
      <c r="R38" s="36"/>
      <c r="S38" s="36"/>
      <c r="T38" s="80"/>
      <c r="W38" s="73" t="s">
        <v>169</v>
      </c>
      <c r="X38" s="72">
        <v>795</v>
      </c>
      <c r="Y38" s="36"/>
      <c r="Z38" s="36"/>
      <c r="AA38" s="80"/>
      <c r="AB38" s="170"/>
      <c r="AC38" s="170"/>
      <c r="AD38" s="73" t="s">
        <v>169</v>
      </c>
      <c r="AE38" s="72">
        <v>1585</v>
      </c>
      <c r="AF38" s="36"/>
      <c r="AG38" s="36"/>
      <c r="AH38" s="80"/>
      <c r="AI38" s="170"/>
      <c r="AJ38" s="170"/>
      <c r="AK38" s="73" t="s">
        <v>169</v>
      </c>
      <c r="AL38" s="72">
        <v>2580</v>
      </c>
      <c r="AM38" s="36"/>
      <c r="AN38" s="36"/>
      <c r="AO38" s="80"/>
      <c r="AP38" s="170"/>
      <c r="AQ38" s="170"/>
      <c r="AR38" s="73" t="s">
        <v>169</v>
      </c>
      <c r="AS38" s="72">
        <v>1265</v>
      </c>
      <c r="AT38" s="36"/>
      <c r="AU38" s="36"/>
      <c r="AV38" s="80"/>
      <c r="BF38" s="165"/>
    </row>
    <row r="39" spans="1:58" ht="16.5" customHeight="1">
      <c r="B39" s="73" t="s">
        <v>31</v>
      </c>
      <c r="C39" s="72">
        <v>8854</v>
      </c>
      <c r="D39" s="36"/>
      <c r="E39" s="172" t="s">
        <v>117</v>
      </c>
      <c r="F39" s="173"/>
      <c r="G39" s="38"/>
      <c r="I39" s="73" t="s">
        <v>31</v>
      </c>
      <c r="J39" s="72">
        <v>4660</v>
      </c>
      <c r="K39" s="36"/>
      <c r="L39" s="172" t="s">
        <v>117</v>
      </c>
      <c r="M39" s="173"/>
      <c r="P39" s="73" t="s">
        <v>31</v>
      </c>
      <c r="Q39" s="72">
        <v>3387</v>
      </c>
      <c r="R39" s="36"/>
      <c r="S39" s="172" t="s">
        <v>117</v>
      </c>
      <c r="T39" s="173"/>
      <c r="W39" s="73" t="s">
        <v>31</v>
      </c>
      <c r="X39" s="72">
        <v>2222</v>
      </c>
      <c r="Y39" s="36"/>
      <c r="Z39" s="172" t="s">
        <v>117</v>
      </c>
      <c r="AA39" s="173"/>
      <c r="AB39" s="169"/>
      <c r="AC39" s="169"/>
      <c r="AD39" s="73" t="s">
        <v>31</v>
      </c>
      <c r="AE39" s="72">
        <v>4569</v>
      </c>
      <c r="AF39" s="36"/>
      <c r="AG39" s="172" t="s">
        <v>117</v>
      </c>
      <c r="AH39" s="173"/>
      <c r="AI39" s="169"/>
      <c r="AJ39" s="169"/>
      <c r="AK39" s="73" t="s">
        <v>31</v>
      </c>
      <c r="AL39" s="72">
        <v>10300</v>
      </c>
      <c r="AM39" s="36"/>
      <c r="AN39" s="172" t="s">
        <v>117</v>
      </c>
      <c r="AO39" s="173"/>
      <c r="AP39" s="169"/>
      <c r="AQ39" s="169"/>
      <c r="AR39" s="73" t="s">
        <v>31</v>
      </c>
      <c r="AS39" s="72">
        <v>3481</v>
      </c>
      <c r="AT39" s="36"/>
      <c r="AU39" s="172" t="s">
        <v>117</v>
      </c>
      <c r="AV39" s="173"/>
      <c r="BF39" s="165"/>
    </row>
    <row r="40" spans="1:58" ht="16.5" customHeight="1">
      <c r="B40" s="73" t="s">
        <v>171</v>
      </c>
      <c r="C40" s="72">
        <v>-1</v>
      </c>
      <c r="D40" s="36"/>
      <c r="E40" s="36" t="s">
        <v>33</v>
      </c>
      <c r="F40" s="80" t="s">
        <v>727</v>
      </c>
      <c r="G40" s="38"/>
      <c r="I40" s="73" t="s">
        <v>171</v>
      </c>
      <c r="J40" s="72">
        <v>0</v>
      </c>
      <c r="K40" s="36"/>
      <c r="L40" s="36" t="s">
        <v>33</v>
      </c>
      <c r="M40" s="80" t="s">
        <v>728</v>
      </c>
      <c r="P40" s="73" t="s">
        <v>171</v>
      </c>
      <c r="Q40" s="72">
        <v>-1</v>
      </c>
      <c r="R40" s="36"/>
      <c r="S40" s="36" t="s">
        <v>33</v>
      </c>
      <c r="T40" s="80" t="s">
        <v>729</v>
      </c>
      <c r="W40" s="73" t="s">
        <v>171</v>
      </c>
      <c r="X40" s="72">
        <v>-8</v>
      </c>
      <c r="Y40" s="36"/>
      <c r="Z40" s="36" t="s">
        <v>33</v>
      </c>
      <c r="AA40" s="80" t="s">
        <v>730</v>
      </c>
      <c r="AB40" s="170"/>
      <c r="AC40" s="170"/>
      <c r="AD40" s="73" t="s">
        <v>171</v>
      </c>
      <c r="AE40" s="72">
        <v>-5</v>
      </c>
      <c r="AF40" s="36"/>
      <c r="AG40" s="36" t="s">
        <v>33</v>
      </c>
      <c r="AH40" s="80" t="s">
        <v>731</v>
      </c>
      <c r="AI40" s="170"/>
      <c r="AJ40" s="170"/>
      <c r="AK40" s="73" t="s">
        <v>171</v>
      </c>
      <c r="AL40" s="72">
        <v>-5</v>
      </c>
      <c r="AM40" s="36"/>
      <c r="AN40" s="36" t="s">
        <v>33</v>
      </c>
      <c r="AO40" s="80" t="s">
        <v>732</v>
      </c>
      <c r="AP40" s="170"/>
      <c r="AQ40" s="170"/>
      <c r="AR40" s="73" t="s">
        <v>171</v>
      </c>
      <c r="AS40" s="72">
        <v>-3</v>
      </c>
      <c r="AT40" s="36"/>
      <c r="AU40" s="36" t="s">
        <v>33</v>
      </c>
      <c r="AV40" s="80" t="s">
        <v>579</v>
      </c>
      <c r="BF40" s="165"/>
    </row>
    <row r="41" spans="1:58" ht="16.5" customHeight="1">
      <c r="B41" s="73" t="s">
        <v>32</v>
      </c>
      <c r="C41" s="72">
        <v>2830</v>
      </c>
      <c r="D41" s="36"/>
      <c r="E41" s="96"/>
      <c r="F41" s="95"/>
      <c r="G41" s="38"/>
      <c r="I41" s="73" t="s">
        <v>32</v>
      </c>
      <c r="J41" s="72">
        <v>1490</v>
      </c>
      <c r="K41" s="36"/>
      <c r="L41" s="96"/>
      <c r="M41" s="95"/>
      <c r="P41" s="73" t="s">
        <v>32</v>
      </c>
      <c r="Q41" s="72">
        <v>1080</v>
      </c>
      <c r="R41" s="36"/>
      <c r="S41" s="96"/>
      <c r="T41" s="95"/>
      <c r="W41" s="73" t="s">
        <v>32</v>
      </c>
      <c r="X41" s="72">
        <v>710</v>
      </c>
      <c r="Y41" s="36"/>
      <c r="Z41" s="96"/>
      <c r="AA41" s="95"/>
      <c r="AB41" s="171"/>
      <c r="AC41" s="171"/>
      <c r="AD41" s="73" t="s">
        <v>32</v>
      </c>
      <c r="AE41" s="72">
        <v>1460</v>
      </c>
      <c r="AF41" s="36"/>
      <c r="AG41" s="96"/>
      <c r="AH41" s="95"/>
      <c r="AI41" s="171"/>
      <c r="AJ41" s="171"/>
      <c r="AK41" s="73" t="s">
        <v>32</v>
      </c>
      <c r="AL41" s="72">
        <v>3290</v>
      </c>
      <c r="AM41" s="36"/>
      <c r="AN41" s="96"/>
      <c r="AO41" s="95"/>
      <c r="AP41" s="171"/>
      <c r="AQ41" s="171"/>
      <c r="AR41" s="73" t="s">
        <v>32</v>
      </c>
      <c r="AS41" s="72">
        <v>1110</v>
      </c>
      <c r="AT41" s="36"/>
      <c r="AU41" s="96"/>
      <c r="AV41" s="95"/>
      <c r="BF41" s="165"/>
    </row>
    <row r="42" spans="1:58" ht="16.5" customHeight="1">
      <c r="B42" s="73" t="s">
        <v>101</v>
      </c>
      <c r="C42" s="72">
        <v>2500</v>
      </c>
      <c r="D42" s="36"/>
      <c r="E42" s="36"/>
      <c r="F42" s="80"/>
      <c r="G42" s="38"/>
      <c r="I42" s="73" t="s">
        <v>101</v>
      </c>
      <c r="J42" s="72">
        <v>2500</v>
      </c>
      <c r="K42" s="36"/>
      <c r="L42" s="36"/>
      <c r="M42" s="80"/>
      <c r="P42" s="73" t="s">
        <v>101</v>
      </c>
      <c r="Q42" s="72">
        <v>2500</v>
      </c>
      <c r="R42" s="36"/>
      <c r="S42" s="36"/>
      <c r="T42" s="80"/>
      <c r="W42" s="73" t="s">
        <v>101</v>
      </c>
      <c r="X42" s="72">
        <v>2500</v>
      </c>
      <c r="Y42" s="36"/>
      <c r="Z42" s="36"/>
      <c r="AA42" s="80"/>
      <c r="AB42" s="170"/>
      <c r="AC42" s="170"/>
      <c r="AD42" s="73" t="s">
        <v>101</v>
      </c>
      <c r="AE42" s="72">
        <v>2500</v>
      </c>
      <c r="AF42" s="36"/>
      <c r="AG42" s="36"/>
      <c r="AH42" s="80"/>
      <c r="AI42" s="170"/>
      <c r="AJ42" s="170"/>
      <c r="AK42" s="73" t="s">
        <v>101</v>
      </c>
      <c r="AL42" s="72">
        <v>0</v>
      </c>
      <c r="AM42" s="36"/>
      <c r="AN42" s="36"/>
      <c r="AO42" s="80"/>
      <c r="AP42" s="170"/>
      <c r="AQ42" s="170"/>
      <c r="AR42" s="73" t="s">
        <v>101</v>
      </c>
      <c r="AS42" s="72">
        <v>2500</v>
      </c>
      <c r="AT42" s="36"/>
      <c r="AU42" s="36"/>
      <c r="AV42" s="80"/>
      <c r="BF42" s="165"/>
    </row>
    <row r="43" spans="1:58" ht="16.5" customHeight="1">
      <c r="B43" s="73" t="s">
        <v>104</v>
      </c>
      <c r="C43" s="72">
        <v>0</v>
      </c>
      <c r="D43" s="36"/>
      <c r="E43" s="36"/>
      <c r="F43" s="80"/>
      <c r="G43" s="38"/>
      <c r="I43" s="73" t="s">
        <v>104</v>
      </c>
      <c r="J43" s="72">
        <v>0</v>
      </c>
      <c r="K43" s="36"/>
      <c r="L43" s="36"/>
      <c r="M43" s="80"/>
      <c r="P43" s="73" t="s">
        <v>104</v>
      </c>
      <c r="Q43" s="72">
        <v>0</v>
      </c>
      <c r="R43" s="36"/>
      <c r="S43" s="36"/>
      <c r="T43" s="80"/>
      <c r="W43" s="73" t="s">
        <v>104</v>
      </c>
      <c r="X43" s="72">
        <v>0</v>
      </c>
      <c r="Y43" s="36"/>
      <c r="Z43" s="36"/>
      <c r="AA43" s="80"/>
      <c r="AB43" s="170"/>
      <c r="AC43" s="170"/>
      <c r="AD43" s="73" t="s">
        <v>104</v>
      </c>
      <c r="AE43" s="72">
        <v>0</v>
      </c>
      <c r="AF43" s="36"/>
      <c r="AG43" s="36"/>
      <c r="AH43" s="80"/>
      <c r="AI43" s="170"/>
      <c r="AJ43" s="170"/>
      <c r="AK43" s="73" t="s">
        <v>104</v>
      </c>
      <c r="AL43" s="72">
        <v>0</v>
      </c>
      <c r="AM43" s="36"/>
      <c r="AN43" s="36"/>
      <c r="AO43" s="80"/>
      <c r="AP43" s="170"/>
      <c r="AQ43" s="170"/>
      <c r="AR43" s="73" t="s">
        <v>104</v>
      </c>
      <c r="AS43" s="72">
        <v>0</v>
      </c>
      <c r="AT43" s="36"/>
      <c r="AU43" s="36"/>
      <c r="AV43" s="80"/>
      <c r="BF43" s="165"/>
    </row>
    <row r="44" spans="1:58" ht="16.5" customHeight="1">
      <c r="B44" s="93" t="s">
        <v>109</v>
      </c>
      <c r="C44" s="94">
        <v>102720</v>
      </c>
      <c r="D44" s="81"/>
      <c r="E44" s="36"/>
      <c r="F44" s="37"/>
      <c r="G44" s="38"/>
      <c r="H44" s="39"/>
      <c r="I44" s="93" t="s">
        <v>109</v>
      </c>
      <c r="J44" s="94">
        <v>55250</v>
      </c>
      <c r="K44" s="81"/>
      <c r="L44" s="36"/>
      <c r="M44" s="37"/>
      <c r="N44" s="39"/>
      <c r="O44" s="39"/>
      <c r="P44" s="93" t="s">
        <v>109</v>
      </c>
      <c r="Q44" s="94">
        <v>40840</v>
      </c>
      <c r="R44" s="81"/>
      <c r="S44" s="36"/>
      <c r="T44" s="37"/>
      <c r="U44" s="39"/>
      <c r="V44" s="39"/>
      <c r="W44" s="93" t="s">
        <v>109</v>
      </c>
      <c r="X44" s="94">
        <v>27640</v>
      </c>
      <c r="Y44" s="81"/>
      <c r="Z44" s="36"/>
      <c r="AA44" s="37"/>
      <c r="AB44" s="81"/>
      <c r="AC44" s="81"/>
      <c r="AD44" s="93" t="s">
        <v>109</v>
      </c>
      <c r="AE44" s="94">
        <v>54210</v>
      </c>
      <c r="AF44" s="81"/>
      <c r="AG44" s="36"/>
      <c r="AH44" s="37"/>
      <c r="AI44" s="81"/>
      <c r="AJ44" s="81"/>
      <c r="AK44" s="93" t="s">
        <v>109</v>
      </c>
      <c r="AL44" s="94">
        <v>116580</v>
      </c>
      <c r="AM44" s="81"/>
      <c r="AN44" s="36"/>
      <c r="AO44" s="37"/>
      <c r="AP44" s="81"/>
      <c r="AQ44" s="81"/>
      <c r="AR44" s="93" t="s">
        <v>109</v>
      </c>
      <c r="AS44" s="94">
        <v>41900</v>
      </c>
      <c r="AT44" s="81"/>
      <c r="AU44" s="36"/>
      <c r="AV44" s="37"/>
    </row>
    <row r="45" spans="1:58" ht="16.5" customHeight="1">
      <c r="B45" s="74" t="s">
        <v>111</v>
      </c>
      <c r="C45" s="75">
        <v>0</v>
      </c>
      <c r="D45" s="81"/>
      <c r="E45" s="36"/>
      <c r="F45" s="37"/>
      <c r="G45" s="38"/>
      <c r="H45" s="39"/>
      <c r="I45" s="74" t="s">
        <v>111</v>
      </c>
      <c r="J45" s="75">
        <v>0</v>
      </c>
      <c r="K45" s="81"/>
      <c r="L45" s="36"/>
      <c r="M45" s="37"/>
      <c r="N45" s="39"/>
      <c r="O45" s="39"/>
      <c r="P45" s="74" t="s">
        <v>111</v>
      </c>
      <c r="Q45" s="75">
        <v>0</v>
      </c>
      <c r="R45" s="81"/>
      <c r="S45" s="36"/>
      <c r="T45" s="37"/>
      <c r="U45" s="39"/>
      <c r="V45" s="39"/>
      <c r="W45" s="74" t="s">
        <v>111</v>
      </c>
      <c r="X45" s="75">
        <v>0</v>
      </c>
      <c r="Y45" s="81"/>
      <c r="Z45" s="36"/>
      <c r="AA45" s="37"/>
      <c r="AB45" s="81"/>
      <c r="AC45" s="81"/>
      <c r="AD45" s="74" t="s">
        <v>111</v>
      </c>
      <c r="AE45" s="75">
        <v>0</v>
      </c>
      <c r="AF45" s="81"/>
      <c r="AG45" s="36"/>
      <c r="AH45" s="37"/>
      <c r="AI45" s="81"/>
      <c r="AJ45" s="81"/>
      <c r="AK45" s="74" t="s">
        <v>111</v>
      </c>
      <c r="AL45" s="75">
        <v>0</v>
      </c>
      <c r="AM45" s="81"/>
      <c r="AN45" s="36"/>
      <c r="AO45" s="37"/>
      <c r="AP45" s="81"/>
      <c r="AQ45" s="81"/>
      <c r="AR45" s="74" t="s">
        <v>111</v>
      </c>
      <c r="AS45" s="75">
        <v>0</v>
      </c>
      <c r="AT45" s="81"/>
      <c r="AU45" s="36"/>
      <c r="AV45" s="37"/>
    </row>
    <row r="46" spans="1:58" ht="16.5" customHeight="1">
      <c r="B46" s="91" t="s">
        <v>112</v>
      </c>
      <c r="C46" s="92">
        <v>102720</v>
      </c>
      <c r="D46" s="81"/>
      <c r="E46" s="36"/>
      <c r="F46" s="37"/>
      <c r="G46" s="38"/>
      <c r="I46" s="91" t="s">
        <v>112</v>
      </c>
      <c r="J46" s="92">
        <v>55250</v>
      </c>
      <c r="K46" s="81"/>
      <c r="L46" s="36"/>
      <c r="M46" s="37"/>
      <c r="P46" s="91" t="s">
        <v>112</v>
      </c>
      <c r="Q46" s="92">
        <v>40840</v>
      </c>
      <c r="R46" s="81"/>
      <c r="S46" s="36"/>
      <c r="T46" s="37"/>
      <c r="W46" s="91" t="s">
        <v>112</v>
      </c>
      <c r="X46" s="92">
        <v>27640</v>
      </c>
      <c r="Y46" s="81"/>
      <c r="Z46" s="36"/>
      <c r="AA46" s="37"/>
      <c r="AB46" s="81"/>
      <c r="AC46" s="81"/>
      <c r="AD46" s="91" t="s">
        <v>112</v>
      </c>
      <c r="AE46" s="92">
        <v>54210</v>
      </c>
      <c r="AF46" s="81"/>
      <c r="AG46" s="36"/>
      <c r="AH46" s="37"/>
      <c r="AI46" s="81"/>
      <c r="AJ46" s="81"/>
      <c r="AK46" s="91" t="s">
        <v>112</v>
      </c>
      <c r="AL46" s="92">
        <v>116580</v>
      </c>
      <c r="AM46" s="81"/>
      <c r="AN46" s="36"/>
      <c r="AO46" s="37"/>
      <c r="AP46" s="81"/>
      <c r="AQ46" s="81"/>
      <c r="AR46" s="91" t="s">
        <v>112</v>
      </c>
      <c r="AS46" s="92">
        <v>41900</v>
      </c>
      <c r="AT46" s="81"/>
      <c r="AU46" s="36"/>
      <c r="AV46" s="37"/>
    </row>
    <row r="47" spans="1:58" s="39" customFormat="1" ht="16.5" customHeight="1">
      <c r="B47" s="73"/>
      <c r="C47" s="42"/>
      <c r="D47" s="36"/>
      <c r="E47" s="36"/>
      <c r="F47" s="37"/>
      <c r="G47" s="38"/>
      <c r="I47" s="73"/>
      <c r="J47" s="42"/>
      <c r="K47" s="36"/>
      <c r="L47" s="36"/>
      <c r="M47" s="37"/>
      <c r="P47" s="73"/>
      <c r="Q47" s="42"/>
      <c r="R47" s="36"/>
      <c r="S47" s="36"/>
      <c r="T47" s="37"/>
      <c r="W47" s="73"/>
      <c r="X47" s="42"/>
      <c r="Y47" s="36"/>
      <c r="Z47" s="36"/>
      <c r="AA47" s="37"/>
      <c r="AB47" s="81"/>
      <c r="AC47" s="81"/>
      <c r="AD47" s="73"/>
      <c r="AE47" s="42"/>
      <c r="AF47" s="36"/>
      <c r="AG47" s="36"/>
      <c r="AH47" s="37"/>
      <c r="AI47" s="81"/>
      <c r="AJ47" s="81"/>
      <c r="AK47" s="73"/>
      <c r="AL47" s="42"/>
      <c r="AM47" s="36"/>
      <c r="AN47" s="36"/>
      <c r="AO47" s="37"/>
      <c r="AP47" s="81"/>
      <c r="AQ47" s="81"/>
      <c r="AR47" s="73"/>
      <c r="AS47" s="42"/>
      <c r="AT47" s="36"/>
      <c r="AU47" s="36"/>
      <c r="AV47" s="37"/>
    </row>
    <row r="48" spans="1:58" s="82" customFormat="1" ht="16.5" customHeight="1">
      <c r="A48" s="88"/>
      <c r="B48" s="73">
        <v>0</v>
      </c>
      <c r="C48" s="42"/>
      <c r="D48" s="36"/>
      <c r="E48" s="36"/>
      <c r="F48" s="37"/>
      <c r="G48" s="83"/>
      <c r="I48" s="73">
        <v>0</v>
      </c>
      <c r="J48" s="42"/>
      <c r="K48" s="36"/>
      <c r="L48" s="36"/>
      <c r="M48" s="37"/>
      <c r="P48" s="73">
        <v>0</v>
      </c>
      <c r="Q48" s="42"/>
      <c r="R48" s="36"/>
      <c r="S48" s="36"/>
      <c r="T48" s="37"/>
      <c r="W48" s="73">
        <v>0</v>
      </c>
      <c r="X48" s="42"/>
      <c r="Y48" s="36"/>
      <c r="Z48" s="36"/>
      <c r="AA48" s="37"/>
      <c r="AB48" s="81"/>
      <c r="AC48" s="81"/>
      <c r="AD48" s="73">
        <v>0</v>
      </c>
      <c r="AE48" s="42"/>
      <c r="AF48" s="36"/>
      <c r="AG48" s="36"/>
      <c r="AH48" s="37"/>
      <c r="AI48" s="81"/>
      <c r="AJ48" s="81"/>
      <c r="AK48" s="73">
        <v>0</v>
      </c>
      <c r="AL48" s="42"/>
      <c r="AM48" s="36"/>
      <c r="AN48" s="36"/>
      <c r="AO48" s="37"/>
      <c r="AP48" s="81"/>
      <c r="AQ48" s="81"/>
      <c r="AR48" s="73">
        <v>0</v>
      </c>
      <c r="AS48" s="42"/>
      <c r="AT48" s="36"/>
      <c r="AU48" s="36"/>
      <c r="AV48" s="37"/>
    </row>
    <row r="49" spans="1:48" ht="16.5" customHeight="1">
      <c r="A49" s="71"/>
      <c r="B49" s="73" t="s">
        <v>211</v>
      </c>
      <c r="C49" s="42"/>
      <c r="D49" s="36"/>
      <c r="E49" s="36"/>
      <c r="F49" s="37"/>
      <c r="G49" s="38"/>
      <c r="I49" s="73" t="s">
        <v>211</v>
      </c>
      <c r="J49" s="42"/>
      <c r="K49" s="36"/>
      <c r="L49" s="36"/>
      <c r="M49" s="37"/>
      <c r="P49" s="73" t="s">
        <v>211</v>
      </c>
      <c r="Q49" s="42"/>
      <c r="R49" s="36"/>
      <c r="S49" s="36"/>
      <c r="T49" s="37"/>
      <c r="W49" s="73" t="s">
        <v>211</v>
      </c>
      <c r="X49" s="42"/>
      <c r="Y49" s="36"/>
      <c r="Z49" s="36"/>
      <c r="AA49" s="37"/>
      <c r="AB49" s="81"/>
      <c r="AC49" s="81"/>
      <c r="AD49" s="73" t="s">
        <v>211</v>
      </c>
      <c r="AE49" s="42"/>
      <c r="AF49" s="36"/>
      <c r="AG49" s="36"/>
      <c r="AH49" s="37"/>
      <c r="AI49" s="81"/>
      <c r="AJ49" s="81"/>
      <c r="AK49" s="73" t="s">
        <v>211</v>
      </c>
      <c r="AL49" s="42"/>
      <c r="AM49" s="36"/>
      <c r="AN49" s="36"/>
      <c r="AO49" s="37"/>
      <c r="AP49" s="81"/>
      <c r="AQ49" s="81"/>
      <c r="AR49" s="73" t="s">
        <v>211</v>
      </c>
      <c r="AS49" s="42"/>
      <c r="AT49" s="36"/>
      <c r="AU49" s="36"/>
      <c r="AV49" s="37"/>
    </row>
    <row r="50" spans="1:48" s="184" customFormat="1" ht="16.5" customHeight="1">
      <c r="A50" s="186"/>
      <c r="B50" s="180">
        <v>0</v>
      </c>
      <c r="C50" s="181"/>
      <c r="D50" s="26"/>
      <c r="E50" s="26"/>
      <c r="F50" s="182"/>
      <c r="G50" s="183"/>
      <c r="I50" s="180">
        <v>0</v>
      </c>
      <c r="J50" s="181"/>
      <c r="K50" s="26"/>
      <c r="L50" s="26"/>
      <c r="M50" s="182"/>
      <c r="P50" s="180">
        <v>0</v>
      </c>
      <c r="Q50" s="181"/>
      <c r="R50" s="26"/>
      <c r="S50" s="26"/>
      <c r="T50" s="182"/>
      <c r="W50" s="180">
        <v>0</v>
      </c>
      <c r="X50" s="181"/>
      <c r="Y50" s="26"/>
      <c r="Z50" s="26"/>
      <c r="AA50" s="182"/>
      <c r="AB50" s="185"/>
      <c r="AC50" s="185"/>
      <c r="AD50" s="180">
        <v>0</v>
      </c>
      <c r="AE50" s="181"/>
      <c r="AF50" s="26"/>
      <c r="AG50" s="26"/>
      <c r="AH50" s="182"/>
      <c r="AI50" s="185"/>
      <c r="AJ50" s="185"/>
      <c r="AK50" s="180">
        <v>0</v>
      </c>
      <c r="AL50" s="181"/>
      <c r="AM50" s="26"/>
      <c r="AN50" s="26"/>
      <c r="AO50" s="182"/>
      <c r="AP50" s="185"/>
      <c r="AQ50" s="185"/>
      <c r="AR50" s="180">
        <v>0</v>
      </c>
      <c r="AS50" s="181"/>
      <c r="AT50" s="26"/>
      <c r="AU50" s="26"/>
      <c r="AV50" s="182"/>
    </row>
    <row r="51" spans="1:48" ht="16.5" customHeight="1" thickBot="1">
      <c r="B51" s="84"/>
      <c r="C51" s="85"/>
      <c r="D51" s="85"/>
      <c r="E51" s="85"/>
      <c r="F51" s="86"/>
      <c r="I51" s="84"/>
      <c r="J51" s="85"/>
      <c r="K51" s="85"/>
      <c r="L51" s="85"/>
      <c r="M51" s="86"/>
      <c r="P51" s="84"/>
      <c r="Q51" s="85"/>
      <c r="R51" s="85"/>
      <c r="S51" s="85"/>
      <c r="T51" s="86"/>
      <c r="W51" s="84"/>
      <c r="X51" s="85"/>
      <c r="Y51" s="85"/>
      <c r="Z51" s="85"/>
      <c r="AA51" s="86"/>
      <c r="AB51" s="81"/>
      <c r="AC51" s="81"/>
      <c r="AD51" s="84"/>
      <c r="AE51" s="85"/>
      <c r="AF51" s="85"/>
      <c r="AG51" s="85"/>
      <c r="AH51" s="86"/>
      <c r="AI51" s="81"/>
      <c r="AJ51" s="81"/>
      <c r="AK51" s="84"/>
      <c r="AL51" s="85"/>
      <c r="AM51" s="85"/>
      <c r="AN51" s="85"/>
      <c r="AO51" s="86"/>
      <c r="AP51" s="81"/>
      <c r="AQ51" s="81"/>
      <c r="AR51" s="84"/>
      <c r="AS51" s="85"/>
      <c r="AT51" s="85"/>
      <c r="AU51" s="85"/>
      <c r="AV51" s="86"/>
    </row>
    <row r="52" spans="1:48" ht="16.5" customHeight="1">
      <c r="B52" s="36"/>
      <c r="I52" s="36"/>
      <c r="P52" s="36"/>
      <c r="W52" s="36"/>
      <c r="AD52" s="36"/>
      <c r="AK52" s="36"/>
      <c r="AR52" s="36"/>
    </row>
    <row r="53" spans="1:48" ht="16.5" customHeight="1" thickBot="1">
      <c r="B53" s="36"/>
      <c r="I53" s="36"/>
      <c r="P53" s="36"/>
      <c r="W53" s="36"/>
      <c r="AD53" s="36"/>
      <c r="AK53" s="36"/>
      <c r="AR53" s="36"/>
    </row>
    <row r="54" spans="1:48" s="76" customFormat="1" ht="16.5" customHeight="1">
      <c r="B54" s="98"/>
      <c r="C54" s="101"/>
      <c r="D54" s="102" t="s">
        <v>114</v>
      </c>
      <c r="E54" s="99"/>
      <c r="F54" s="100"/>
      <c r="G54" s="77"/>
      <c r="I54" s="98"/>
      <c r="J54" s="101"/>
      <c r="K54" s="102" t="s">
        <v>114</v>
      </c>
      <c r="L54" s="99"/>
      <c r="M54" s="100"/>
      <c r="P54" s="98"/>
      <c r="Q54" s="101"/>
      <c r="R54" s="102" t="s">
        <v>114</v>
      </c>
      <c r="S54" s="99"/>
      <c r="T54" s="100"/>
      <c r="W54" s="98"/>
      <c r="X54" s="101"/>
      <c r="Y54" s="102" t="s">
        <v>114</v>
      </c>
      <c r="Z54" s="99"/>
      <c r="AA54" s="100"/>
      <c r="AB54" s="167"/>
      <c r="AC54" s="167"/>
      <c r="AD54" s="98"/>
      <c r="AE54" s="101"/>
      <c r="AF54" s="102" t="s">
        <v>114</v>
      </c>
      <c r="AG54" s="99"/>
      <c r="AH54" s="100"/>
      <c r="AI54" s="167"/>
      <c r="AJ54" s="167"/>
      <c r="AK54" s="98"/>
      <c r="AL54" s="101"/>
      <c r="AM54" s="102" t="s">
        <v>114</v>
      </c>
      <c r="AN54" s="99"/>
      <c r="AO54" s="100"/>
      <c r="AP54" s="167"/>
      <c r="AQ54" s="167"/>
      <c r="AR54" s="98"/>
      <c r="AS54" s="101"/>
      <c r="AT54" s="102" t="s">
        <v>114</v>
      </c>
      <c r="AU54" s="99"/>
      <c r="AV54" s="100"/>
    </row>
    <row r="55" spans="1:48" ht="16.5" customHeight="1">
      <c r="B55" s="40" t="s">
        <v>26</v>
      </c>
      <c r="C55" s="26" t="s">
        <v>35</v>
      </c>
      <c r="D55" s="96"/>
      <c r="E55" s="26"/>
      <c r="F55" s="95"/>
      <c r="G55" s="41"/>
      <c r="H55" s="41"/>
      <c r="I55" s="40" t="s">
        <v>26</v>
      </c>
      <c r="J55" s="26" t="s">
        <v>40</v>
      </c>
      <c r="K55" s="41"/>
      <c r="L55" s="26"/>
      <c r="M55" s="70"/>
      <c r="N55" s="41"/>
      <c r="O55" s="41"/>
      <c r="P55" s="40" t="s">
        <v>26</v>
      </c>
      <c r="Q55" s="26" t="s">
        <v>48</v>
      </c>
      <c r="R55" s="42"/>
      <c r="S55" s="26"/>
      <c r="T55" s="70"/>
      <c r="U55" s="41"/>
      <c r="V55" s="41"/>
      <c r="W55" s="40" t="s">
        <v>26</v>
      </c>
      <c r="X55" s="26" t="s">
        <v>46</v>
      </c>
      <c r="Y55" s="41"/>
      <c r="Z55" s="26"/>
      <c r="AA55" s="70"/>
      <c r="AB55" s="41"/>
      <c r="AC55" s="41"/>
      <c r="AD55" s="40" t="s">
        <v>26</v>
      </c>
      <c r="AE55" s="26" t="s">
        <v>49</v>
      </c>
      <c r="AF55" s="41"/>
      <c r="AG55" s="26"/>
      <c r="AH55" s="70"/>
      <c r="AI55" s="41"/>
      <c r="AJ55" s="41"/>
      <c r="AK55" s="40" t="s">
        <v>26</v>
      </c>
      <c r="AL55" s="26" t="s">
        <v>50</v>
      </c>
      <c r="AN55" s="26"/>
      <c r="AO55" s="70"/>
      <c r="AP55" s="41"/>
      <c r="AQ55" s="41"/>
      <c r="AR55" s="40" t="s">
        <v>26</v>
      </c>
      <c r="AS55" s="26" t="s">
        <v>51</v>
      </c>
      <c r="AU55" s="26"/>
      <c r="AV55" s="70"/>
    </row>
    <row r="56" spans="1:48" ht="16.5" customHeight="1">
      <c r="B56" s="73" t="s">
        <v>27</v>
      </c>
      <c r="C56" s="36" t="s">
        <v>685</v>
      </c>
      <c r="D56" s="36"/>
      <c r="E56" s="36" t="s">
        <v>28</v>
      </c>
      <c r="F56" s="90">
        <v>45545</v>
      </c>
      <c r="G56" s="38"/>
      <c r="I56" s="73" t="s">
        <v>27</v>
      </c>
      <c r="J56" s="36" t="s">
        <v>685</v>
      </c>
      <c r="K56" s="36"/>
      <c r="L56" s="36" t="s">
        <v>28</v>
      </c>
      <c r="M56" s="90">
        <v>45545</v>
      </c>
      <c r="P56" s="73" t="s">
        <v>27</v>
      </c>
      <c r="Q56" s="36" t="s">
        <v>685</v>
      </c>
      <c r="R56" s="36"/>
      <c r="S56" s="36" t="s">
        <v>28</v>
      </c>
      <c r="T56" s="90">
        <v>45545</v>
      </c>
      <c r="W56" s="73" t="s">
        <v>27</v>
      </c>
      <c r="X56" s="36" t="s">
        <v>685</v>
      </c>
      <c r="Y56" s="36"/>
      <c r="Z56" s="36" t="s">
        <v>28</v>
      </c>
      <c r="AA56" s="90">
        <v>45545</v>
      </c>
      <c r="AB56" s="168"/>
      <c r="AC56" s="168"/>
      <c r="AD56" s="73" t="s">
        <v>27</v>
      </c>
      <c r="AE56" s="36" t="s">
        <v>685</v>
      </c>
      <c r="AF56" s="36"/>
      <c r="AG56" s="36" t="s">
        <v>28</v>
      </c>
      <c r="AH56" s="90">
        <v>45545</v>
      </c>
      <c r="AI56" s="168"/>
      <c r="AJ56" s="168"/>
      <c r="AK56" s="73" t="s">
        <v>27</v>
      </c>
      <c r="AL56" s="36" t="s">
        <v>685</v>
      </c>
      <c r="AM56" s="36"/>
      <c r="AN56" s="36" t="s">
        <v>28</v>
      </c>
      <c r="AO56" s="90">
        <v>45545</v>
      </c>
      <c r="AP56" s="168"/>
      <c r="AQ56" s="168"/>
      <c r="AR56" s="73" t="s">
        <v>27</v>
      </c>
      <c r="AS56" s="36" t="s">
        <v>685</v>
      </c>
      <c r="AT56" s="36"/>
      <c r="AU56" s="36" t="s">
        <v>28</v>
      </c>
      <c r="AV56" s="90">
        <v>45545</v>
      </c>
    </row>
    <row r="57" spans="1:48" ht="16.5" customHeight="1">
      <c r="B57" s="73"/>
      <c r="C57" s="36"/>
      <c r="D57" s="36"/>
      <c r="E57" s="36"/>
      <c r="F57" s="37"/>
      <c r="G57" s="38"/>
      <c r="I57" s="73"/>
      <c r="J57" s="36"/>
      <c r="K57" s="36"/>
      <c r="L57" s="36"/>
      <c r="M57" s="37"/>
      <c r="P57" s="73"/>
      <c r="Q57" s="36"/>
      <c r="R57" s="36"/>
      <c r="S57" s="36"/>
      <c r="T57" s="37"/>
      <c r="W57" s="73"/>
      <c r="X57" s="36"/>
      <c r="Y57" s="36"/>
      <c r="Z57" s="36"/>
      <c r="AA57" s="37"/>
      <c r="AB57" s="81"/>
      <c r="AC57" s="81"/>
      <c r="AD57" s="73"/>
      <c r="AE57" s="36"/>
      <c r="AF57" s="36"/>
      <c r="AG57" s="36"/>
      <c r="AH57" s="37"/>
      <c r="AI57" s="81"/>
      <c r="AJ57" s="81"/>
      <c r="AK57" s="73"/>
      <c r="AL57" s="36"/>
      <c r="AM57" s="36"/>
      <c r="AN57" s="36"/>
      <c r="AO57" s="37"/>
      <c r="AP57" s="81"/>
      <c r="AQ57" s="81"/>
      <c r="AR57" s="73"/>
      <c r="AS57" s="36"/>
      <c r="AT57" s="36"/>
      <c r="AU57" s="36"/>
      <c r="AV57" s="37"/>
    </row>
    <row r="58" spans="1:48" s="79" customFormat="1" ht="16.5" customHeight="1">
      <c r="B58" s="266" t="s">
        <v>113</v>
      </c>
      <c r="C58" s="267"/>
      <c r="D58" s="259"/>
      <c r="E58" s="268" t="s">
        <v>115</v>
      </c>
      <c r="F58" s="269"/>
      <c r="G58" s="78"/>
      <c r="I58" s="266" t="s">
        <v>113</v>
      </c>
      <c r="J58" s="267"/>
      <c r="K58" s="259"/>
      <c r="L58" s="268" t="s">
        <v>115</v>
      </c>
      <c r="M58" s="269"/>
      <c r="P58" s="266" t="s">
        <v>113</v>
      </c>
      <c r="Q58" s="267"/>
      <c r="R58" s="259"/>
      <c r="S58" s="268" t="s">
        <v>115</v>
      </c>
      <c r="T58" s="269"/>
      <c r="W58" s="266" t="s">
        <v>113</v>
      </c>
      <c r="X58" s="267"/>
      <c r="Y58" s="259"/>
      <c r="Z58" s="268" t="s">
        <v>115</v>
      </c>
      <c r="AA58" s="269"/>
      <c r="AB58" s="169"/>
      <c r="AC58" s="169"/>
      <c r="AD58" s="266" t="s">
        <v>113</v>
      </c>
      <c r="AE58" s="267"/>
      <c r="AF58" s="259"/>
      <c r="AG58" s="268" t="s">
        <v>115</v>
      </c>
      <c r="AH58" s="269"/>
      <c r="AI58" s="169"/>
      <c r="AJ58" s="169"/>
      <c r="AK58" s="266" t="s">
        <v>113</v>
      </c>
      <c r="AL58" s="267"/>
      <c r="AM58" s="259"/>
      <c r="AN58" s="268" t="s">
        <v>115</v>
      </c>
      <c r="AO58" s="269"/>
      <c r="AP58" s="169"/>
      <c r="AQ58" s="169"/>
      <c r="AR58" s="266" t="s">
        <v>113</v>
      </c>
      <c r="AS58" s="267"/>
      <c r="AT58" s="259"/>
      <c r="AU58" s="268" t="s">
        <v>115</v>
      </c>
      <c r="AV58" s="269"/>
    </row>
    <row r="59" spans="1:48" ht="16.5" customHeight="1">
      <c r="B59" s="73" t="s">
        <v>1</v>
      </c>
      <c r="C59" s="72">
        <v>7300</v>
      </c>
      <c r="D59" s="36"/>
      <c r="E59" s="36" t="s">
        <v>29</v>
      </c>
      <c r="F59" s="80" t="s">
        <v>733</v>
      </c>
      <c r="G59" s="38"/>
      <c r="I59" s="73" t="s">
        <v>1</v>
      </c>
      <c r="J59" s="72">
        <v>910</v>
      </c>
      <c r="K59" s="36"/>
      <c r="L59" s="36" t="s">
        <v>29</v>
      </c>
      <c r="M59" s="80" t="s">
        <v>734</v>
      </c>
      <c r="P59" s="73" t="s">
        <v>1</v>
      </c>
      <c r="Q59" s="72">
        <v>910</v>
      </c>
      <c r="R59" s="36"/>
      <c r="S59" s="36" t="s">
        <v>29</v>
      </c>
      <c r="T59" s="80" t="s">
        <v>735</v>
      </c>
      <c r="W59" s="73" t="s">
        <v>1</v>
      </c>
      <c r="X59" s="72">
        <v>910</v>
      </c>
      <c r="Y59" s="36"/>
      <c r="Z59" s="36" t="s">
        <v>29</v>
      </c>
      <c r="AA59" s="80" t="s">
        <v>736</v>
      </c>
      <c r="AB59" s="170"/>
      <c r="AC59" s="170"/>
      <c r="AD59" s="73" t="s">
        <v>1</v>
      </c>
      <c r="AE59" s="72">
        <v>1600</v>
      </c>
      <c r="AF59" s="36"/>
      <c r="AG59" s="36" t="s">
        <v>29</v>
      </c>
      <c r="AH59" s="80" t="s">
        <v>737</v>
      </c>
      <c r="AI59" s="170"/>
      <c r="AJ59" s="170"/>
      <c r="AK59" s="73" t="s">
        <v>1</v>
      </c>
      <c r="AL59" s="72">
        <v>910</v>
      </c>
      <c r="AM59" s="36"/>
      <c r="AN59" s="36" t="s">
        <v>29</v>
      </c>
      <c r="AO59" s="80" t="s">
        <v>738</v>
      </c>
      <c r="AP59" s="170"/>
      <c r="AQ59" s="170"/>
      <c r="AR59" s="73" t="s">
        <v>1</v>
      </c>
      <c r="AS59" s="72">
        <v>910</v>
      </c>
      <c r="AT59" s="36"/>
      <c r="AU59" s="36" t="s">
        <v>29</v>
      </c>
      <c r="AV59" s="80" t="s">
        <v>739</v>
      </c>
    </row>
    <row r="60" spans="1:48" ht="16.5" customHeight="1">
      <c r="B60" s="73" t="s">
        <v>3</v>
      </c>
      <c r="C60" s="72">
        <v>72184</v>
      </c>
      <c r="D60" s="36"/>
      <c r="E60" s="36" t="s">
        <v>30</v>
      </c>
      <c r="F60" s="80" t="s">
        <v>740</v>
      </c>
      <c r="G60" s="38"/>
      <c r="I60" s="73" t="s">
        <v>3</v>
      </c>
      <c r="J60" s="72">
        <v>17880</v>
      </c>
      <c r="K60" s="36"/>
      <c r="L60" s="36" t="s">
        <v>30</v>
      </c>
      <c r="M60" s="80" t="s">
        <v>741</v>
      </c>
      <c r="P60" s="73" t="s">
        <v>3</v>
      </c>
      <c r="Q60" s="72">
        <v>8280</v>
      </c>
      <c r="R60" s="36"/>
      <c r="S60" s="36" t="s">
        <v>30</v>
      </c>
      <c r="T60" s="80" t="s">
        <v>742</v>
      </c>
      <c r="W60" s="73" t="s">
        <v>3</v>
      </c>
      <c r="X60" s="72">
        <v>30480</v>
      </c>
      <c r="Y60" s="36"/>
      <c r="Z60" s="36" t="s">
        <v>30</v>
      </c>
      <c r="AA60" s="80" t="s">
        <v>743</v>
      </c>
      <c r="AB60" s="170"/>
      <c r="AC60" s="170"/>
      <c r="AD60" s="73" t="s">
        <v>3</v>
      </c>
      <c r="AE60" s="72">
        <v>37716</v>
      </c>
      <c r="AF60" s="36"/>
      <c r="AG60" s="36" t="s">
        <v>30</v>
      </c>
      <c r="AH60" s="80" t="s">
        <v>744</v>
      </c>
      <c r="AI60" s="170"/>
      <c r="AJ60" s="170"/>
      <c r="AK60" s="73" t="s">
        <v>3</v>
      </c>
      <c r="AL60" s="72">
        <v>20640</v>
      </c>
      <c r="AM60" s="36"/>
      <c r="AN60" s="36" t="s">
        <v>30</v>
      </c>
      <c r="AO60" s="80" t="s">
        <v>745</v>
      </c>
      <c r="AP60" s="170"/>
      <c r="AQ60" s="170"/>
      <c r="AR60" s="73" t="s">
        <v>3</v>
      </c>
      <c r="AS60" s="72">
        <v>24600</v>
      </c>
      <c r="AT60" s="36"/>
      <c r="AU60" s="36" t="s">
        <v>30</v>
      </c>
      <c r="AV60" s="80" t="s">
        <v>746</v>
      </c>
    </row>
    <row r="61" spans="1:48" ht="16.5" customHeight="1">
      <c r="B61" s="73" t="s">
        <v>159</v>
      </c>
      <c r="C61" s="72">
        <v>0</v>
      </c>
      <c r="D61" s="36"/>
      <c r="E61" s="36"/>
      <c r="F61" s="80"/>
      <c r="G61" s="38"/>
      <c r="I61" s="73" t="s">
        <v>159</v>
      </c>
      <c r="J61" s="72">
        <v>0</v>
      </c>
      <c r="K61" s="36"/>
      <c r="L61" s="36"/>
      <c r="M61" s="80"/>
      <c r="P61" s="73" t="s">
        <v>159</v>
      </c>
      <c r="Q61" s="72">
        <v>0</v>
      </c>
      <c r="R61" s="36"/>
      <c r="S61" s="36"/>
      <c r="T61" s="80"/>
      <c r="W61" s="73" t="s">
        <v>159</v>
      </c>
      <c r="X61" s="72">
        <v>0</v>
      </c>
      <c r="Y61" s="36"/>
      <c r="Z61" s="36"/>
      <c r="AA61" s="80"/>
      <c r="AB61" s="170"/>
      <c r="AC61" s="170"/>
      <c r="AD61" s="73" t="s">
        <v>159</v>
      </c>
      <c r="AE61" s="72">
        <v>0</v>
      </c>
      <c r="AF61" s="36"/>
      <c r="AG61" s="36"/>
      <c r="AH61" s="80"/>
      <c r="AI61" s="170"/>
      <c r="AJ61" s="170"/>
      <c r="AK61" s="73" t="s">
        <v>159</v>
      </c>
      <c r="AL61" s="72">
        <v>0</v>
      </c>
      <c r="AM61" s="36"/>
      <c r="AN61" s="36"/>
      <c r="AO61" s="80"/>
      <c r="AP61" s="170"/>
      <c r="AQ61" s="170"/>
      <c r="AR61" s="73" t="s">
        <v>159</v>
      </c>
      <c r="AS61" s="72">
        <v>0</v>
      </c>
      <c r="AT61" s="36"/>
      <c r="AU61" s="36"/>
      <c r="AV61" s="80"/>
    </row>
    <row r="62" spans="1:48" ht="16.5" customHeight="1">
      <c r="B62" s="164" t="s">
        <v>172</v>
      </c>
      <c r="C62" s="72">
        <v>4167</v>
      </c>
      <c r="D62" s="36"/>
      <c r="E62" s="36"/>
      <c r="F62" s="80"/>
      <c r="G62" s="38"/>
      <c r="I62" s="164" t="s">
        <v>172</v>
      </c>
      <c r="J62" s="72">
        <v>1341</v>
      </c>
      <c r="K62" s="36"/>
      <c r="L62" s="36"/>
      <c r="M62" s="80"/>
      <c r="P62" s="164" t="s">
        <v>172</v>
      </c>
      <c r="Q62" s="72">
        <v>621</v>
      </c>
      <c r="R62" s="36"/>
      <c r="S62" s="36"/>
      <c r="T62" s="80"/>
      <c r="W62" s="164" t="s">
        <v>172</v>
      </c>
      <c r="X62" s="72">
        <v>2286</v>
      </c>
      <c r="Y62" s="36"/>
      <c r="Z62" s="36"/>
      <c r="AA62" s="80"/>
      <c r="AB62" s="170"/>
      <c r="AC62" s="170"/>
      <c r="AD62" s="164" t="s">
        <v>172</v>
      </c>
      <c r="AE62" s="72">
        <v>2772</v>
      </c>
      <c r="AF62" s="36"/>
      <c r="AG62" s="36"/>
      <c r="AH62" s="80"/>
      <c r="AI62" s="170"/>
      <c r="AJ62" s="170"/>
      <c r="AK62" s="164" t="s">
        <v>172</v>
      </c>
      <c r="AL62" s="72">
        <v>1548</v>
      </c>
      <c r="AM62" s="36"/>
      <c r="AN62" s="36"/>
      <c r="AO62" s="80"/>
      <c r="AP62" s="170"/>
      <c r="AQ62" s="170"/>
      <c r="AR62" s="164" t="s">
        <v>172</v>
      </c>
      <c r="AS62" s="72">
        <v>1845</v>
      </c>
      <c r="AT62" s="36"/>
      <c r="AU62" s="36"/>
      <c r="AV62" s="80"/>
    </row>
    <row r="63" spans="1:48" ht="16.5" customHeight="1">
      <c r="B63" s="73" t="s">
        <v>169</v>
      </c>
      <c r="C63" s="72">
        <v>2315</v>
      </c>
      <c r="D63" s="36"/>
      <c r="E63" s="36"/>
      <c r="F63" s="80"/>
      <c r="G63" s="38"/>
      <c r="I63" s="73" t="s">
        <v>169</v>
      </c>
      <c r="J63" s="72">
        <v>745</v>
      </c>
      <c r="K63" s="36"/>
      <c r="L63" s="36"/>
      <c r="M63" s="80"/>
      <c r="P63" s="73" t="s">
        <v>169</v>
      </c>
      <c r="Q63" s="72">
        <v>345</v>
      </c>
      <c r="R63" s="36"/>
      <c r="S63" s="36"/>
      <c r="T63" s="80"/>
      <c r="W63" s="73" t="s">
        <v>169</v>
      </c>
      <c r="X63" s="72">
        <v>1270</v>
      </c>
      <c r="Y63" s="36"/>
      <c r="Z63" s="36"/>
      <c r="AA63" s="80"/>
      <c r="AB63" s="170"/>
      <c r="AC63" s="170"/>
      <c r="AD63" s="73" t="s">
        <v>169</v>
      </c>
      <c r="AE63" s="72">
        <v>1540</v>
      </c>
      <c r="AF63" s="36"/>
      <c r="AG63" s="36"/>
      <c r="AH63" s="80"/>
      <c r="AI63" s="170"/>
      <c r="AJ63" s="170"/>
      <c r="AK63" s="73" t="s">
        <v>169</v>
      </c>
      <c r="AL63" s="72">
        <v>860</v>
      </c>
      <c r="AM63" s="36"/>
      <c r="AN63" s="36"/>
      <c r="AO63" s="80"/>
      <c r="AP63" s="170"/>
      <c r="AQ63" s="170"/>
      <c r="AR63" s="73" t="s">
        <v>169</v>
      </c>
      <c r="AS63" s="72">
        <v>1025</v>
      </c>
      <c r="AT63" s="36"/>
      <c r="AU63" s="36"/>
      <c r="AV63" s="80"/>
    </row>
    <row r="64" spans="1:48" ht="16.5" customHeight="1">
      <c r="B64" s="73" t="s">
        <v>31</v>
      </c>
      <c r="C64" s="72">
        <v>8597</v>
      </c>
      <c r="D64" s="36"/>
      <c r="E64" s="172" t="s">
        <v>117</v>
      </c>
      <c r="F64" s="173"/>
      <c r="G64" s="38"/>
      <c r="I64" s="73" t="s">
        <v>31</v>
      </c>
      <c r="J64" s="72">
        <v>2088</v>
      </c>
      <c r="K64" s="36"/>
      <c r="L64" s="172" t="s">
        <v>117</v>
      </c>
      <c r="M64" s="173"/>
      <c r="P64" s="73" t="s">
        <v>31</v>
      </c>
      <c r="Q64" s="72">
        <v>1016</v>
      </c>
      <c r="R64" s="36"/>
      <c r="S64" s="172" t="s">
        <v>117</v>
      </c>
      <c r="T64" s="173"/>
      <c r="W64" s="73" t="s">
        <v>31</v>
      </c>
      <c r="X64" s="72">
        <v>3495</v>
      </c>
      <c r="Y64" s="36"/>
      <c r="Z64" s="172" t="s">
        <v>117</v>
      </c>
      <c r="AA64" s="173"/>
      <c r="AB64" s="169"/>
      <c r="AC64" s="169"/>
      <c r="AD64" s="73" t="s">
        <v>31</v>
      </c>
      <c r="AE64" s="72">
        <v>4363</v>
      </c>
      <c r="AF64" s="36"/>
      <c r="AG64" s="172" t="s">
        <v>117</v>
      </c>
      <c r="AH64" s="173"/>
      <c r="AI64" s="169"/>
      <c r="AJ64" s="169"/>
      <c r="AK64" s="73" t="s">
        <v>31</v>
      </c>
      <c r="AL64" s="72">
        <v>2396</v>
      </c>
      <c r="AM64" s="36"/>
      <c r="AN64" s="172" t="s">
        <v>117</v>
      </c>
      <c r="AO64" s="173"/>
      <c r="AP64" s="169"/>
      <c r="AQ64" s="169"/>
      <c r="AR64" s="73" t="s">
        <v>31</v>
      </c>
      <c r="AS64" s="72">
        <v>2838</v>
      </c>
      <c r="AT64" s="36"/>
      <c r="AU64" s="172" t="s">
        <v>117</v>
      </c>
      <c r="AV64" s="173"/>
    </row>
    <row r="65" spans="2:48" ht="16.5" customHeight="1">
      <c r="B65" s="73" t="s">
        <v>171</v>
      </c>
      <c r="C65" s="72">
        <v>-3</v>
      </c>
      <c r="D65" s="36"/>
      <c r="E65" s="36" t="s">
        <v>33</v>
      </c>
      <c r="F65" s="80" t="s">
        <v>747</v>
      </c>
      <c r="G65" s="38"/>
      <c r="I65" s="73" t="s">
        <v>171</v>
      </c>
      <c r="J65" s="72">
        <v>-4</v>
      </c>
      <c r="K65" s="36"/>
      <c r="L65" s="36" t="s">
        <v>33</v>
      </c>
      <c r="M65" s="80" t="s">
        <v>748</v>
      </c>
      <c r="P65" s="73" t="s">
        <v>171</v>
      </c>
      <c r="Q65" s="72">
        <v>-2</v>
      </c>
      <c r="R65" s="36"/>
      <c r="S65" s="36" t="s">
        <v>33</v>
      </c>
      <c r="T65" s="80" t="s">
        <v>749</v>
      </c>
      <c r="W65" s="73" t="s">
        <v>171</v>
      </c>
      <c r="X65" s="72">
        <v>-1</v>
      </c>
      <c r="Y65" s="36"/>
      <c r="Z65" s="36" t="s">
        <v>33</v>
      </c>
      <c r="AA65" s="80" t="s">
        <v>750</v>
      </c>
      <c r="AB65" s="170"/>
      <c r="AC65" s="170"/>
      <c r="AD65" s="73" t="s">
        <v>171</v>
      </c>
      <c r="AE65" s="72">
        <v>-1</v>
      </c>
      <c r="AF65" s="36"/>
      <c r="AG65" s="36" t="s">
        <v>33</v>
      </c>
      <c r="AH65" s="80" t="s">
        <v>751</v>
      </c>
      <c r="AI65" s="170"/>
      <c r="AJ65" s="170"/>
      <c r="AK65" s="73" t="s">
        <v>171</v>
      </c>
      <c r="AL65" s="72">
        <v>-4</v>
      </c>
      <c r="AM65" s="36"/>
      <c r="AN65" s="36" t="s">
        <v>33</v>
      </c>
      <c r="AO65" s="80" t="s">
        <v>752</v>
      </c>
      <c r="AP65" s="170"/>
      <c r="AQ65" s="170"/>
      <c r="AR65" s="73" t="s">
        <v>171</v>
      </c>
      <c r="AS65" s="72">
        <v>-8</v>
      </c>
      <c r="AT65" s="36"/>
      <c r="AU65" s="36" t="s">
        <v>33</v>
      </c>
      <c r="AV65" s="80" t="s">
        <v>753</v>
      </c>
    </row>
    <row r="66" spans="2:48" ht="16.5" customHeight="1">
      <c r="B66" s="73" t="s">
        <v>32</v>
      </c>
      <c r="C66" s="72">
        <v>2750</v>
      </c>
      <c r="D66" s="36"/>
      <c r="E66" s="96"/>
      <c r="F66" s="95"/>
      <c r="G66" s="38"/>
      <c r="I66" s="73" t="s">
        <v>32</v>
      </c>
      <c r="J66" s="72">
        <v>660</v>
      </c>
      <c r="K66" s="36"/>
      <c r="L66" s="96"/>
      <c r="M66" s="95"/>
      <c r="P66" s="73" t="s">
        <v>32</v>
      </c>
      <c r="Q66" s="72">
        <v>320</v>
      </c>
      <c r="R66" s="36"/>
      <c r="S66" s="96"/>
      <c r="T66" s="95"/>
      <c r="W66" s="73" t="s">
        <v>32</v>
      </c>
      <c r="X66" s="72">
        <v>1110</v>
      </c>
      <c r="Y66" s="36"/>
      <c r="Z66" s="96"/>
      <c r="AA66" s="95"/>
      <c r="AB66" s="171"/>
      <c r="AC66" s="171"/>
      <c r="AD66" s="73" t="s">
        <v>32</v>
      </c>
      <c r="AE66" s="72">
        <v>1390</v>
      </c>
      <c r="AF66" s="36"/>
      <c r="AG66" s="96"/>
      <c r="AH66" s="95"/>
      <c r="AI66" s="171"/>
      <c r="AJ66" s="171"/>
      <c r="AK66" s="73" t="s">
        <v>32</v>
      </c>
      <c r="AL66" s="72">
        <v>760</v>
      </c>
      <c r="AM66" s="36"/>
      <c r="AN66" s="96"/>
      <c r="AO66" s="95"/>
      <c r="AP66" s="171"/>
      <c r="AQ66" s="171"/>
      <c r="AR66" s="73" t="s">
        <v>32</v>
      </c>
      <c r="AS66" s="72">
        <v>900</v>
      </c>
      <c r="AT66" s="36"/>
      <c r="AU66" s="96"/>
      <c r="AV66" s="95"/>
    </row>
    <row r="67" spans="2:48" ht="16.5" customHeight="1">
      <c r="B67" s="73" t="s">
        <v>101</v>
      </c>
      <c r="C67" s="72">
        <v>2500</v>
      </c>
      <c r="D67" s="36"/>
      <c r="E67" s="36"/>
      <c r="F67" s="80"/>
      <c r="G67" s="38"/>
      <c r="I67" s="73" t="s">
        <v>101</v>
      </c>
      <c r="J67" s="72">
        <v>2500</v>
      </c>
      <c r="K67" s="36"/>
      <c r="L67" s="36"/>
      <c r="M67" s="80"/>
      <c r="P67" s="73" t="s">
        <v>101</v>
      </c>
      <c r="Q67" s="72">
        <v>2500</v>
      </c>
      <c r="R67" s="36"/>
      <c r="S67" s="36"/>
      <c r="T67" s="80"/>
      <c r="W67" s="73" t="s">
        <v>101</v>
      </c>
      <c r="X67" s="72">
        <v>2500</v>
      </c>
      <c r="Y67" s="36"/>
      <c r="Z67" s="36"/>
      <c r="AA67" s="80"/>
      <c r="AB67" s="170"/>
      <c r="AC67" s="170"/>
      <c r="AD67" s="73" t="s">
        <v>101</v>
      </c>
      <c r="AE67" s="72">
        <v>0</v>
      </c>
      <c r="AF67" s="36"/>
      <c r="AG67" s="36"/>
      <c r="AH67" s="80"/>
      <c r="AI67" s="170"/>
      <c r="AJ67" s="170"/>
      <c r="AK67" s="73" t="s">
        <v>101</v>
      </c>
      <c r="AL67" s="72">
        <v>2500</v>
      </c>
      <c r="AM67" s="36"/>
      <c r="AN67" s="36"/>
      <c r="AO67" s="80"/>
      <c r="AP67" s="170"/>
      <c r="AQ67" s="170"/>
      <c r="AR67" s="73" t="s">
        <v>101</v>
      </c>
      <c r="AS67" s="72">
        <v>2500</v>
      </c>
      <c r="AT67" s="36"/>
      <c r="AU67" s="36"/>
      <c r="AV67" s="80"/>
    </row>
    <row r="68" spans="2:48" ht="16.5" customHeight="1">
      <c r="B68" s="73" t="s">
        <v>104</v>
      </c>
      <c r="C68" s="72">
        <v>0</v>
      </c>
      <c r="D68" s="36"/>
      <c r="E68" s="36"/>
      <c r="F68" s="80"/>
      <c r="G68" s="38"/>
      <c r="I68" s="73" t="s">
        <v>104</v>
      </c>
      <c r="J68" s="72">
        <v>0</v>
      </c>
      <c r="K68" s="36"/>
      <c r="L68" s="36"/>
      <c r="M68" s="80"/>
      <c r="P68" s="73" t="s">
        <v>104</v>
      </c>
      <c r="Q68" s="72">
        <v>0</v>
      </c>
      <c r="R68" s="36"/>
      <c r="S68" s="36"/>
      <c r="T68" s="80"/>
      <c r="W68" s="73" t="s">
        <v>104</v>
      </c>
      <c r="X68" s="72">
        <v>0</v>
      </c>
      <c r="Y68" s="36"/>
      <c r="Z68" s="36"/>
      <c r="AA68" s="80"/>
      <c r="AB68" s="170"/>
      <c r="AC68" s="170"/>
      <c r="AD68" s="73" t="s">
        <v>104</v>
      </c>
      <c r="AE68" s="72">
        <v>-18680</v>
      </c>
      <c r="AF68" s="36"/>
      <c r="AG68" s="36"/>
      <c r="AH68" s="80"/>
      <c r="AI68" s="170"/>
      <c r="AJ68" s="170"/>
      <c r="AK68" s="73" t="s">
        <v>104</v>
      </c>
      <c r="AL68" s="72">
        <v>0</v>
      </c>
      <c r="AM68" s="36"/>
      <c r="AN68" s="36"/>
      <c r="AO68" s="80"/>
      <c r="AP68" s="170"/>
      <c r="AQ68" s="170"/>
      <c r="AR68" s="73" t="s">
        <v>104</v>
      </c>
      <c r="AS68" s="72">
        <v>0</v>
      </c>
      <c r="AT68" s="36"/>
      <c r="AU68" s="36"/>
      <c r="AV68" s="80"/>
    </row>
    <row r="69" spans="2:48" ht="16.5" customHeight="1">
      <c r="B69" s="93" t="s">
        <v>109</v>
      </c>
      <c r="C69" s="94">
        <v>99810</v>
      </c>
      <c r="D69" s="81"/>
      <c r="E69" s="36"/>
      <c r="F69" s="37"/>
      <c r="G69" s="38"/>
      <c r="H69" s="39"/>
      <c r="I69" s="93" t="s">
        <v>109</v>
      </c>
      <c r="J69" s="94">
        <v>26120</v>
      </c>
      <c r="K69" s="81"/>
      <c r="L69" s="36"/>
      <c r="M69" s="37"/>
      <c r="N69" s="39"/>
      <c r="O69" s="39"/>
      <c r="P69" s="93" t="s">
        <v>109</v>
      </c>
      <c r="Q69" s="94">
        <v>13990</v>
      </c>
      <c r="R69" s="81"/>
      <c r="S69" s="36"/>
      <c r="T69" s="37"/>
      <c r="U69" s="39"/>
      <c r="V69" s="39"/>
      <c r="W69" s="93" t="s">
        <v>109</v>
      </c>
      <c r="X69" s="94">
        <v>42050</v>
      </c>
      <c r="Y69" s="81"/>
      <c r="Z69" s="36"/>
      <c r="AA69" s="37"/>
      <c r="AB69" s="81"/>
      <c r="AC69" s="81"/>
      <c r="AD69" s="93" t="s">
        <v>109</v>
      </c>
      <c r="AE69" s="94">
        <v>30700</v>
      </c>
      <c r="AF69" s="81"/>
      <c r="AG69" s="36"/>
      <c r="AH69" s="37"/>
      <c r="AI69" s="81"/>
      <c r="AJ69" s="81"/>
      <c r="AK69" s="93" t="s">
        <v>109</v>
      </c>
      <c r="AL69" s="94">
        <v>29610</v>
      </c>
      <c r="AM69" s="81"/>
      <c r="AN69" s="36"/>
      <c r="AO69" s="37"/>
      <c r="AP69" s="81"/>
      <c r="AQ69" s="81"/>
      <c r="AR69" s="93" t="s">
        <v>109</v>
      </c>
      <c r="AS69" s="94">
        <v>34610</v>
      </c>
      <c r="AT69" s="81"/>
      <c r="AU69" s="36"/>
      <c r="AV69" s="37"/>
    </row>
    <row r="70" spans="2:48" ht="16.5" customHeight="1">
      <c r="B70" s="74" t="s">
        <v>111</v>
      </c>
      <c r="C70" s="75">
        <v>0</v>
      </c>
      <c r="D70" s="81"/>
      <c r="E70" s="36"/>
      <c r="F70" s="37"/>
      <c r="G70" s="38"/>
      <c r="H70" s="39"/>
      <c r="I70" s="74" t="s">
        <v>111</v>
      </c>
      <c r="J70" s="75">
        <v>0</v>
      </c>
      <c r="K70" s="81"/>
      <c r="L70" s="36"/>
      <c r="M70" s="37"/>
      <c r="N70" s="39"/>
      <c r="O70" s="39"/>
      <c r="P70" s="74" t="s">
        <v>111</v>
      </c>
      <c r="Q70" s="75">
        <v>0</v>
      </c>
      <c r="R70" s="81"/>
      <c r="S70" s="36"/>
      <c r="T70" s="37"/>
      <c r="U70" s="39"/>
      <c r="V70" s="39"/>
      <c r="W70" s="74" t="s">
        <v>111</v>
      </c>
      <c r="X70" s="75">
        <v>0</v>
      </c>
      <c r="Y70" s="81"/>
      <c r="Z70" s="36"/>
      <c r="AA70" s="37"/>
      <c r="AB70" s="81"/>
      <c r="AC70" s="81"/>
      <c r="AD70" s="74" t="s">
        <v>111</v>
      </c>
      <c r="AE70" s="75">
        <v>12930</v>
      </c>
      <c r="AF70" s="81"/>
      <c r="AG70" s="36"/>
      <c r="AH70" s="37"/>
      <c r="AI70" s="81"/>
      <c r="AJ70" s="81"/>
      <c r="AK70" s="74" t="s">
        <v>111</v>
      </c>
      <c r="AL70" s="75">
        <v>0</v>
      </c>
      <c r="AM70" s="81"/>
      <c r="AN70" s="36"/>
      <c r="AO70" s="37"/>
      <c r="AP70" s="81"/>
      <c r="AQ70" s="81"/>
      <c r="AR70" s="74" t="s">
        <v>111</v>
      </c>
      <c r="AS70" s="75">
        <v>0</v>
      </c>
      <c r="AT70" s="81"/>
      <c r="AU70" s="36"/>
      <c r="AV70" s="37"/>
    </row>
    <row r="71" spans="2:48" ht="16.5" customHeight="1">
      <c r="B71" s="91" t="s">
        <v>112</v>
      </c>
      <c r="C71" s="92">
        <v>99810</v>
      </c>
      <c r="D71" s="81"/>
      <c r="E71" s="36"/>
      <c r="F71" s="37"/>
      <c r="G71" s="38"/>
      <c r="I71" s="91" t="s">
        <v>112</v>
      </c>
      <c r="J71" s="92">
        <v>26120</v>
      </c>
      <c r="K71" s="81"/>
      <c r="L71" s="36"/>
      <c r="M71" s="37"/>
      <c r="P71" s="91" t="s">
        <v>112</v>
      </c>
      <c r="Q71" s="92">
        <v>13990</v>
      </c>
      <c r="R71" s="81"/>
      <c r="S71" s="36"/>
      <c r="T71" s="37"/>
      <c r="W71" s="91" t="s">
        <v>112</v>
      </c>
      <c r="X71" s="92">
        <v>42050</v>
      </c>
      <c r="Y71" s="81"/>
      <c r="Z71" s="36"/>
      <c r="AA71" s="37"/>
      <c r="AB71" s="81"/>
      <c r="AC71" s="81"/>
      <c r="AD71" s="91" t="s">
        <v>112</v>
      </c>
      <c r="AE71" s="92">
        <v>43630</v>
      </c>
      <c r="AF71" s="81"/>
      <c r="AG71" s="36"/>
      <c r="AH71" s="37"/>
      <c r="AI71" s="81"/>
      <c r="AJ71" s="81"/>
      <c r="AK71" s="91" t="s">
        <v>112</v>
      </c>
      <c r="AL71" s="92">
        <v>29610</v>
      </c>
      <c r="AM71" s="81"/>
      <c r="AN71" s="36"/>
      <c r="AO71" s="37"/>
      <c r="AP71" s="81"/>
      <c r="AQ71" s="81"/>
      <c r="AR71" s="91" t="s">
        <v>112</v>
      </c>
      <c r="AS71" s="92">
        <v>34610</v>
      </c>
      <c r="AT71" s="81"/>
      <c r="AU71" s="36"/>
      <c r="AV71" s="37"/>
    </row>
    <row r="72" spans="2:48" s="39" customFormat="1" ht="16.5" customHeight="1">
      <c r="B72" s="73"/>
      <c r="C72" s="42"/>
      <c r="D72" s="36"/>
      <c r="E72" s="36"/>
      <c r="F72" s="37"/>
      <c r="G72" s="38"/>
      <c r="I72" s="73"/>
      <c r="J72" s="42"/>
      <c r="K72" s="36"/>
      <c r="L72" s="36"/>
      <c r="M72" s="37"/>
      <c r="P72" s="73"/>
      <c r="Q72" s="42"/>
      <c r="R72" s="36"/>
      <c r="S72" s="36"/>
      <c r="T72" s="37"/>
      <c r="W72" s="73"/>
      <c r="X72" s="42"/>
      <c r="Y72" s="36"/>
      <c r="Z72" s="36"/>
      <c r="AA72" s="37"/>
      <c r="AB72" s="81"/>
      <c r="AC72" s="81"/>
      <c r="AD72" s="73"/>
      <c r="AE72" s="42"/>
      <c r="AF72" s="36"/>
      <c r="AG72" s="36"/>
      <c r="AH72" s="37"/>
      <c r="AI72" s="81"/>
      <c r="AJ72" s="81"/>
      <c r="AK72" s="73"/>
      <c r="AL72" s="42"/>
      <c r="AM72" s="36"/>
      <c r="AN72" s="36"/>
      <c r="AO72" s="37"/>
      <c r="AP72" s="81"/>
      <c r="AQ72" s="81"/>
      <c r="AR72" s="73"/>
      <c r="AS72" s="42"/>
      <c r="AT72" s="36"/>
      <c r="AU72" s="36"/>
      <c r="AV72" s="37"/>
    </row>
    <row r="73" spans="2:48" s="82" customFormat="1" ht="16.5" customHeight="1">
      <c r="B73" s="73">
        <v>0</v>
      </c>
      <c r="C73" s="42"/>
      <c r="D73" s="36"/>
      <c r="E73" s="36"/>
      <c r="F73" s="37"/>
      <c r="G73" s="83"/>
      <c r="I73" s="73">
        <v>0</v>
      </c>
      <c r="J73" s="42"/>
      <c r="K73" s="36"/>
      <c r="L73" s="36"/>
      <c r="M73" s="37"/>
      <c r="P73" s="73">
        <v>0</v>
      </c>
      <c r="Q73" s="42"/>
      <c r="R73" s="36"/>
      <c r="S73" s="36"/>
      <c r="T73" s="37"/>
      <c r="W73" s="73">
        <v>0</v>
      </c>
      <c r="X73" s="42"/>
      <c r="Y73" s="36"/>
      <c r="Z73" s="36"/>
      <c r="AA73" s="37"/>
      <c r="AB73" s="81"/>
      <c r="AC73" s="81"/>
      <c r="AD73" s="73">
        <v>0</v>
      </c>
      <c r="AE73" s="42"/>
      <c r="AF73" s="36"/>
      <c r="AG73" s="36"/>
      <c r="AH73" s="37"/>
      <c r="AI73" s="81"/>
      <c r="AJ73" s="81"/>
      <c r="AK73" s="73">
        <v>0</v>
      </c>
      <c r="AL73" s="42"/>
      <c r="AM73" s="36"/>
      <c r="AN73" s="36"/>
      <c r="AO73" s="37"/>
      <c r="AP73" s="81"/>
      <c r="AQ73" s="81"/>
      <c r="AR73" s="73">
        <v>0</v>
      </c>
      <c r="AS73" s="42"/>
      <c r="AT73" s="36"/>
      <c r="AU73" s="36"/>
      <c r="AV73" s="37"/>
    </row>
    <row r="74" spans="2:48" ht="16.5" customHeight="1">
      <c r="B74" s="73" t="s">
        <v>211</v>
      </c>
      <c r="C74" s="42"/>
      <c r="D74" s="36"/>
      <c r="E74" s="36"/>
      <c r="F74" s="37"/>
      <c r="G74" s="38"/>
      <c r="I74" s="73" t="s">
        <v>211</v>
      </c>
      <c r="J74" s="42"/>
      <c r="K74" s="36"/>
      <c r="L74" s="36"/>
      <c r="M74" s="37"/>
      <c r="P74" s="73" t="s">
        <v>211</v>
      </c>
      <c r="Q74" s="42"/>
      <c r="R74" s="36"/>
      <c r="S74" s="36"/>
      <c r="T74" s="37"/>
      <c r="W74" s="73" t="s">
        <v>211</v>
      </c>
      <c r="X74" s="42"/>
      <c r="Y74" s="36"/>
      <c r="Z74" s="36"/>
      <c r="AA74" s="37"/>
      <c r="AB74" s="81"/>
      <c r="AC74" s="81"/>
      <c r="AD74" s="73" t="s">
        <v>211</v>
      </c>
      <c r="AE74" s="42"/>
      <c r="AF74" s="36"/>
      <c r="AG74" s="36"/>
      <c r="AH74" s="37"/>
      <c r="AI74" s="81"/>
      <c r="AJ74" s="81"/>
      <c r="AK74" s="73" t="s">
        <v>211</v>
      </c>
      <c r="AL74" s="42"/>
      <c r="AM74" s="36"/>
      <c r="AN74" s="36"/>
      <c r="AO74" s="37"/>
      <c r="AP74" s="81"/>
      <c r="AQ74" s="81"/>
      <c r="AR74" s="73" t="s">
        <v>211</v>
      </c>
      <c r="AS74" s="42"/>
      <c r="AT74" s="36"/>
      <c r="AU74" s="36"/>
      <c r="AV74" s="37"/>
    </row>
    <row r="75" spans="2:48" s="184" customFormat="1" ht="16.5" customHeight="1">
      <c r="B75" s="180">
        <v>0</v>
      </c>
      <c r="C75" s="181"/>
      <c r="D75" s="26"/>
      <c r="E75" s="26"/>
      <c r="F75" s="182"/>
      <c r="G75" s="183"/>
      <c r="I75" s="180">
        <v>0</v>
      </c>
      <c r="J75" s="181"/>
      <c r="K75" s="26"/>
      <c r="L75" s="26"/>
      <c r="M75" s="182"/>
      <c r="P75" s="180">
        <v>0</v>
      </c>
      <c r="Q75" s="181"/>
      <c r="R75" s="26"/>
      <c r="S75" s="26"/>
      <c r="T75" s="182"/>
      <c r="W75" s="180">
        <v>0</v>
      </c>
      <c r="X75" s="181"/>
      <c r="Y75" s="26"/>
      <c r="Z75" s="26"/>
      <c r="AA75" s="182"/>
      <c r="AB75" s="185"/>
      <c r="AC75" s="185"/>
      <c r="AD75" s="180">
        <v>0</v>
      </c>
      <c r="AE75" s="181"/>
      <c r="AF75" s="26"/>
      <c r="AG75" s="26"/>
      <c r="AH75" s="182"/>
      <c r="AI75" s="185"/>
      <c r="AJ75" s="185"/>
      <c r="AK75" s="180">
        <v>0</v>
      </c>
      <c r="AL75" s="181"/>
      <c r="AM75" s="26"/>
      <c r="AN75" s="26"/>
      <c r="AO75" s="182"/>
      <c r="AP75" s="185"/>
      <c r="AQ75" s="185"/>
      <c r="AR75" s="180">
        <v>0</v>
      </c>
      <c r="AS75" s="181"/>
      <c r="AT75" s="26"/>
      <c r="AU75" s="26"/>
      <c r="AV75" s="182"/>
    </row>
    <row r="76" spans="2:48" ht="16.5" customHeight="1" thickBot="1">
      <c r="B76" s="84"/>
      <c r="C76" s="85"/>
      <c r="D76" s="85"/>
      <c r="E76" s="85"/>
      <c r="F76" s="86"/>
      <c r="I76" s="84"/>
      <c r="J76" s="85"/>
      <c r="K76" s="85"/>
      <c r="L76" s="85"/>
      <c r="M76" s="86"/>
      <c r="P76" s="84"/>
      <c r="Q76" s="85"/>
      <c r="R76" s="85"/>
      <c r="S76" s="85"/>
      <c r="T76" s="86"/>
      <c r="W76" s="84"/>
      <c r="X76" s="85"/>
      <c r="Y76" s="85"/>
      <c r="Z76" s="85"/>
      <c r="AA76" s="86"/>
      <c r="AB76" s="81"/>
      <c r="AC76" s="81"/>
      <c r="AD76" s="84"/>
      <c r="AE76" s="85"/>
      <c r="AF76" s="85"/>
      <c r="AG76" s="85"/>
      <c r="AH76" s="86"/>
      <c r="AI76" s="81"/>
      <c r="AJ76" s="81"/>
      <c r="AK76" s="84"/>
      <c r="AL76" s="85"/>
      <c r="AM76" s="85"/>
      <c r="AN76" s="85"/>
      <c r="AO76" s="86"/>
      <c r="AP76" s="81"/>
      <c r="AQ76" s="81"/>
      <c r="AR76" s="84"/>
      <c r="AS76" s="85"/>
      <c r="AT76" s="85"/>
      <c r="AU76" s="85"/>
      <c r="AV76" s="86"/>
    </row>
    <row r="77" spans="2:48" ht="16.5" customHeight="1">
      <c r="B77" s="36"/>
      <c r="I77" s="36"/>
      <c r="P77" s="36"/>
      <c r="W77" s="36"/>
      <c r="AD77" s="36"/>
      <c r="AK77" s="36"/>
      <c r="AR77" s="36"/>
    </row>
    <row r="78" spans="2:48" ht="16.5" customHeight="1">
      <c r="B78" s="36"/>
      <c r="I78" s="36"/>
      <c r="P78" s="36"/>
      <c r="W78" s="36"/>
      <c r="AD78" s="36"/>
      <c r="AK78" s="36"/>
      <c r="AR78" s="36"/>
    </row>
    <row r="79" spans="2:48" ht="16.5" customHeight="1">
      <c r="B79" s="36"/>
      <c r="I79" s="36"/>
      <c r="P79" s="36"/>
      <c r="W79" s="36"/>
      <c r="AD79" s="36"/>
      <c r="AK79" s="36"/>
      <c r="AR79" s="36"/>
    </row>
    <row r="80" spans="2:48" ht="16.5" customHeight="1" thickBot="1">
      <c r="G80" s="38"/>
    </row>
    <row r="81" spans="2:48" s="76" customFormat="1" ht="16.5" customHeight="1">
      <c r="B81" s="98"/>
      <c r="C81" s="101"/>
      <c r="D81" s="102" t="s">
        <v>114</v>
      </c>
      <c r="E81" s="99"/>
      <c r="F81" s="100"/>
      <c r="G81" s="77"/>
      <c r="I81" s="98"/>
      <c r="J81" s="101"/>
      <c r="K81" s="102" t="s">
        <v>114</v>
      </c>
      <c r="L81" s="99"/>
      <c r="M81" s="100"/>
      <c r="P81" s="98"/>
      <c r="Q81" s="101"/>
      <c r="R81" s="102" t="s">
        <v>114</v>
      </c>
      <c r="S81" s="99"/>
      <c r="T81" s="100"/>
      <c r="W81" s="98"/>
      <c r="X81" s="101"/>
      <c r="Y81" s="102" t="s">
        <v>114</v>
      </c>
      <c r="Z81" s="99"/>
      <c r="AA81" s="100"/>
      <c r="AB81" s="167"/>
      <c r="AC81" s="167"/>
      <c r="AD81" s="98"/>
      <c r="AE81" s="101"/>
      <c r="AF81" s="102" t="s">
        <v>114</v>
      </c>
      <c r="AG81" s="99"/>
      <c r="AH81" s="100"/>
      <c r="AI81" s="167"/>
      <c r="AJ81" s="167"/>
      <c r="AK81" s="98"/>
      <c r="AL81" s="101"/>
      <c r="AM81" s="102" t="s">
        <v>114</v>
      </c>
      <c r="AN81" s="99"/>
      <c r="AO81" s="100"/>
      <c r="AP81" s="167"/>
      <c r="AQ81" s="167"/>
      <c r="AR81" s="98"/>
      <c r="AS81" s="101"/>
      <c r="AT81" s="102" t="s">
        <v>114</v>
      </c>
      <c r="AU81" s="99"/>
      <c r="AV81" s="100"/>
    </row>
    <row r="82" spans="2:48" ht="16.5" customHeight="1">
      <c r="B82" s="40" t="s">
        <v>26</v>
      </c>
      <c r="C82" s="26" t="s">
        <v>36</v>
      </c>
      <c r="D82" s="96"/>
      <c r="E82" s="26"/>
      <c r="F82" s="95"/>
      <c r="G82" s="41"/>
      <c r="H82" s="41"/>
      <c r="I82" s="40" t="s">
        <v>26</v>
      </c>
      <c r="J82" s="26" t="s">
        <v>41</v>
      </c>
      <c r="K82" s="41"/>
      <c r="L82" s="26"/>
      <c r="M82" s="70"/>
      <c r="N82" s="41"/>
      <c r="O82" s="41"/>
      <c r="P82" s="40" t="s">
        <v>26</v>
      </c>
      <c r="Q82" s="26" t="s">
        <v>52</v>
      </c>
      <c r="R82" s="42"/>
      <c r="S82" s="26"/>
      <c r="T82" s="70"/>
      <c r="U82" s="41"/>
      <c r="V82" s="41"/>
      <c r="W82" s="40" t="s">
        <v>26</v>
      </c>
      <c r="X82" s="26" t="s">
        <v>53</v>
      </c>
      <c r="Y82" s="41"/>
      <c r="Z82" s="26"/>
      <c r="AA82" s="70"/>
      <c r="AB82" s="41"/>
      <c r="AC82" s="41"/>
      <c r="AD82" s="40" t="s">
        <v>26</v>
      </c>
      <c r="AE82" s="26" t="s">
        <v>47</v>
      </c>
      <c r="AF82" s="41"/>
      <c r="AG82" s="26"/>
      <c r="AH82" s="70"/>
      <c r="AI82" s="41"/>
      <c r="AJ82" s="41"/>
      <c r="AK82" s="40" t="s">
        <v>26</v>
      </c>
      <c r="AL82" s="26" t="s">
        <v>54</v>
      </c>
      <c r="AN82" s="26"/>
      <c r="AO82" s="70"/>
      <c r="AP82" s="41"/>
      <c r="AQ82" s="41"/>
      <c r="AR82" s="40" t="s">
        <v>26</v>
      </c>
      <c r="AS82" s="26" t="s">
        <v>55</v>
      </c>
      <c r="AU82" s="26"/>
      <c r="AV82" s="70"/>
    </row>
    <row r="83" spans="2:48" ht="16.5" customHeight="1">
      <c r="B83" s="73" t="s">
        <v>27</v>
      </c>
      <c r="C83" s="36" t="s">
        <v>685</v>
      </c>
      <c r="D83" s="36"/>
      <c r="E83" s="36" t="s">
        <v>28</v>
      </c>
      <c r="F83" s="90">
        <v>45545</v>
      </c>
      <c r="G83" s="38"/>
      <c r="I83" s="73" t="s">
        <v>27</v>
      </c>
      <c r="J83" s="36" t="s">
        <v>685</v>
      </c>
      <c r="K83" s="36"/>
      <c r="L83" s="36" t="s">
        <v>28</v>
      </c>
      <c r="M83" s="90">
        <v>45545</v>
      </c>
      <c r="P83" s="73" t="s">
        <v>27</v>
      </c>
      <c r="Q83" s="36" t="s">
        <v>685</v>
      </c>
      <c r="R83" s="36"/>
      <c r="S83" s="36" t="s">
        <v>28</v>
      </c>
      <c r="T83" s="90">
        <v>45545</v>
      </c>
      <c r="W83" s="73" t="s">
        <v>27</v>
      </c>
      <c r="X83" s="36" t="s">
        <v>685</v>
      </c>
      <c r="Y83" s="36"/>
      <c r="Z83" s="36" t="s">
        <v>28</v>
      </c>
      <c r="AA83" s="90">
        <v>45545</v>
      </c>
      <c r="AB83" s="168"/>
      <c r="AC83" s="168"/>
      <c r="AD83" s="73" t="s">
        <v>27</v>
      </c>
      <c r="AE83" s="36" t="s">
        <v>685</v>
      </c>
      <c r="AF83" s="36"/>
      <c r="AG83" s="36" t="s">
        <v>28</v>
      </c>
      <c r="AH83" s="90">
        <v>45545</v>
      </c>
      <c r="AI83" s="168"/>
      <c r="AJ83" s="168"/>
      <c r="AK83" s="73" t="s">
        <v>27</v>
      </c>
      <c r="AL83" s="36" t="s">
        <v>685</v>
      </c>
      <c r="AM83" s="36"/>
      <c r="AN83" s="36" t="s">
        <v>28</v>
      </c>
      <c r="AO83" s="90">
        <v>45545</v>
      </c>
      <c r="AP83" s="168"/>
      <c r="AQ83" s="168"/>
      <c r="AR83" s="73" t="s">
        <v>27</v>
      </c>
      <c r="AS83" s="36" t="s">
        <v>685</v>
      </c>
      <c r="AT83" s="36"/>
      <c r="AU83" s="36" t="s">
        <v>28</v>
      </c>
      <c r="AV83" s="90">
        <v>45545</v>
      </c>
    </row>
    <row r="84" spans="2:48" ht="16.5" customHeight="1">
      <c r="B84" s="73"/>
      <c r="C84" s="36"/>
      <c r="D84" s="36"/>
      <c r="E84" s="36"/>
      <c r="F84" s="37"/>
      <c r="G84" s="38"/>
      <c r="I84" s="73"/>
      <c r="J84" s="36"/>
      <c r="K84" s="36"/>
      <c r="L84" s="36"/>
      <c r="M84" s="37"/>
      <c r="P84" s="73"/>
      <c r="Q84" s="36"/>
      <c r="R84" s="36"/>
      <c r="S84" s="36"/>
      <c r="T84" s="37"/>
      <c r="W84" s="73"/>
      <c r="X84" s="36"/>
      <c r="Y84" s="36"/>
      <c r="Z84" s="36"/>
      <c r="AA84" s="37"/>
      <c r="AB84" s="81"/>
      <c r="AC84" s="81"/>
      <c r="AD84" s="73"/>
      <c r="AE84" s="36"/>
      <c r="AF84" s="36"/>
      <c r="AG84" s="36"/>
      <c r="AH84" s="37"/>
      <c r="AI84" s="81"/>
      <c r="AJ84" s="81"/>
      <c r="AK84" s="73"/>
      <c r="AL84" s="36"/>
      <c r="AM84" s="36"/>
      <c r="AN84" s="36"/>
      <c r="AO84" s="37"/>
      <c r="AP84" s="81"/>
      <c r="AQ84" s="81"/>
      <c r="AR84" s="73"/>
      <c r="AS84" s="36"/>
      <c r="AT84" s="36"/>
      <c r="AU84" s="36"/>
      <c r="AV84" s="37"/>
    </row>
    <row r="85" spans="2:48" s="79" customFormat="1" ht="16.5" customHeight="1">
      <c r="B85" s="266" t="s">
        <v>113</v>
      </c>
      <c r="C85" s="267"/>
      <c r="D85" s="259"/>
      <c r="E85" s="268" t="s">
        <v>115</v>
      </c>
      <c r="F85" s="269"/>
      <c r="G85" s="78"/>
      <c r="I85" s="266" t="s">
        <v>113</v>
      </c>
      <c r="J85" s="267"/>
      <c r="K85" s="259"/>
      <c r="L85" s="268" t="s">
        <v>115</v>
      </c>
      <c r="M85" s="269"/>
      <c r="P85" s="266" t="s">
        <v>113</v>
      </c>
      <c r="Q85" s="267"/>
      <c r="R85" s="259"/>
      <c r="S85" s="268" t="s">
        <v>115</v>
      </c>
      <c r="T85" s="269"/>
      <c r="W85" s="266" t="s">
        <v>113</v>
      </c>
      <c r="X85" s="267"/>
      <c r="Y85" s="259"/>
      <c r="Z85" s="268" t="s">
        <v>115</v>
      </c>
      <c r="AA85" s="269"/>
      <c r="AB85" s="169"/>
      <c r="AC85" s="169"/>
      <c r="AD85" s="266" t="s">
        <v>113</v>
      </c>
      <c r="AE85" s="267"/>
      <c r="AF85" s="259"/>
      <c r="AG85" s="268" t="s">
        <v>115</v>
      </c>
      <c r="AH85" s="269"/>
      <c r="AI85" s="169"/>
      <c r="AJ85" s="169"/>
      <c r="AK85" s="266" t="s">
        <v>113</v>
      </c>
      <c r="AL85" s="267"/>
      <c r="AM85" s="259"/>
      <c r="AN85" s="268" t="s">
        <v>115</v>
      </c>
      <c r="AO85" s="269"/>
      <c r="AP85" s="169"/>
      <c r="AQ85" s="169"/>
      <c r="AR85" s="266" t="s">
        <v>113</v>
      </c>
      <c r="AS85" s="267"/>
      <c r="AT85" s="259"/>
      <c r="AU85" s="268" t="s">
        <v>115</v>
      </c>
      <c r="AV85" s="269"/>
    </row>
    <row r="86" spans="2:48" ht="16.5" customHeight="1">
      <c r="B86" s="73" t="s">
        <v>1</v>
      </c>
      <c r="C86" s="72">
        <v>910</v>
      </c>
      <c r="D86" s="36"/>
      <c r="E86" s="36" t="s">
        <v>29</v>
      </c>
      <c r="F86" s="80" t="s">
        <v>754</v>
      </c>
      <c r="G86" s="38"/>
      <c r="I86" s="73" t="s">
        <v>1</v>
      </c>
      <c r="J86" s="72">
        <v>910</v>
      </c>
      <c r="K86" s="36"/>
      <c r="L86" s="36" t="s">
        <v>29</v>
      </c>
      <c r="M86" s="80" t="s">
        <v>755</v>
      </c>
      <c r="P86" s="73" t="s">
        <v>1</v>
      </c>
      <c r="Q86" s="72">
        <v>910</v>
      </c>
      <c r="R86" s="36"/>
      <c r="S86" s="36" t="s">
        <v>29</v>
      </c>
      <c r="T86" s="80" t="s">
        <v>756</v>
      </c>
      <c r="W86" s="73" t="s">
        <v>1</v>
      </c>
      <c r="X86" s="72">
        <v>910</v>
      </c>
      <c r="Y86" s="36"/>
      <c r="Z86" s="36" t="s">
        <v>29</v>
      </c>
      <c r="AA86" s="80" t="s">
        <v>757</v>
      </c>
      <c r="AB86" s="170"/>
      <c r="AC86" s="170"/>
      <c r="AD86" s="73" t="s">
        <v>1</v>
      </c>
      <c r="AE86" s="72">
        <v>910</v>
      </c>
      <c r="AF86" s="36"/>
      <c r="AG86" s="36" t="s">
        <v>29</v>
      </c>
      <c r="AH86" s="80" t="s">
        <v>758</v>
      </c>
      <c r="AI86" s="170"/>
      <c r="AJ86" s="170"/>
      <c r="AK86" s="73" t="s">
        <v>1</v>
      </c>
      <c r="AL86" s="72">
        <v>910</v>
      </c>
      <c r="AM86" s="36"/>
      <c r="AN86" s="36" t="s">
        <v>29</v>
      </c>
      <c r="AO86" s="80" t="s">
        <v>759</v>
      </c>
      <c r="AP86" s="170"/>
      <c r="AQ86" s="170"/>
      <c r="AR86" s="73" t="s">
        <v>1</v>
      </c>
      <c r="AS86" s="72">
        <v>910</v>
      </c>
      <c r="AT86" s="36"/>
      <c r="AU86" s="36" t="s">
        <v>29</v>
      </c>
      <c r="AV86" s="80" t="s">
        <v>760</v>
      </c>
    </row>
    <row r="87" spans="2:48" ht="16.5" customHeight="1">
      <c r="B87" s="73" t="s">
        <v>3</v>
      </c>
      <c r="C87" s="72">
        <v>25800</v>
      </c>
      <c r="D87" s="36"/>
      <c r="E87" s="36" t="s">
        <v>30</v>
      </c>
      <c r="F87" s="80" t="s">
        <v>761</v>
      </c>
      <c r="G87" s="38"/>
      <c r="I87" s="73" t="s">
        <v>3</v>
      </c>
      <c r="J87" s="72">
        <v>32040</v>
      </c>
      <c r="K87" s="36"/>
      <c r="L87" s="36" t="s">
        <v>30</v>
      </c>
      <c r="M87" s="80" t="s">
        <v>762</v>
      </c>
      <c r="P87" s="73" t="s">
        <v>3</v>
      </c>
      <c r="Q87" s="72">
        <v>15120</v>
      </c>
      <c r="R87" s="36"/>
      <c r="S87" s="36" t="s">
        <v>30</v>
      </c>
      <c r="T87" s="80" t="s">
        <v>763</v>
      </c>
      <c r="W87" s="73" t="s">
        <v>3</v>
      </c>
      <c r="X87" s="72">
        <v>17280</v>
      </c>
      <c r="Y87" s="36"/>
      <c r="Z87" s="36" t="s">
        <v>30</v>
      </c>
      <c r="AA87" s="80" t="s">
        <v>764</v>
      </c>
      <c r="AB87" s="170"/>
      <c r="AC87" s="170"/>
      <c r="AD87" s="73" t="s">
        <v>3</v>
      </c>
      <c r="AE87" s="72">
        <v>27720</v>
      </c>
      <c r="AF87" s="36"/>
      <c r="AG87" s="36" t="s">
        <v>30</v>
      </c>
      <c r="AH87" s="80" t="s">
        <v>765</v>
      </c>
      <c r="AI87" s="170"/>
      <c r="AJ87" s="170"/>
      <c r="AK87" s="73" t="s">
        <v>3</v>
      </c>
      <c r="AL87" s="72">
        <v>18360</v>
      </c>
      <c r="AM87" s="36"/>
      <c r="AN87" s="36" t="s">
        <v>30</v>
      </c>
      <c r="AO87" s="80" t="s">
        <v>766</v>
      </c>
      <c r="AP87" s="170"/>
      <c r="AQ87" s="170"/>
      <c r="AR87" s="73" t="s">
        <v>3</v>
      </c>
      <c r="AS87" s="72">
        <v>23040</v>
      </c>
      <c r="AT87" s="36"/>
      <c r="AU87" s="36" t="s">
        <v>30</v>
      </c>
      <c r="AV87" s="80" t="s">
        <v>767</v>
      </c>
    </row>
    <row r="88" spans="2:48" ht="16.5" customHeight="1">
      <c r="B88" s="73" t="s">
        <v>159</v>
      </c>
      <c r="C88" s="72">
        <v>0</v>
      </c>
      <c r="D88" s="36"/>
      <c r="E88" s="36"/>
      <c r="F88" s="80"/>
      <c r="G88" s="38"/>
      <c r="I88" s="73" t="s">
        <v>159</v>
      </c>
      <c r="J88" s="72">
        <v>0</v>
      </c>
      <c r="K88" s="36"/>
      <c r="L88" s="36"/>
      <c r="M88" s="80"/>
      <c r="P88" s="73" t="s">
        <v>159</v>
      </c>
      <c r="Q88" s="72">
        <v>0</v>
      </c>
      <c r="R88" s="36"/>
      <c r="S88" s="36"/>
      <c r="T88" s="80"/>
      <c r="W88" s="73" t="s">
        <v>159</v>
      </c>
      <c r="X88" s="72">
        <v>0</v>
      </c>
      <c r="Y88" s="36"/>
      <c r="Z88" s="36"/>
      <c r="AA88" s="80"/>
      <c r="AB88" s="170"/>
      <c r="AC88" s="170"/>
      <c r="AD88" s="73" t="s">
        <v>159</v>
      </c>
      <c r="AE88" s="72">
        <v>0</v>
      </c>
      <c r="AF88" s="36"/>
      <c r="AG88" s="36"/>
      <c r="AH88" s="80"/>
      <c r="AI88" s="170"/>
      <c r="AJ88" s="170"/>
      <c r="AK88" s="73" t="s">
        <v>159</v>
      </c>
      <c r="AL88" s="72">
        <v>0</v>
      </c>
      <c r="AM88" s="36"/>
      <c r="AN88" s="36"/>
      <c r="AO88" s="80"/>
      <c r="AP88" s="170"/>
      <c r="AQ88" s="170"/>
      <c r="AR88" s="73" t="s">
        <v>159</v>
      </c>
      <c r="AS88" s="72">
        <v>0</v>
      </c>
      <c r="AT88" s="36"/>
      <c r="AU88" s="36"/>
      <c r="AV88" s="80"/>
    </row>
    <row r="89" spans="2:48" ht="16.5" customHeight="1">
      <c r="B89" s="164" t="s">
        <v>172</v>
      </c>
      <c r="C89" s="72">
        <v>1935</v>
      </c>
      <c r="D89" s="36"/>
      <c r="E89" s="36"/>
      <c r="F89" s="80"/>
      <c r="G89" s="38"/>
      <c r="I89" s="164" t="s">
        <v>172</v>
      </c>
      <c r="J89" s="72">
        <v>2403</v>
      </c>
      <c r="K89" s="36"/>
      <c r="L89" s="36"/>
      <c r="M89" s="80"/>
      <c r="P89" s="164" t="s">
        <v>172</v>
      </c>
      <c r="Q89" s="72">
        <v>1134</v>
      </c>
      <c r="R89" s="36"/>
      <c r="S89" s="36"/>
      <c r="T89" s="80"/>
      <c r="W89" s="164" t="s">
        <v>172</v>
      </c>
      <c r="X89" s="72">
        <v>1296</v>
      </c>
      <c r="Y89" s="36"/>
      <c r="Z89" s="36"/>
      <c r="AA89" s="80"/>
      <c r="AB89" s="170"/>
      <c r="AC89" s="170"/>
      <c r="AD89" s="164" t="s">
        <v>172</v>
      </c>
      <c r="AE89" s="72">
        <v>2079</v>
      </c>
      <c r="AF89" s="36"/>
      <c r="AG89" s="36"/>
      <c r="AH89" s="80"/>
      <c r="AI89" s="170"/>
      <c r="AJ89" s="170"/>
      <c r="AK89" s="164" t="s">
        <v>172</v>
      </c>
      <c r="AL89" s="72">
        <v>1377</v>
      </c>
      <c r="AM89" s="36"/>
      <c r="AN89" s="36"/>
      <c r="AO89" s="80"/>
      <c r="AP89" s="170"/>
      <c r="AQ89" s="170"/>
      <c r="AR89" s="164" t="s">
        <v>172</v>
      </c>
      <c r="AS89" s="72">
        <v>1728</v>
      </c>
      <c r="AT89" s="36"/>
      <c r="AU89" s="36"/>
      <c r="AV89" s="80"/>
    </row>
    <row r="90" spans="2:48" ht="16.5" customHeight="1">
      <c r="B90" s="73" t="s">
        <v>169</v>
      </c>
      <c r="C90" s="72">
        <v>1075</v>
      </c>
      <c r="D90" s="36"/>
      <c r="E90" s="36"/>
      <c r="F90" s="80"/>
      <c r="G90" s="38"/>
      <c r="I90" s="73" t="s">
        <v>169</v>
      </c>
      <c r="J90" s="72">
        <v>1335</v>
      </c>
      <c r="K90" s="36"/>
      <c r="L90" s="36"/>
      <c r="M90" s="80"/>
      <c r="P90" s="73" t="s">
        <v>169</v>
      </c>
      <c r="Q90" s="72">
        <v>630</v>
      </c>
      <c r="R90" s="36"/>
      <c r="S90" s="36"/>
      <c r="T90" s="80"/>
      <c r="W90" s="73" t="s">
        <v>169</v>
      </c>
      <c r="X90" s="72">
        <v>720</v>
      </c>
      <c r="Y90" s="36"/>
      <c r="Z90" s="36"/>
      <c r="AA90" s="80"/>
      <c r="AB90" s="170"/>
      <c r="AC90" s="170"/>
      <c r="AD90" s="73" t="s">
        <v>169</v>
      </c>
      <c r="AE90" s="72">
        <v>1155</v>
      </c>
      <c r="AF90" s="36"/>
      <c r="AG90" s="36"/>
      <c r="AH90" s="80"/>
      <c r="AI90" s="170"/>
      <c r="AJ90" s="170"/>
      <c r="AK90" s="73" t="s">
        <v>169</v>
      </c>
      <c r="AL90" s="72">
        <v>765</v>
      </c>
      <c r="AM90" s="36"/>
      <c r="AN90" s="36"/>
      <c r="AO90" s="80"/>
      <c r="AP90" s="170"/>
      <c r="AQ90" s="170"/>
      <c r="AR90" s="73" t="s">
        <v>169</v>
      </c>
      <c r="AS90" s="72">
        <v>960</v>
      </c>
      <c r="AT90" s="36"/>
      <c r="AU90" s="36"/>
      <c r="AV90" s="80"/>
    </row>
    <row r="91" spans="2:48" ht="16.5" customHeight="1">
      <c r="B91" s="73" t="s">
        <v>31</v>
      </c>
      <c r="C91" s="72">
        <v>2972</v>
      </c>
      <c r="D91" s="36"/>
      <c r="E91" s="172" t="s">
        <v>117</v>
      </c>
      <c r="F91" s="173"/>
      <c r="G91" s="38"/>
      <c r="I91" s="73" t="s">
        <v>31</v>
      </c>
      <c r="J91" s="72">
        <v>3669</v>
      </c>
      <c r="K91" s="36"/>
      <c r="L91" s="172" t="s">
        <v>117</v>
      </c>
      <c r="M91" s="173"/>
      <c r="P91" s="73" t="s">
        <v>31</v>
      </c>
      <c r="Q91" s="72">
        <v>1779</v>
      </c>
      <c r="R91" s="36"/>
      <c r="S91" s="172" t="s">
        <v>117</v>
      </c>
      <c r="T91" s="173"/>
      <c r="W91" s="73" t="s">
        <v>31</v>
      </c>
      <c r="X91" s="72">
        <v>2021</v>
      </c>
      <c r="Y91" s="36"/>
      <c r="Z91" s="172" t="s">
        <v>117</v>
      </c>
      <c r="AA91" s="173"/>
      <c r="AB91" s="169"/>
      <c r="AC91" s="169"/>
      <c r="AD91" s="73" t="s">
        <v>31</v>
      </c>
      <c r="AE91" s="72">
        <v>3186</v>
      </c>
      <c r="AF91" s="36"/>
      <c r="AG91" s="172" t="s">
        <v>117</v>
      </c>
      <c r="AH91" s="173"/>
      <c r="AI91" s="169"/>
      <c r="AJ91" s="169"/>
      <c r="AK91" s="73" t="s">
        <v>31</v>
      </c>
      <c r="AL91" s="72">
        <v>2141</v>
      </c>
      <c r="AM91" s="36"/>
      <c r="AN91" s="172" t="s">
        <v>117</v>
      </c>
      <c r="AO91" s="173"/>
      <c r="AP91" s="169"/>
      <c r="AQ91" s="169"/>
      <c r="AR91" s="73" t="s">
        <v>31</v>
      </c>
      <c r="AS91" s="72">
        <v>2664</v>
      </c>
      <c r="AT91" s="36"/>
      <c r="AU91" s="172" t="s">
        <v>117</v>
      </c>
      <c r="AV91" s="173"/>
    </row>
    <row r="92" spans="2:48" ht="16.5" customHeight="1">
      <c r="B92" s="73" t="s">
        <v>171</v>
      </c>
      <c r="C92" s="72">
        <v>-2</v>
      </c>
      <c r="D92" s="36"/>
      <c r="E92" s="36" t="s">
        <v>33</v>
      </c>
      <c r="F92" s="80" t="s">
        <v>768</v>
      </c>
      <c r="G92" s="38"/>
      <c r="I92" s="73" t="s">
        <v>171</v>
      </c>
      <c r="J92" s="72">
        <v>-7</v>
      </c>
      <c r="K92" s="36"/>
      <c r="L92" s="36" t="s">
        <v>33</v>
      </c>
      <c r="M92" s="80" t="s">
        <v>769</v>
      </c>
      <c r="P92" s="73" t="s">
        <v>171</v>
      </c>
      <c r="Q92" s="72">
        <v>-3</v>
      </c>
      <c r="R92" s="36"/>
      <c r="S92" s="36" t="s">
        <v>33</v>
      </c>
      <c r="T92" s="80" t="s">
        <v>454</v>
      </c>
      <c r="W92" s="73" t="s">
        <v>171</v>
      </c>
      <c r="X92" s="72">
        <v>-7</v>
      </c>
      <c r="Y92" s="36"/>
      <c r="Z92" s="36" t="s">
        <v>33</v>
      </c>
      <c r="AA92" s="80" t="s">
        <v>266</v>
      </c>
      <c r="AB92" s="170"/>
      <c r="AC92" s="170"/>
      <c r="AD92" s="73" t="s">
        <v>171</v>
      </c>
      <c r="AE92" s="72">
        <v>0</v>
      </c>
      <c r="AF92" s="36"/>
      <c r="AG92" s="36" t="s">
        <v>33</v>
      </c>
      <c r="AH92" s="80" t="s">
        <v>493</v>
      </c>
      <c r="AI92" s="170"/>
      <c r="AJ92" s="170"/>
      <c r="AK92" s="73" t="s">
        <v>171</v>
      </c>
      <c r="AL92" s="72">
        <v>-3</v>
      </c>
      <c r="AM92" s="36"/>
      <c r="AN92" s="36" t="s">
        <v>33</v>
      </c>
      <c r="AO92" s="80" t="s">
        <v>567</v>
      </c>
      <c r="AP92" s="170"/>
      <c r="AQ92" s="170"/>
      <c r="AR92" s="73" t="s">
        <v>171</v>
      </c>
      <c r="AS92" s="72">
        <v>-2</v>
      </c>
      <c r="AT92" s="36"/>
      <c r="AU92" s="36" t="s">
        <v>33</v>
      </c>
      <c r="AV92" s="80" t="s">
        <v>770</v>
      </c>
    </row>
    <row r="93" spans="2:48" ht="16.5" customHeight="1">
      <c r="B93" s="73" t="s">
        <v>32</v>
      </c>
      <c r="C93" s="72">
        <v>950</v>
      </c>
      <c r="D93" s="36"/>
      <c r="E93" s="96"/>
      <c r="F93" s="95"/>
      <c r="G93" s="38"/>
      <c r="I93" s="73" t="s">
        <v>32</v>
      </c>
      <c r="J93" s="72">
        <v>1170</v>
      </c>
      <c r="K93" s="36"/>
      <c r="L93" s="96"/>
      <c r="M93" s="95"/>
      <c r="P93" s="73" t="s">
        <v>32</v>
      </c>
      <c r="Q93" s="72">
        <v>560</v>
      </c>
      <c r="R93" s="36"/>
      <c r="S93" s="96"/>
      <c r="T93" s="95"/>
      <c r="W93" s="73" t="s">
        <v>32</v>
      </c>
      <c r="X93" s="72">
        <v>640</v>
      </c>
      <c r="Y93" s="36"/>
      <c r="Z93" s="96"/>
      <c r="AA93" s="95"/>
      <c r="AB93" s="171"/>
      <c r="AC93" s="171"/>
      <c r="AD93" s="73" t="s">
        <v>32</v>
      </c>
      <c r="AE93" s="72">
        <v>1010</v>
      </c>
      <c r="AF93" s="36"/>
      <c r="AG93" s="96"/>
      <c r="AH93" s="95"/>
      <c r="AI93" s="171"/>
      <c r="AJ93" s="171"/>
      <c r="AK93" s="73" t="s">
        <v>32</v>
      </c>
      <c r="AL93" s="72">
        <v>680</v>
      </c>
      <c r="AM93" s="36"/>
      <c r="AN93" s="96"/>
      <c r="AO93" s="95"/>
      <c r="AP93" s="171"/>
      <c r="AQ93" s="171"/>
      <c r="AR93" s="73" t="s">
        <v>32</v>
      </c>
      <c r="AS93" s="72">
        <v>850</v>
      </c>
      <c r="AT93" s="36"/>
      <c r="AU93" s="96"/>
      <c r="AV93" s="95"/>
    </row>
    <row r="94" spans="2:48" ht="16.5" customHeight="1">
      <c r="B94" s="73" t="s">
        <v>101</v>
      </c>
      <c r="C94" s="72">
        <v>2500</v>
      </c>
      <c r="D94" s="36"/>
      <c r="E94" s="36"/>
      <c r="F94" s="80"/>
      <c r="G94" s="38"/>
      <c r="I94" s="73" t="s">
        <v>101</v>
      </c>
      <c r="J94" s="72">
        <v>2500</v>
      </c>
      <c r="K94" s="36"/>
      <c r="L94" s="36"/>
      <c r="M94" s="80"/>
      <c r="P94" s="73" t="s">
        <v>101</v>
      </c>
      <c r="Q94" s="72">
        <v>2500</v>
      </c>
      <c r="R94" s="36"/>
      <c r="S94" s="36"/>
      <c r="T94" s="80"/>
      <c r="W94" s="73" t="s">
        <v>101</v>
      </c>
      <c r="X94" s="72">
        <v>2500</v>
      </c>
      <c r="Y94" s="36"/>
      <c r="Z94" s="36"/>
      <c r="AA94" s="80"/>
      <c r="AB94" s="170"/>
      <c r="AC94" s="170"/>
      <c r="AD94" s="73" t="s">
        <v>101</v>
      </c>
      <c r="AE94" s="72">
        <v>2500</v>
      </c>
      <c r="AF94" s="36"/>
      <c r="AG94" s="36"/>
      <c r="AH94" s="80"/>
      <c r="AI94" s="170"/>
      <c r="AJ94" s="170"/>
      <c r="AK94" s="73" t="s">
        <v>101</v>
      </c>
      <c r="AL94" s="72">
        <v>2500</v>
      </c>
      <c r="AM94" s="36"/>
      <c r="AN94" s="36"/>
      <c r="AO94" s="80"/>
      <c r="AP94" s="170"/>
      <c r="AQ94" s="170"/>
      <c r="AR94" s="73" t="s">
        <v>101</v>
      </c>
      <c r="AS94" s="72">
        <v>2500</v>
      </c>
      <c r="AT94" s="36"/>
      <c r="AU94" s="36"/>
      <c r="AV94" s="80"/>
    </row>
    <row r="95" spans="2:48" ht="16.5" customHeight="1">
      <c r="B95" s="73" t="s">
        <v>104</v>
      </c>
      <c r="C95" s="72">
        <v>0</v>
      </c>
      <c r="D95" s="36"/>
      <c r="E95" s="36"/>
      <c r="F95" s="80"/>
      <c r="G95" s="38"/>
      <c r="I95" s="73" t="s">
        <v>104</v>
      </c>
      <c r="J95" s="72">
        <v>0</v>
      </c>
      <c r="K95" s="36"/>
      <c r="L95" s="36"/>
      <c r="M95" s="80"/>
      <c r="P95" s="73" t="s">
        <v>104</v>
      </c>
      <c r="Q95" s="72">
        <v>0</v>
      </c>
      <c r="R95" s="36"/>
      <c r="S95" s="36"/>
      <c r="T95" s="80"/>
      <c r="W95" s="73" t="s">
        <v>104</v>
      </c>
      <c r="X95" s="72">
        <v>0</v>
      </c>
      <c r="Y95" s="36"/>
      <c r="Z95" s="36"/>
      <c r="AA95" s="80"/>
      <c r="AB95" s="170"/>
      <c r="AC95" s="170"/>
      <c r="AD95" s="73" t="s">
        <v>104</v>
      </c>
      <c r="AE95" s="72">
        <v>0</v>
      </c>
      <c r="AF95" s="36"/>
      <c r="AG95" s="36"/>
      <c r="AH95" s="80"/>
      <c r="AI95" s="170"/>
      <c r="AJ95" s="170"/>
      <c r="AK95" s="73" t="s">
        <v>104</v>
      </c>
      <c r="AL95" s="72">
        <v>0</v>
      </c>
      <c r="AM95" s="36"/>
      <c r="AN95" s="36"/>
      <c r="AO95" s="80"/>
      <c r="AP95" s="170"/>
      <c r="AQ95" s="170"/>
      <c r="AR95" s="73" t="s">
        <v>104</v>
      </c>
      <c r="AS95" s="72">
        <v>0</v>
      </c>
      <c r="AT95" s="36"/>
      <c r="AU95" s="36"/>
      <c r="AV95" s="80"/>
    </row>
    <row r="96" spans="2:48" ht="16.5" customHeight="1">
      <c r="B96" s="93" t="s">
        <v>109</v>
      </c>
      <c r="C96" s="94">
        <v>36140</v>
      </c>
      <c r="D96" s="81"/>
      <c r="E96" s="36"/>
      <c r="F96" s="37"/>
      <c r="G96" s="38"/>
      <c r="H96" s="39"/>
      <c r="I96" s="93" t="s">
        <v>109</v>
      </c>
      <c r="J96" s="94">
        <v>44020</v>
      </c>
      <c r="K96" s="81"/>
      <c r="L96" s="36"/>
      <c r="M96" s="37"/>
      <c r="N96" s="39"/>
      <c r="O96" s="39"/>
      <c r="P96" s="93" t="s">
        <v>109</v>
      </c>
      <c r="Q96" s="94">
        <v>22630</v>
      </c>
      <c r="R96" s="81"/>
      <c r="S96" s="36"/>
      <c r="T96" s="37"/>
      <c r="U96" s="39"/>
      <c r="V96" s="39"/>
      <c r="W96" s="93" t="s">
        <v>109</v>
      </c>
      <c r="X96" s="94">
        <v>25360</v>
      </c>
      <c r="Y96" s="81"/>
      <c r="Z96" s="36"/>
      <c r="AA96" s="37"/>
      <c r="AB96" s="81"/>
      <c r="AC96" s="81"/>
      <c r="AD96" s="93" t="s">
        <v>109</v>
      </c>
      <c r="AE96" s="94">
        <v>38560</v>
      </c>
      <c r="AF96" s="81"/>
      <c r="AG96" s="36"/>
      <c r="AH96" s="37"/>
      <c r="AI96" s="81"/>
      <c r="AJ96" s="81"/>
      <c r="AK96" s="93" t="s">
        <v>109</v>
      </c>
      <c r="AL96" s="94">
        <v>26730</v>
      </c>
      <c r="AM96" s="81"/>
      <c r="AN96" s="36"/>
      <c r="AO96" s="37"/>
      <c r="AP96" s="81"/>
      <c r="AQ96" s="81"/>
      <c r="AR96" s="93" t="s">
        <v>109</v>
      </c>
      <c r="AS96" s="94">
        <v>32650</v>
      </c>
      <c r="AT96" s="81"/>
      <c r="AU96" s="36"/>
      <c r="AV96" s="37"/>
    </row>
    <row r="97" spans="2:48" ht="16.5" customHeight="1">
      <c r="B97" s="74" t="s">
        <v>111</v>
      </c>
      <c r="C97" s="75">
        <v>0</v>
      </c>
      <c r="D97" s="81"/>
      <c r="E97" s="36"/>
      <c r="F97" s="37"/>
      <c r="G97" s="38"/>
      <c r="H97" s="39"/>
      <c r="I97" s="74" t="s">
        <v>111</v>
      </c>
      <c r="J97" s="75">
        <v>0</v>
      </c>
      <c r="K97" s="81"/>
      <c r="L97" s="36"/>
      <c r="M97" s="37"/>
      <c r="N97" s="39"/>
      <c r="O97" s="39"/>
      <c r="P97" s="74" t="s">
        <v>111</v>
      </c>
      <c r="Q97" s="75">
        <v>0</v>
      </c>
      <c r="R97" s="81"/>
      <c r="S97" s="36"/>
      <c r="T97" s="37"/>
      <c r="U97" s="39"/>
      <c r="V97" s="39"/>
      <c r="W97" s="74" t="s">
        <v>111</v>
      </c>
      <c r="X97" s="75">
        <v>0</v>
      </c>
      <c r="Y97" s="81"/>
      <c r="Z97" s="36"/>
      <c r="AA97" s="37"/>
      <c r="AB97" s="81"/>
      <c r="AC97" s="81"/>
      <c r="AD97" s="74" t="s">
        <v>111</v>
      </c>
      <c r="AE97" s="75">
        <v>0</v>
      </c>
      <c r="AF97" s="81"/>
      <c r="AG97" s="36"/>
      <c r="AH97" s="37"/>
      <c r="AI97" s="81"/>
      <c r="AJ97" s="81"/>
      <c r="AK97" s="74" t="s">
        <v>111</v>
      </c>
      <c r="AL97" s="75">
        <v>0</v>
      </c>
      <c r="AM97" s="81"/>
      <c r="AN97" s="36"/>
      <c r="AO97" s="37"/>
      <c r="AP97" s="81"/>
      <c r="AQ97" s="81"/>
      <c r="AR97" s="74" t="s">
        <v>111</v>
      </c>
      <c r="AS97" s="75">
        <v>21750</v>
      </c>
      <c r="AT97" s="81"/>
      <c r="AU97" s="36"/>
      <c r="AV97" s="37"/>
    </row>
    <row r="98" spans="2:48" ht="16.5" customHeight="1">
      <c r="B98" s="91" t="s">
        <v>112</v>
      </c>
      <c r="C98" s="92">
        <v>36140</v>
      </c>
      <c r="D98" s="81"/>
      <c r="E98" s="36"/>
      <c r="F98" s="37"/>
      <c r="G98" s="38"/>
      <c r="I98" s="91" t="s">
        <v>112</v>
      </c>
      <c r="J98" s="92">
        <v>44020</v>
      </c>
      <c r="K98" s="81"/>
      <c r="L98" s="36"/>
      <c r="M98" s="37"/>
      <c r="P98" s="91" t="s">
        <v>112</v>
      </c>
      <c r="Q98" s="92">
        <v>22630</v>
      </c>
      <c r="R98" s="81"/>
      <c r="S98" s="36"/>
      <c r="T98" s="37"/>
      <c r="W98" s="91" t="s">
        <v>112</v>
      </c>
      <c r="X98" s="92">
        <v>25360</v>
      </c>
      <c r="Y98" s="81"/>
      <c r="Z98" s="36"/>
      <c r="AA98" s="37"/>
      <c r="AB98" s="81"/>
      <c r="AC98" s="81"/>
      <c r="AD98" s="91" t="s">
        <v>112</v>
      </c>
      <c r="AE98" s="92">
        <v>38560</v>
      </c>
      <c r="AF98" s="81"/>
      <c r="AG98" s="36"/>
      <c r="AH98" s="37"/>
      <c r="AI98" s="81"/>
      <c r="AJ98" s="81"/>
      <c r="AK98" s="91" t="s">
        <v>112</v>
      </c>
      <c r="AL98" s="92">
        <v>26730</v>
      </c>
      <c r="AM98" s="81"/>
      <c r="AN98" s="36"/>
      <c r="AO98" s="37"/>
      <c r="AP98" s="81"/>
      <c r="AQ98" s="81"/>
      <c r="AR98" s="91" t="s">
        <v>112</v>
      </c>
      <c r="AS98" s="92">
        <v>54400</v>
      </c>
      <c r="AT98" s="81"/>
      <c r="AU98" s="36"/>
      <c r="AV98" s="37"/>
    </row>
    <row r="99" spans="2:48" s="39" customFormat="1" ht="16.5" customHeight="1">
      <c r="B99" s="73"/>
      <c r="C99" s="42"/>
      <c r="D99" s="36"/>
      <c r="E99" s="36"/>
      <c r="F99" s="37"/>
      <c r="G99" s="38"/>
      <c r="I99" s="73"/>
      <c r="J99" s="42"/>
      <c r="K99" s="36"/>
      <c r="L99" s="36"/>
      <c r="M99" s="37"/>
      <c r="P99" s="73"/>
      <c r="Q99" s="42"/>
      <c r="R99" s="36"/>
      <c r="S99" s="36"/>
      <c r="T99" s="37"/>
      <c r="W99" s="73"/>
      <c r="X99" s="42"/>
      <c r="Y99" s="36"/>
      <c r="Z99" s="36"/>
      <c r="AA99" s="37"/>
      <c r="AB99" s="81"/>
      <c r="AC99" s="81"/>
      <c r="AD99" s="73"/>
      <c r="AE99" s="42"/>
      <c r="AF99" s="36"/>
      <c r="AG99" s="36"/>
      <c r="AH99" s="37"/>
      <c r="AI99" s="81"/>
      <c r="AJ99" s="81"/>
      <c r="AK99" s="73"/>
      <c r="AL99" s="42"/>
      <c r="AM99" s="36"/>
      <c r="AN99" s="36"/>
      <c r="AO99" s="37"/>
      <c r="AP99" s="81"/>
      <c r="AQ99" s="81"/>
      <c r="AR99" s="73"/>
      <c r="AS99" s="42"/>
      <c r="AT99" s="36"/>
      <c r="AU99" s="36"/>
      <c r="AV99" s="37"/>
    </row>
    <row r="100" spans="2:48" s="82" customFormat="1" ht="16.5" customHeight="1">
      <c r="B100" s="73">
        <v>0</v>
      </c>
      <c r="C100" s="42"/>
      <c r="D100" s="36"/>
      <c r="E100" s="36"/>
      <c r="F100" s="37"/>
      <c r="G100" s="83"/>
      <c r="I100" s="73">
        <v>0</v>
      </c>
      <c r="J100" s="42"/>
      <c r="K100" s="36"/>
      <c r="L100" s="36"/>
      <c r="M100" s="37"/>
      <c r="P100" s="73">
        <v>0</v>
      </c>
      <c r="Q100" s="42"/>
      <c r="R100" s="36"/>
      <c r="S100" s="36"/>
      <c r="T100" s="37"/>
      <c r="W100" s="73">
        <v>0</v>
      </c>
      <c r="X100" s="42"/>
      <c r="Y100" s="36"/>
      <c r="Z100" s="36"/>
      <c r="AA100" s="37"/>
      <c r="AB100" s="81"/>
      <c r="AC100" s="81"/>
      <c r="AD100" s="73">
        <v>0</v>
      </c>
      <c r="AE100" s="42"/>
      <c r="AF100" s="36"/>
      <c r="AG100" s="36"/>
      <c r="AH100" s="37"/>
      <c r="AI100" s="81"/>
      <c r="AJ100" s="81"/>
      <c r="AK100" s="73">
        <v>0</v>
      </c>
      <c r="AL100" s="42"/>
      <c r="AM100" s="36"/>
      <c r="AN100" s="36"/>
      <c r="AO100" s="37"/>
      <c r="AP100" s="81"/>
      <c r="AQ100" s="81"/>
      <c r="AR100" s="73">
        <v>0</v>
      </c>
      <c r="AS100" s="42"/>
      <c r="AT100" s="36"/>
      <c r="AU100" s="36"/>
      <c r="AV100" s="37"/>
    </row>
    <row r="101" spans="2:48" ht="16.5" customHeight="1">
      <c r="B101" s="73" t="s">
        <v>211</v>
      </c>
      <c r="C101" s="42"/>
      <c r="D101" s="36"/>
      <c r="E101" s="36"/>
      <c r="F101" s="37"/>
      <c r="G101" s="38"/>
      <c r="I101" s="73" t="s">
        <v>211</v>
      </c>
      <c r="J101" s="42"/>
      <c r="K101" s="36"/>
      <c r="L101" s="36"/>
      <c r="M101" s="37"/>
      <c r="P101" s="73" t="s">
        <v>211</v>
      </c>
      <c r="Q101" s="42"/>
      <c r="R101" s="36"/>
      <c r="S101" s="36"/>
      <c r="T101" s="37"/>
      <c r="W101" s="73" t="s">
        <v>211</v>
      </c>
      <c r="X101" s="42"/>
      <c r="Y101" s="36"/>
      <c r="Z101" s="36"/>
      <c r="AA101" s="37"/>
      <c r="AB101" s="81"/>
      <c r="AC101" s="81"/>
      <c r="AD101" s="73" t="s">
        <v>211</v>
      </c>
      <c r="AE101" s="42"/>
      <c r="AF101" s="36"/>
      <c r="AG101" s="36"/>
      <c r="AH101" s="37"/>
      <c r="AI101" s="81"/>
      <c r="AJ101" s="81"/>
      <c r="AK101" s="73" t="s">
        <v>211</v>
      </c>
      <c r="AL101" s="42"/>
      <c r="AM101" s="36"/>
      <c r="AN101" s="36"/>
      <c r="AO101" s="37"/>
      <c r="AP101" s="81"/>
      <c r="AQ101" s="81"/>
      <c r="AR101" s="73" t="s">
        <v>211</v>
      </c>
      <c r="AS101" s="42"/>
      <c r="AT101" s="36"/>
      <c r="AU101" s="36"/>
      <c r="AV101" s="37"/>
    </row>
    <row r="102" spans="2:48" s="184" customFormat="1" ht="16.5" customHeight="1">
      <c r="B102" s="180">
        <v>0</v>
      </c>
      <c r="C102" s="181"/>
      <c r="D102" s="26"/>
      <c r="E102" s="26"/>
      <c r="F102" s="182"/>
      <c r="G102" s="183"/>
      <c r="I102" s="180">
        <v>0</v>
      </c>
      <c r="J102" s="181"/>
      <c r="K102" s="26"/>
      <c r="L102" s="26"/>
      <c r="M102" s="182"/>
      <c r="P102" s="180">
        <v>0</v>
      </c>
      <c r="Q102" s="181"/>
      <c r="R102" s="26"/>
      <c r="S102" s="26"/>
      <c r="T102" s="182"/>
      <c r="W102" s="180">
        <v>0</v>
      </c>
      <c r="X102" s="181"/>
      <c r="Y102" s="26"/>
      <c r="Z102" s="26"/>
      <c r="AA102" s="182"/>
      <c r="AB102" s="185"/>
      <c r="AC102" s="185"/>
      <c r="AD102" s="180">
        <v>0</v>
      </c>
      <c r="AE102" s="181"/>
      <c r="AF102" s="26"/>
      <c r="AG102" s="26"/>
      <c r="AH102" s="182"/>
      <c r="AI102" s="185"/>
      <c r="AJ102" s="185"/>
      <c r="AK102" s="180">
        <v>0</v>
      </c>
      <c r="AL102" s="181"/>
      <c r="AM102" s="26"/>
      <c r="AN102" s="26"/>
      <c r="AO102" s="182"/>
      <c r="AP102" s="185"/>
      <c r="AQ102" s="185"/>
      <c r="AR102" s="180">
        <v>0</v>
      </c>
      <c r="AS102" s="181"/>
      <c r="AT102" s="26"/>
      <c r="AU102" s="26"/>
      <c r="AV102" s="182"/>
    </row>
    <row r="103" spans="2:48" ht="16.5" customHeight="1" thickBot="1">
      <c r="B103" s="84"/>
      <c r="C103" s="85"/>
      <c r="D103" s="85"/>
      <c r="E103" s="85"/>
      <c r="F103" s="86"/>
      <c r="I103" s="84"/>
      <c r="J103" s="85"/>
      <c r="K103" s="85"/>
      <c r="L103" s="85"/>
      <c r="M103" s="86"/>
      <c r="P103" s="84"/>
      <c r="Q103" s="85"/>
      <c r="R103" s="85"/>
      <c r="S103" s="85"/>
      <c r="T103" s="86"/>
      <c r="W103" s="84"/>
      <c r="X103" s="85"/>
      <c r="Y103" s="85"/>
      <c r="Z103" s="85"/>
      <c r="AA103" s="86"/>
      <c r="AB103" s="81"/>
      <c r="AC103" s="81"/>
      <c r="AD103" s="84"/>
      <c r="AE103" s="85"/>
      <c r="AF103" s="85"/>
      <c r="AG103" s="85"/>
      <c r="AH103" s="86"/>
      <c r="AI103" s="81"/>
      <c r="AJ103" s="81"/>
      <c r="AK103" s="84"/>
      <c r="AL103" s="85"/>
      <c r="AM103" s="85"/>
      <c r="AN103" s="85"/>
      <c r="AO103" s="86"/>
      <c r="AP103" s="81"/>
      <c r="AQ103" s="81"/>
      <c r="AR103" s="84"/>
      <c r="AS103" s="85"/>
      <c r="AT103" s="85"/>
      <c r="AU103" s="85"/>
      <c r="AV103" s="86"/>
    </row>
    <row r="104" spans="2:48" ht="16.5" customHeight="1">
      <c r="B104" s="36"/>
      <c r="I104" s="36"/>
      <c r="P104" s="36"/>
      <c r="W104" s="36"/>
      <c r="AD104" s="36"/>
      <c r="AK104" s="36"/>
      <c r="AR104" s="36"/>
    </row>
    <row r="105" spans="2:48" ht="16.5" customHeight="1" thickBot="1">
      <c r="B105" s="36"/>
      <c r="I105" s="36"/>
      <c r="P105" s="36"/>
      <c r="W105" s="36"/>
      <c r="AD105" s="36"/>
      <c r="AK105" s="36"/>
      <c r="AR105" s="36"/>
    </row>
    <row r="106" spans="2:48" s="76" customFormat="1" ht="16.5" customHeight="1">
      <c r="B106" s="98"/>
      <c r="C106" s="101"/>
      <c r="D106" s="102" t="s">
        <v>114</v>
      </c>
      <c r="E106" s="99"/>
      <c r="F106" s="100"/>
      <c r="G106" s="77"/>
      <c r="I106" s="98"/>
      <c r="J106" s="101"/>
      <c r="K106" s="102" t="s">
        <v>114</v>
      </c>
      <c r="L106" s="99"/>
      <c r="M106" s="100"/>
      <c r="P106" s="98"/>
      <c r="Q106" s="101"/>
      <c r="R106" s="102" t="s">
        <v>114</v>
      </c>
      <c r="S106" s="99"/>
      <c r="T106" s="100"/>
      <c r="W106" s="98"/>
      <c r="X106" s="101"/>
      <c r="Y106" s="102" t="s">
        <v>114</v>
      </c>
      <c r="Z106" s="99"/>
      <c r="AA106" s="100"/>
      <c r="AB106" s="167"/>
      <c r="AC106" s="167"/>
      <c r="AD106" s="98"/>
      <c r="AE106" s="101"/>
      <c r="AF106" s="102" t="s">
        <v>114</v>
      </c>
      <c r="AG106" s="99"/>
      <c r="AH106" s="100"/>
      <c r="AI106" s="167"/>
      <c r="AJ106" s="167"/>
      <c r="AK106" s="98"/>
      <c r="AL106" s="101"/>
      <c r="AM106" s="102" t="s">
        <v>114</v>
      </c>
      <c r="AN106" s="99"/>
      <c r="AO106" s="100"/>
      <c r="AP106" s="167"/>
      <c r="AQ106" s="167"/>
      <c r="AR106" s="98"/>
      <c r="AS106" s="101"/>
      <c r="AT106" s="102" t="s">
        <v>114</v>
      </c>
      <c r="AU106" s="99"/>
      <c r="AV106" s="100"/>
    </row>
    <row r="107" spans="2:48" ht="16.5" customHeight="1">
      <c r="B107" s="40" t="s">
        <v>26</v>
      </c>
      <c r="C107" s="26" t="s">
        <v>37</v>
      </c>
      <c r="D107" s="96"/>
      <c r="E107" s="26"/>
      <c r="F107" s="95"/>
      <c r="G107" s="41"/>
      <c r="H107" s="41"/>
      <c r="I107" s="40" t="s">
        <v>26</v>
      </c>
      <c r="J107" s="26" t="s">
        <v>42</v>
      </c>
      <c r="K107" s="41"/>
      <c r="L107" s="26"/>
      <c r="M107" s="70"/>
      <c r="N107" s="41"/>
      <c r="O107" s="41"/>
      <c r="P107" s="40" t="s">
        <v>26</v>
      </c>
      <c r="Q107" s="26" t="s">
        <v>56</v>
      </c>
      <c r="R107" s="42"/>
      <c r="S107" s="26"/>
      <c r="T107" s="70"/>
      <c r="U107" s="41"/>
      <c r="V107" s="41"/>
      <c r="W107" s="40" t="s">
        <v>26</v>
      </c>
      <c r="X107" s="26" t="s">
        <v>57</v>
      </c>
      <c r="Y107" s="41"/>
      <c r="Z107" s="26"/>
      <c r="AA107" s="70"/>
      <c r="AB107" s="41"/>
      <c r="AC107" s="41"/>
      <c r="AD107" s="40" t="s">
        <v>26</v>
      </c>
      <c r="AE107" s="26" t="s">
        <v>58</v>
      </c>
      <c r="AF107" s="41"/>
      <c r="AG107" s="26"/>
      <c r="AH107" s="70"/>
      <c r="AI107" s="41"/>
      <c r="AJ107" s="41"/>
      <c r="AK107" s="40" t="s">
        <v>26</v>
      </c>
      <c r="AL107" s="26" t="s">
        <v>59</v>
      </c>
      <c r="AN107" s="26"/>
      <c r="AO107" s="70"/>
      <c r="AP107" s="41"/>
      <c r="AQ107" s="41"/>
      <c r="AR107" s="40" t="s">
        <v>26</v>
      </c>
      <c r="AS107" s="26" t="s">
        <v>60</v>
      </c>
      <c r="AU107" s="26"/>
      <c r="AV107" s="70"/>
    </row>
    <row r="108" spans="2:48" ht="16.5" customHeight="1">
      <c r="B108" s="73" t="s">
        <v>27</v>
      </c>
      <c r="C108" s="36" t="s">
        <v>685</v>
      </c>
      <c r="D108" s="36"/>
      <c r="E108" s="36" t="s">
        <v>28</v>
      </c>
      <c r="F108" s="90">
        <v>45545</v>
      </c>
      <c r="G108" s="38"/>
      <c r="I108" s="73" t="s">
        <v>27</v>
      </c>
      <c r="J108" s="36" t="s">
        <v>685</v>
      </c>
      <c r="K108" s="36"/>
      <c r="L108" s="36" t="s">
        <v>28</v>
      </c>
      <c r="M108" s="90">
        <v>45545</v>
      </c>
      <c r="P108" s="73" t="s">
        <v>27</v>
      </c>
      <c r="Q108" s="36" t="s">
        <v>685</v>
      </c>
      <c r="R108" s="36"/>
      <c r="S108" s="36" t="s">
        <v>28</v>
      </c>
      <c r="T108" s="90">
        <v>45545</v>
      </c>
      <c r="W108" s="73" t="s">
        <v>27</v>
      </c>
      <c r="X108" s="36" t="s">
        <v>685</v>
      </c>
      <c r="Y108" s="36"/>
      <c r="Z108" s="36" t="s">
        <v>28</v>
      </c>
      <c r="AA108" s="90">
        <v>45545</v>
      </c>
      <c r="AB108" s="168"/>
      <c r="AC108" s="168"/>
      <c r="AD108" s="73" t="s">
        <v>27</v>
      </c>
      <c r="AE108" s="36" t="s">
        <v>685</v>
      </c>
      <c r="AF108" s="36"/>
      <c r="AG108" s="36" t="s">
        <v>28</v>
      </c>
      <c r="AH108" s="90">
        <v>45545</v>
      </c>
      <c r="AI108" s="168"/>
      <c r="AJ108" s="168"/>
      <c r="AK108" s="73" t="s">
        <v>27</v>
      </c>
      <c r="AL108" s="36" t="s">
        <v>685</v>
      </c>
      <c r="AM108" s="36"/>
      <c r="AN108" s="36" t="s">
        <v>28</v>
      </c>
      <c r="AO108" s="90">
        <v>45545</v>
      </c>
      <c r="AP108" s="168"/>
      <c r="AQ108" s="168"/>
      <c r="AR108" s="73" t="s">
        <v>27</v>
      </c>
      <c r="AS108" s="36" t="s">
        <v>685</v>
      </c>
      <c r="AT108" s="36"/>
      <c r="AU108" s="36" t="s">
        <v>28</v>
      </c>
      <c r="AV108" s="90">
        <v>45545</v>
      </c>
    </row>
    <row r="109" spans="2:48" ht="16.5" customHeight="1">
      <c r="B109" s="73"/>
      <c r="C109" s="36"/>
      <c r="D109" s="36"/>
      <c r="E109" s="36"/>
      <c r="F109" s="37"/>
      <c r="G109" s="38"/>
      <c r="I109" s="73"/>
      <c r="J109" s="36"/>
      <c r="K109" s="36"/>
      <c r="L109" s="36"/>
      <c r="M109" s="37"/>
      <c r="P109" s="73"/>
      <c r="Q109" s="36"/>
      <c r="R109" s="36"/>
      <c r="S109" s="36"/>
      <c r="T109" s="37"/>
      <c r="W109" s="73"/>
      <c r="X109" s="36"/>
      <c r="Y109" s="36"/>
      <c r="Z109" s="36"/>
      <c r="AA109" s="37"/>
      <c r="AB109" s="81"/>
      <c r="AC109" s="81"/>
      <c r="AD109" s="73"/>
      <c r="AE109" s="36"/>
      <c r="AF109" s="36"/>
      <c r="AG109" s="36"/>
      <c r="AH109" s="37"/>
      <c r="AI109" s="81"/>
      <c r="AJ109" s="81"/>
      <c r="AK109" s="73"/>
      <c r="AL109" s="36"/>
      <c r="AM109" s="36"/>
      <c r="AN109" s="36"/>
      <c r="AO109" s="37"/>
      <c r="AP109" s="81"/>
      <c r="AQ109" s="81"/>
      <c r="AR109" s="73"/>
      <c r="AS109" s="36"/>
      <c r="AT109" s="36"/>
      <c r="AU109" s="36"/>
      <c r="AV109" s="37"/>
    </row>
    <row r="110" spans="2:48" s="79" customFormat="1" ht="16.5" customHeight="1">
      <c r="B110" s="266" t="s">
        <v>113</v>
      </c>
      <c r="C110" s="267"/>
      <c r="D110" s="259"/>
      <c r="E110" s="268" t="s">
        <v>115</v>
      </c>
      <c r="F110" s="269"/>
      <c r="G110" s="78"/>
      <c r="I110" s="266" t="s">
        <v>113</v>
      </c>
      <c r="J110" s="267"/>
      <c r="K110" s="259"/>
      <c r="L110" s="268" t="s">
        <v>115</v>
      </c>
      <c r="M110" s="269"/>
      <c r="P110" s="266" t="s">
        <v>113</v>
      </c>
      <c r="Q110" s="267"/>
      <c r="R110" s="259"/>
      <c r="S110" s="268" t="s">
        <v>115</v>
      </c>
      <c r="T110" s="269"/>
      <c r="W110" s="266" t="s">
        <v>113</v>
      </c>
      <c r="X110" s="267"/>
      <c r="Y110" s="259"/>
      <c r="Z110" s="268" t="s">
        <v>115</v>
      </c>
      <c r="AA110" s="269"/>
      <c r="AB110" s="169"/>
      <c r="AC110" s="169"/>
      <c r="AD110" s="266" t="s">
        <v>113</v>
      </c>
      <c r="AE110" s="267"/>
      <c r="AF110" s="259"/>
      <c r="AG110" s="268" t="s">
        <v>115</v>
      </c>
      <c r="AH110" s="269"/>
      <c r="AI110" s="169"/>
      <c r="AJ110" s="169"/>
      <c r="AK110" s="266" t="s">
        <v>113</v>
      </c>
      <c r="AL110" s="267"/>
      <c r="AM110" s="259"/>
      <c r="AN110" s="268" t="s">
        <v>115</v>
      </c>
      <c r="AO110" s="269"/>
      <c r="AP110" s="169"/>
      <c r="AQ110" s="169"/>
      <c r="AR110" s="266" t="s">
        <v>113</v>
      </c>
      <c r="AS110" s="267"/>
      <c r="AT110" s="259"/>
      <c r="AU110" s="268" t="s">
        <v>115</v>
      </c>
      <c r="AV110" s="269"/>
    </row>
    <row r="111" spans="2:48" ht="16.5" customHeight="1">
      <c r="B111" s="73" t="s">
        <v>1</v>
      </c>
      <c r="C111" s="72">
        <v>7300</v>
      </c>
      <c r="D111" s="36"/>
      <c r="E111" s="36" t="s">
        <v>29</v>
      </c>
      <c r="F111" s="80" t="s">
        <v>771</v>
      </c>
      <c r="G111" s="38"/>
      <c r="I111" s="73" t="s">
        <v>1</v>
      </c>
      <c r="J111" s="72">
        <v>1600</v>
      </c>
      <c r="K111" s="36"/>
      <c r="L111" s="36" t="s">
        <v>29</v>
      </c>
      <c r="M111" s="80" t="s">
        <v>772</v>
      </c>
      <c r="P111" s="73" t="s">
        <v>1</v>
      </c>
      <c r="Q111" s="72">
        <v>1600</v>
      </c>
      <c r="R111" s="36"/>
      <c r="S111" s="36" t="s">
        <v>29</v>
      </c>
      <c r="T111" s="80" t="s">
        <v>773</v>
      </c>
      <c r="W111" s="73" t="s">
        <v>1</v>
      </c>
      <c r="X111" s="72">
        <v>1600</v>
      </c>
      <c r="Y111" s="36"/>
      <c r="Z111" s="36" t="s">
        <v>29</v>
      </c>
      <c r="AA111" s="80" t="s">
        <v>774</v>
      </c>
      <c r="AB111" s="170"/>
      <c r="AC111" s="170"/>
      <c r="AD111" s="73" t="s">
        <v>1</v>
      </c>
      <c r="AE111" s="72">
        <v>910</v>
      </c>
      <c r="AF111" s="36"/>
      <c r="AG111" s="36" t="s">
        <v>29</v>
      </c>
      <c r="AH111" s="80" t="s">
        <v>775</v>
      </c>
      <c r="AI111" s="170"/>
      <c r="AJ111" s="170"/>
      <c r="AK111" s="73" t="s">
        <v>1</v>
      </c>
      <c r="AL111" s="72">
        <v>910</v>
      </c>
      <c r="AM111" s="36"/>
      <c r="AN111" s="36" t="s">
        <v>29</v>
      </c>
      <c r="AO111" s="80" t="s">
        <v>776</v>
      </c>
      <c r="AP111" s="170"/>
      <c r="AQ111" s="170"/>
      <c r="AR111" s="73" t="s">
        <v>1</v>
      </c>
      <c r="AS111" s="72">
        <v>7300</v>
      </c>
      <c r="AT111" s="36"/>
      <c r="AU111" s="36" t="s">
        <v>29</v>
      </c>
      <c r="AV111" s="80" t="s">
        <v>777</v>
      </c>
    </row>
    <row r="112" spans="2:48" ht="16.5" customHeight="1">
      <c r="B112" s="73" t="s">
        <v>3</v>
      </c>
      <c r="C112" s="72">
        <v>113977</v>
      </c>
      <c r="D112" s="36"/>
      <c r="E112" s="36" t="s">
        <v>30</v>
      </c>
      <c r="F112" s="80" t="s">
        <v>778</v>
      </c>
      <c r="G112" s="38"/>
      <c r="I112" s="73" t="s">
        <v>3</v>
      </c>
      <c r="J112" s="72">
        <v>66473</v>
      </c>
      <c r="K112" s="36"/>
      <c r="L112" s="36" t="s">
        <v>30</v>
      </c>
      <c r="M112" s="80" t="s">
        <v>779</v>
      </c>
      <c r="P112" s="73" t="s">
        <v>3</v>
      </c>
      <c r="Q112" s="72">
        <v>38360</v>
      </c>
      <c r="R112" s="36"/>
      <c r="S112" s="36" t="s">
        <v>30</v>
      </c>
      <c r="T112" s="80" t="s">
        <v>780</v>
      </c>
      <c r="W112" s="73" t="s">
        <v>3</v>
      </c>
      <c r="X112" s="72">
        <v>55099</v>
      </c>
      <c r="Y112" s="36"/>
      <c r="Z112" s="36" t="s">
        <v>30</v>
      </c>
      <c r="AA112" s="80" t="s">
        <v>781</v>
      </c>
      <c r="AB112" s="170"/>
      <c r="AC112" s="170"/>
      <c r="AD112" s="73" t="s">
        <v>3</v>
      </c>
      <c r="AE112" s="72">
        <v>23400</v>
      </c>
      <c r="AF112" s="36"/>
      <c r="AG112" s="36" t="s">
        <v>30</v>
      </c>
      <c r="AH112" s="80" t="s">
        <v>782</v>
      </c>
      <c r="AI112" s="170"/>
      <c r="AJ112" s="170"/>
      <c r="AK112" s="73" t="s">
        <v>3</v>
      </c>
      <c r="AL112" s="72">
        <v>21480</v>
      </c>
      <c r="AM112" s="36"/>
      <c r="AN112" s="36" t="s">
        <v>30</v>
      </c>
      <c r="AO112" s="80" t="s">
        <v>783</v>
      </c>
      <c r="AP112" s="170"/>
      <c r="AQ112" s="170"/>
      <c r="AR112" s="73" t="s">
        <v>3</v>
      </c>
      <c r="AS112" s="72">
        <v>78023</v>
      </c>
      <c r="AT112" s="36"/>
      <c r="AU112" s="36" t="s">
        <v>30</v>
      </c>
      <c r="AV112" s="80" t="s">
        <v>784</v>
      </c>
    </row>
    <row r="113" spans="2:48" ht="16.5" customHeight="1">
      <c r="B113" s="73" t="s">
        <v>159</v>
      </c>
      <c r="C113" s="72">
        <v>0</v>
      </c>
      <c r="D113" s="36"/>
      <c r="E113" s="36"/>
      <c r="F113" s="80"/>
      <c r="G113" s="38"/>
      <c r="I113" s="73" t="s">
        <v>159</v>
      </c>
      <c r="J113" s="72">
        <v>0</v>
      </c>
      <c r="K113" s="36"/>
      <c r="L113" s="36"/>
      <c r="M113" s="80"/>
      <c r="P113" s="73" t="s">
        <v>159</v>
      </c>
      <c r="Q113" s="72">
        <v>0</v>
      </c>
      <c r="R113" s="36"/>
      <c r="S113" s="36"/>
      <c r="T113" s="80"/>
      <c r="W113" s="73" t="s">
        <v>159</v>
      </c>
      <c r="X113" s="72">
        <v>0</v>
      </c>
      <c r="Y113" s="36"/>
      <c r="Z113" s="36"/>
      <c r="AA113" s="80"/>
      <c r="AB113" s="170"/>
      <c r="AC113" s="170"/>
      <c r="AD113" s="73" t="s">
        <v>159</v>
      </c>
      <c r="AE113" s="72">
        <v>0</v>
      </c>
      <c r="AF113" s="36"/>
      <c r="AG113" s="36"/>
      <c r="AH113" s="80"/>
      <c r="AI113" s="170"/>
      <c r="AJ113" s="170"/>
      <c r="AK113" s="73" t="s">
        <v>159</v>
      </c>
      <c r="AL113" s="72">
        <v>0</v>
      </c>
      <c r="AM113" s="36"/>
      <c r="AN113" s="36"/>
      <c r="AO113" s="80"/>
      <c r="AP113" s="170"/>
      <c r="AQ113" s="170"/>
      <c r="AR113" s="73" t="s">
        <v>159</v>
      </c>
      <c r="AS113" s="72">
        <v>0</v>
      </c>
      <c r="AT113" s="36"/>
      <c r="AU113" s="36"/>
      <c r="AV113" s="80"/>
    </row>
    <row r="114" spans="2:48" ht="16.5" customHeight="1">
      <c r="B114" s="164" t="s">
        <v>172</v>
      </c>
      <c r="C114" s="72">
        <v>5391</v>
      </c>
      <c r="D114" s="36"/>
      <c r="E114" s="36"/>
      <c r="F114" s="80"/>
      <c r="G114" s="38"/>
      <c r="I114" s="164" t="s">
        <v>172</v>
      </c>
      <c r="J114" s="72">
        <v>3978</v>
      </c>
      <c r="K114" s="36"/>
      <c r="L114" s="36"/>
      <c r="M114" s="80"/>
      <c r="P114" s="164" t="s">
        <v>172</v>
      </c>
      <c r="Q114" s="72">
        <v>2799</v>
      </c>
      <c r="R114" s="36"/>
      <c r="S114" s="36"/>
      <c r="T114" s="80"/>
      <c r="W114" s="164" t="s">
        <v>172</v>
      </c>
      <c r="X114" s="72">
        <v>3501</v>
      </c>
      <c r="Y114" s="36"/>
      <c r="Z114" s="36"/>
      <c r="AA114" s="80"/>
      <c r="AB114" s="170"/>
      <c r="AC114" s="170"/>
      <c r="AD114" s="164" t="s">
        <v>172</v>
      </c>
      <c r="AE114" s="72">
        <v>1755</v>
      </c>
      <c r="AF114" s="36"/>
      <c r="AG114" s="36"/>
      <c r="AH114" s="80"/>
      <c r="AI114" s="170"/>
      <c r="AJ114" s="170"/>
      <c r="AK114" s="164" t="s">
        <v>172</v>
      </c>
      <c r="AL114" s="72">
        <v>1611</v>
      </c>
      <c r="AM114" s="36"/>
      <c r="AN114" s="36"/>
      <c r="AO114" s="80"/>
      <c r="AP114" s="170"/>
      <c r="AQ114" s="170"/>
      <c r="AR114" s="164" t="s">
        <v>172</v>
      </c>
      <c r="AS114" s="72">
        <v>4338</v>
      </c>
      <c r="AT114" s="36"/>
      <c r="AU114" s="36"/>
      <c r="AV114" s="80"/>
    </row>
    <row r="115" spans="2:48" ht="16.5" customHeight="1">
      <c r="B115" s="73" t="s">
        <v>169</v>
      </c>
      <c r="C115" s="72">
        <v>2995</v>
      </c>
      <c r="D115" s="36"/>
      <c r="E115" s="36"/>
      <c r="F115" s="80"/>
      <c r="G115" s="38"/>
      <c r="I115" s="73" t="s">
        <v>169</v>
      </c>
      <c r="J115" s="72">
        <v>2210</v>
      </c>
      <c r="K115" s="36"/>
      <c r="L115" s="36"/>
      <c r="M115" s="80"/>
      <c r="P115" s="73" t="s">
        <v>169</v>
      </c>
      <c r="Q115" s="72">
        <v>1555</v>
      </c>
      <c r="R115" s="36"/>
      <c r="S115" s="36"/>
      <c r="T115" s="80"/>
      <c r="W115" s="73" t="s">
        <v>169</v>
      </c>
      <c r="X115" s="72">
        <v>1945</v>
      </c>
      <c r="Y115" s="36"/>
      <c r="Z115" s="36"/>
      <c r="AA115" s="80"/>
      <c r="AB115" s="170"/>
      <c r="AC115" s="170"/>
      <c r="AD115" s="73" t="s">
        <v>169</v>
      </c>
      <c r="AE115" s="72">
        <v>975</v>
      </c>
      <c r="AF115" s="36"/>
      <c r="AG115" s="36"/>
      <c r="AH115" s="80"/>
      <c r="AI115" s="170"/>
      <c r="AJ115" s="170"/>
      <c r="AK115" s="73" t="s">
        <v>169</v>
      </c>
      <c r="AL115" s="72">
        <v>895</v>
      </c>
      <c r="AM115" s="36"/>
      <c r="AN115" s="36"/>
      <c r="AO115" s="80"/>
      <c r="AP115" s="170"/>
      <c r="AQ115" s="170"/>
      <c r="AR115" s="73" t="s">
        <v>169</v>
      </c>
      <c r="AS115" s="72">
        <v>2410</v>
      </c>
      <c r="AT115" s="36"/>
      <c r="AU115" s="36"/>
      <c r="AV115" s="80"/>
    </row>
    <row r="116" spans="2:48" ht="16.5" customHeight="1">
      <c r="B116" s="73" t="s">
        <v>31</v>
      </c>
      <c r="C116" s="72">
        <v>12966</v>
      </c>
      <c r="D116" s="36"/>
      <c r="E116" s="172" t="s">
        <v>117</v>
      </c>
      <c r="F116" s="173"/>
      <c r="G116" s="38"/>
      <c r="I116" s="73" t="s">
        <v>31</v>
      </c>
      <c r="J116" s="72">
        <v>7426</v>
      </c>
      <c r="K116" s="36"/>
      <c r="L116" s="172" t="s">
        <v>117</v>
      </c>
      <c r="M116" s="173"/>
      <c r="P116" s="73" t="s">
        <v>31</v>
      </c>
      <c r="Q116" s="72">
        <v>4431</v>
      </c>
      <c r="R116" s="36"/>
      <c r="S116" s="172" t="s">
        <v>117</v>
      </c>
      <c r="T116" s="173"/>
      <c r="W116" s="73" t="s">
        <v>31</v>
      </c>
      <c r="X116" s="72">
        <v>6215</v>
      </c>
      <c r="Y116" s="36"/>
      <c r="Z116" s="172" t="s">
        <v>117</v>
      </c>
      <c r="AA116" s="173"/>
      <c r="AB116" s="169"/>
      <c r="AC116" s="169"/>
      <c r="AD116" s="73" t="s">
        <v>31</v>
      </c>
      <c r="AE116" s="72">
        <v>2704</v>
      </c>
      <c r="AF116" s="36"/>
      <c r="AG116" s="172" t="s">
        <v>117</v>
      </c>
      <c r="AH116" s="173"/>
      <c r="AI116" s="169"/>
      <c r="AJ116" s="169"/>
      <c r="AK116" s="73" t="s">
        <v>31</v>
      </c>
      <c r="AL116" s="72">
        <v>2490</v>
      </c>
      <c r="AM116" s="36"/>
      <c r="AN116" s="172" t="s">
        <v>117</v>
      </c>
      <c r="AO116" s="173"/>
      <c r="AP116" s="169"/>
      <c r="AQ116" s="169"/>
      <c r="AR116" s="73" t="s">
        <v>31</v>
      </c>
      <c r="AS116" s="72">
        <v>9207</v>
      </c>
      <c r="AT116" s="36"/>
      <c r="AU116" s="172" t="s">
        <v>117</v>
      </c>
      <c r="AV116" s="173"/>
    </row>
    <row r="117" spans="2:48" ht="16.5" customHeight="1">
      <c r="B117" s="73" t="s">
        <v>171</v>
      </c>
      <c r="C117" s="72">
        <v>-9</v>
      </c>
      <c r="D117" s="36"/>
      <c r="E117" s="36" t="s">
        <v>33</v>
      </c>
      <c r="F117" s="80" t="s">
        <v>785</v>
      </c>
      <c r="G117" s="38"/>
      <c r="I117" s="73" t="s">
        <v>171</v>
      </c>
      <c r="J117" s="72">
        <v>-7</v>
      </c>
      <c r="K117" s="36"/>
      <c r="L117" s="36" t="s">
        <v>33</v>
      </c>
      <c r="M117" s="80" t="s">
        <v>786</v>
      </c>
      <c r="P117" s="73" t="s">
        <v>171</v>
      </c>
      <c r="Q117" s="72">
        <v>-5</v>
      </c>
      <c r="R117" s="36"/>
      <c r="S117" s="36" t="s">
        <v>33</v>
      </c>
      <c r="T117" s="80" t="s">
        <v>787</v>
      </c>
      <c r="W117" s="73" t="s">
        <v>171</v>
      </c>
      <c r="X117" s="72">
        <v>0</v>
      </c>
      <c r="Y117" s="36"/>
      <c r="Z117" s="36" t="s">
        <v>33</v>
      </c>
      <c r="AA117" s="80" t="s">
        <v>788</v>
      </c>
      <c r="AB117" s="170"/>
      <c r="AC117" s="170"/>
      <c r="AD117" s="73" t="s">
        <v>171</v>
      </c>
      <c r="AE117" s="72">
        <v>-4</v>
      </c>
      <c r="AF117" s="36"/>
      <c r="AG117" s="36" t="s">
        <v>33</v>
      </c>
      <c r="AH117" s="80" t="s">
        <v>789</v>
      </c>
      <c r="AI117" s="170"/>
      <c r="AJ117" s="170"/>
      <c r="AK117" s="73" t="s">
        <v>171</v>
      </c>
      <c r="AL117" s="72">
        <v>-6</v>
      </c>
      <c r="AM117" s="36"/>
      <c r="AN117" s="36" t="s">
        <v>33</v>
      </c>
      <c r="AO117" s="80" t="s">
        <v>485</v>
      </c>
      <c r="AP117" s="170"/>
      <c r="AQ117" s="170"/>
      <c r="AR117" s="73" t="s">
        <v>171</v>
      </c>
      <c r="AS117" s="72">
        <v>-8</v>
      </c>
      <c r="AT117" s="36"/>
      <c r="AU117" s="36" t="s">
        <v>33</v>
      </c>
      <c r="AV117" s="80" t="s">
        <v>790</v>
      </c>
    </row>
    <row r="118" spans="2:48" ht="16.5" customHeight="1">
      <c r="B118" s="73" t="s">
        <v>32</v>
      </c>
      <c r="C118" s="72">
        <v>4140</v>
      </c>
      <c r="D118" s="36"/>
      <c r="E118" s="96"/>
      <c r="F118" s="95"/>
      <c r="G118" s="38"/>
      <c r="I118" s="73" t="s">
        <v>32</v>
      </c>
      <c r="J118" s="72">
        <v>2370</v>
      </c>
      <c r="K118" s="36"/>
      <c r="L118" s="96"/>
      <c r="M118" s="95"/>
      <c r="P118" s="73" t="s">
        <v>32</v>
      </c>
      <c r="Q118" s="72">
        <v>1410</v>
      </c>
      <c r="R118" s="36"/>
      <c r="S118" s="96"/>
      <c r="T118" s="95"/>
      <c r="W118" s="73" t="s">
        <v>32</v>
      </c>
      <c r="X118" s="72">
        <v>1980</v>
      </c>
      <c r="Y118" s="36"/>
      <c r="Z118" s="96"/>
      <c r="AA118" s="95"/>
      <c r="AB118" s="171"/>
      <c r="AC118" s="171"/>
      <c r="AD118" s="73" t="s">
        <v>32</v>
      </c>
      <c r="AE118" s="72">
        <v>860</v>
      </c>
      <c r="AF118" s="36"/>
      <c r="AG118" s="96"/>
      <c r="AH118" s="95"/>
      <c r="AI118" s="171"/>
      <c r="AJ118" s="171"/>
      <c r="AK118" s="73" t="s">
        <v>32</v>
      </c>
      <c r="AL118" s="72">
        <v>790</v>
      </c>
      <c r="AM118" s="36"/>
      <c r="AN118" s="96"/>
      <c r="AO118" s="95"/>
      <c r="AP118" s="171"/>
      <c r="AQ118" s="171"/>
      <c r="AR118" s="73" t="s">
        <v>32</v>
      </c>
      <c r="AS118" s="72">
        <v>2940</v>
      </c>
      <c r="AT118" s="36"/>
      <c r="AU118" s="96"/>
      <c r="AV118" s="95"/>
    </row>
    <row r="119" spans="2:48" ht="16.5" customHeight="1">
      <c r="B119" s="73" t="s">
        <v>101</v>
      </c>
      <c r="C119" s="72">
        <v>2500</v>
      </c>
      <c r="D119" s="36"/>
      <c r="E119" s="36"/>
      <c r="F119" s="80"/>
      <c r="G119" s="38"/>
      <c r="I119" s="73" t="s">
        <v>101</v>
      </c>
      <c r="J119" s="72">
        <v>2500</v>
      </c>
      <c r="K119" s="36"/>
      <c r="L119" s="36"/>
      <c r="M119" s="80"/>
      <c r="P119" s="73" t="s">
        <v>101</v>
      </c>
      <c r="Q119" s="72">
        <v>2500</v>
      </c>
      <c r="R119" s="36"/>
      <c r="S119" s="36"/>
      <c r="T119" s="80"/>
      <c r="W119" s="73" t="s">
        <v>101</v>
      </c>
      <c r="X119" s="72">
        <v>0</v>
      </c>
      <c r="Y119" s="36"/>
      <c r="Z119" s="36"/>
      <c r="AA119" s="80"/>
      <c r="AB119" s="170"/>
      <c r="AC119" s="170"/>
      <c r="AD119" s="73" t="s">
        <v>101</v>
      </c>
      <c r="AE119" s="72">
        <v>2500</v>
      </c>
      <c r="AF119" s="36"/>
      <c r="AG119" s="36"/>
      <c r="AH119" s="80"/>
      <c r="AI119" s="170"/>
      <c r="AJ119" s="170"/>
      <c r="AK119" s="73" t="s">
        <v>101</v>
      </c>
      <c r="AL119" s="72">
        <v>2500</v>
      </c>
      <c r="AM119" s="36"/>
      <c r="AN119" s="36"/>
      <c r="AO119" s="80"/>
      <c r="AP119" s="170"/>
      <c r="AQ119" s="170"/>
      <c r="AR119" s="73" t="s">
        <v>101</v>
      </c>
      <c r="AS119" s="72">
        <v>0</v>
      </c>
      <c r="AT119" s="36"/>
      <c r="AU119" s="36"/>
      <c r="AV119" s="80"/>
    </row>
    <row r="120" spans="2:48" ht="16.5" customHeight="1">
      <c r="B120" s="73" t="s">
        <v>104</v>
      </c>
      <c r="C120" s="72">
        <v>0</v>
      </c>
      <c r="D120" s="36"/>
      <c r="E120" s="36"/>
      <c r="F120" s="80"/>
      <c r="G120" s="38"/>
      <c r="I120" s="73" t="s">
        <v>104</v>
      </c>
      <c r="J120" s="72">
        <v>0</v>
      </c>
      <c r="K120" s="36"/>
      <c r="L120" s="36"/>
      <c r="M120" s="80"/>
      <c r="P120" s="73" t="s">
        <v>104</v>
      </c>
      <c r="Q120" s="72">
        <v>0</v>
      </c>
      <c r="R120" s="36"/>
      <c r="S120" s="36"/>
      <c r="T120" s="80"/>
      <c r="W120" s="73" t="s">
        <v>104</v>
      </c>
      <c r="X120" s="72">
        <v>0</v>
      </c>
      <c r="Y120" s="36"/>
      <c r="Z120" s="36"/>
      <c r="AA120" s="80"/>
      <c r="AB120" s="170"/>
      <c r="AC120" s="170"/>
      <c r="AD120" s="73" t="s">
        <v>104</v>
      </c>
      <c r="AE120" s="72">
        <v>0</v>
      </c>
      <c r="AF120" s="36"/>
      <c r="AG120" s="36"/>
      <c r="AH120" s="80"/>
      <c r="AI120" s="170"/>
      <c r="AJ120" s="170"/>
      <c r="AK120" s="73" t="s">
        <v>104</v>
      </c>
      <c r="AL120" s="72">
        <v>0</v>
      </c>
      <c r="AM120" s="36"/>
      <c r="AN120" s="36"/>
      <c r="AO120" s="80"/>
      <c r="AP120" s="170"/>
      <c r="AQ120" s="170"/>
      <c r="AR120" s="73" t="s">
        <v>104</v>
      </c>
      <c r="AS120" s="72">
        <v>0</v>
      </c>
      <c r="AT120" s="36"/>
      <c r="AU120" s="36"/>
      <c r="AV120" s="80"/>
    </row>
    <row r="121" spans="2:48" ht="16.5" customHeight="1">
      <c r="B121" s="93" t="s">
        <v>109</v>
      </c>
      <c r="C121" s="94">
        <v>149260</v>
      </c>
      <c r="D121" s="81"/>
      <c r="E121" s="36"/>
      <c r="F121" s="37"/>
      <c r="G121" s="38"/>
      <c r="H121" s="39"/>
      <c r="I121" s="93" t="s">
        <v>109</v>
      </c>
      <c r="J121" s="94">
        <v>86550</v>
      </c>
      <c r="K121" s="81"/>
      <c r="L121" s="36"/>
      <c r="M121" s="37"/>
      <c r="N121" s="39"/>
      <c r="O121" s="39"/>
      <c r="P121" s="93" t="s">
        <v>109</v>
      </c>
      <c r="Q121" s="94">
        <v>52650</v>
      </c>
      <c r="R121" s="81"/>
      <c r="S121" s="36"/>
      <c r="T121" s="37"/>
      <c r="U121" s="39"/>
      <c r="V121" s="39"/>
      <c r="W121" s="93" t="s">
        <v>109</v>
      </c>
      <c r="X121" s="94">
        <v>70340</v>
      </c>
      <c r="Y121" s="81"/>
      <c r="Z121" s="36"/>
      <c r="AA121" s="37"/>
      <c r="AB121" s="81"/>
      <c r="AC121" s="81"/>
      <c r="AD121" s="93" t="s">
        <v>109</v>
      </c>
      <c r="AE121" s="94">
        <v>33100</v>
      </c>
      <c r="AF121" s="81"/>
      <c r="AG121" s="36"/>
      <c r="AH121" s="37"/>
      <c r="AI121" s="81"/>
      <c r="AJ121" s="81"/>
      <c r="AK121" s="93" t="s">
        <v>109</v>
      </c>
      <c r="AL121" s="94">
        <v>30670</v>
      </c>
      <c r="AM121" s="81"/>
      <c r="AN121" s="36"/>
      <c r="AO121" s="37"/>
      <c r="AP121" s="81"/>
      <c r="AQ121" s="81"/>
      <c r="AR121" s="93" t="s">
        <v>109</v>
      </c>
      <c r="AS121" s="94">
        <v>104210</v>
      </c>
      <c r="AT121" s="81"/>
      <c r="AU121" s="36"/>
      <c r="AV121" s="37"/>
    </row>
    <row r="122" spans="2:48" ht="16.5" customHeight="1">
      <c r="B122" s="74" t="s">
        <v>111</v>
      </c>
      <c r="C122" s="75">
        <v>0</v>
      </c>
      <c r="D122" s="81"/>
      <c r="E122" s="36"/>
      <c r="F122" s="37"/>
      <c r="G122" s="38"/>
      <c r="H122" s="39"/>
      <c r="I122" s="74" t="s">
        <v>111</v>
      </c>
      <c r="J122" s="75">
        <v>0</v>
      </c>
      <c r="K122" s="81"/>
      <c r="L122" s="36"/>
      <c r="M122" s="37"/>
      <c r="N122" s="39"/>
      <c r="O122" s="39"/>
      <c r="P122" s="74" t="s">
        <v>111</v>
      </c>
      <c r="Q122" s="75">
        <v>0</v>
      </c>
      <c r="R122" s="81"/>
      <c r="S122" s="36"/>
      <c r="T122" s="37"/>
      <c r="U122" s="39"/>
      <c r="V122" s="39"/>
      <c r="W122" s="74" t="s">
        <v>111</v>
      </c>
      <c r="X122" s="75">
        <v>0</v>
      </c>
      <c r="Y122" s="81"/>
      <c r="Z122" s="36"/>
      <c r="AA122" s="37"/>
      <c r="AB122" s="81"/>
      <c r="AC122" s="81"/>
      <c r="AD122" s="74" t="s">
        <v>111</v>
      </c>
      <c r="AE122" s="75">
        <v>0</v>
      </c>
      <c r="AF122" s="81"/>
      <c r="AG122" s="36"/>
      <c r="AH122" s="37"/>
      <c r="AI122" s="81"/>
      <c r="AJ122" s="81"/>
      <c r="AK122" s="74" t="s">
        <v>111</v>
      </c>
      <c r="AL122" s="75">
        <v>0</v>
      </c>
      <c r="AM122" s="81"/>
      <c r="AN122" s="36"/>
      <c r="AO122" s="37"/>
      <c r="AP122" s="81"/>
      <c r="AQ122" s="81"/>
      <c r="AR122" s="74" t="s">
        <v>111</v>
      </c>
      <c r="AS122" s="75">
        <v>0</v>
      </c>
      <c r="AT122" s="81"/>
      <c r="AU122" s="36"/>
      <c r="AV122" s="37"/>
    </row>
    <row r="123" spans="2:48" ht="16.5" customHeight="1">
      <c r="B123" s="91" t="s">
        <v>112</v>
      </c>
      <c r="C123" s="92">
        <v>149260</v>
      </c>
      <c r="D123" s="81"/>
      <c r="E123" s="36"/>
      <c r="F123" s="37"/>
      <c r="G123" s="38"/>
      <c r="I123" s="91" t="s">
        <v>112</v>
      </c>
      <c r="J123" s="92">
        <v>86550</v>
      </c>
      <c r="K123" s="81"/>
      <c r="L123" s="36"/>
      <c r="M123" s="37"/>
      <c r="P123" s="91" t="s">
        <v>112</v>
      </c>
      <c r="Q123" s="92">
        <v>52650</v>
      </c>
      <c r="R123" s="81"/>
      <c r="S123" s="36"/>
      <c r="T123" s="37"/>
      <c r="W123" s="91" t="s">
        <v>112</v>
      </c>
      <c r="X123" s="92">
        <v>70340</v>
      </c>
      <c r="Y123" s="81"/>
      <c r="Z123" s="36"/>
      <c r="AA123" s="37"/>
      <c r="AB123" s="81"/>
      <c r="AC123" s="81"/>
      <c r="AD123" s="91" t="s">
        <v>112</v>
      </c>
      <c r="AE123" s="92">
        <v>33100</v>
      </c>
      <c r="AF123" s="81"/>
      <c r="AG123" s="36"/>
      <c r="AH123" s="37"/>
      <c r="AI123" s="81"/>
      <c r="AJ123" s="81"/>
      <c r="AK123" s="91" t="s">
        <v>112</v>
      </c>
      <c r="AL123" s="92">
        <v>30670</v>
      </c>
      <c r="AM123" s="81"/>
      <c r="AN123" s="36"/>
      <c r="AO123" s="37"/>
      <c r="AP123" s="81"/>
      <c r="AQ123" s="81"/>
      <c r="AR123" s="91" t="s">
        <v>112</v>
      </c>
      <c r="AS123" s="92">
        <v>104210</v>
      </c>
      <c r="AT123" s="81"/>
      <c r="AU123" s="36"/>
      <c r="AV123" s="37"/>
    </row>
    <row r="124" spans="2:48" s="39" customFormat="1" ht="16.5" customHeight="1">
      <c r="B124" s="73"/>
      <c r="C124" s="42"/>
      <c r="D124" s="36"/>
      <c r="E124" s="36"/>
      <c r="F124" s="37"/>
      <c r="G124" s="38"/>
      <c r="I124" s="73"/>
      <c r="J124" s="42"/>
      <c r="K124" s="36"/>
      <c r="L124" s="36"/>
      <c r="M124" s="37"/>
      <c r="P124" s="73"/>
      <c r="Q124" s="42"/>
      <c r="R124" s="36"/>
      <c r="S124" s="36"/>
      <c r="T124" s="37"/>
      <c r="W124" s="73"/>
      <c r="X124" s="42"/>
      <c r="Y124" s="36"/>
      <c r="Z124" s="36"/>
      <c r="AA124" s="37"/>
      <c r="AB124" s="81"/>
      <c r="AC124" s="81"/>
      <c r="AD124" s="73"/>
      <c r="AE124" s="42"/>
      <c r="AF124" s="36"/>
      <c r="AG124" s="36"/>
      <c r="AH124" s="37"/>
      <c r="AI124" s="81"/>
      <c r="AJ124" s="81"/>
      <c r="AK124" s="73"/>
      <c r="AL124" s="42"/>
      <c r="AM124" s="36"/>
      <c r="AN124" s="36"/>
      <c r="AO124" s="37"/>
      <c r="AP124" s="81"/>
      <c r="AQ124" s="81"/>
      <c r="AR124" s="73"/>
      <c r="AS124" s="42"/>
      <c r="AT124" s="36"/>
      <c r="AU124" s="36"/>
      <c r="AV124" s="37"/>
    </row>
    <row r="125" spans="2:48" s="82" customFormat="1" ht="16.5" customHeight="1">
      <c r="B125" s="73">
        <v>0</v>
      </c>
      <c r="C125" s="42"/>
      <c r="D125" s="36"/>
      <c r="E125" s="36"/>
      <c r="F125" s="37"/>
      <c r="G125" s="83"/>
      <c r="I125" s="73">
        <v>0</v>
      </c>
      <c r="J125" s="42"/>
      <c r="K125" s="36"/>
      <c r="L125" s="36"/>
      <c r="M125" s="37"/>
      <c r="P125" s="73">
        <v>0</v>
      </c>
      <c r="Q125" s="42"/>
      <c r="R125" s="36"/>
      <c r="S125" s="36"/>
      <c r="T125" s="37"/>
      <c r="W125" s="73">
        <v>0</v>
      </c>
      <c r="X125" s="42"/>
      <c r="Y125" s="36"/>
      <c r="Z125" s="36"/>
      <c r="AA125" s="37"/>
      <c r="AB125" s="81"/>
      <c r="AC125" s="81"/>
      <c r="AD125" s="73">
        <v>0</v>
      </c>
      <c r="AE125" s="42"/>
      <c r="AF125" s="36"/>
      <c r="AG125" s="36"/>
      <c r="AH125" s="37"/>
      <c r="AI125" s="81"/>
      <c r="AJ125" s="81"/>
      <c r="AK125" s="73">
        <v>0</v>
      </c>
      <c r="AL125" s="42"/>
      <c r="AM125" s="36"/>
      <c r="AN125" s="36"/>
      <c r="AO125" s="37"/>
      <c r="AP125" s="81"/>
      <c r="AQ125" s="81"/>
      <c r="AR125" s="73">
        <v>0</v>
      </c>
      <c r="AS125" s="42"/>
      <c r="AT125" s="36"/>
      <c r="AU125" s="36"/>
      <c r="AV125" s="37"/>
    </row>
    <row r="126" spans="2:48" ht="16.5" customHeight="1">
      <c r="B126" s="73" t="s">
        <v>211</v>
      </c>
      <c r="C126" s="42"/>
      <c r="D126" s="36"/>
      <c r="E126" s="36"/>
      <c r="F126" s="37"/>
      <c r="G126" s="38"/>
      <c r="I126" s="73" t="s">
        <v>211</v>
      </c>
      <c r="J126" s="42"/>
      <c r="K126" s="36"/>
      <c r="L126" s="36"/>
      <c r="M126" s="37"/>
      <c r="P126" s="73" t="s">
        <v>211</v>
      </c>
      <c r="Q126" s="42"/>
      <c r="R126" s="36"/>
      <c r="S126" s="36"/>
      <c r="T126" s="37"/>
      <c r="W126" s="73" t="s">
        <v>211</v>
      </c>
      <c r="X126" s="42"/>
      <c r="Y126" s="36"/>
      <c r="Z126" s="36"/>
      <c r="AA126" s="37"/>
      <c r="AB126" s="81"/>
      <c r="AC126" s="81"/>
      <c r="AD126" s="73" t="s">
        <v>211</v>
      </c>
      <c r="AE126" s="42"/>
      <c r="AF126" s="36"/>
      <c r="AG126" s="36"/>
      <c r="AH126" s="37"/>
      <c r="AI126" s="81"/>
      <c r="AJ126" s="81"/>
      <c r="AK126" s="73" t="s">
        <v>211</v>
      </c>
      <c r="AL126" s="42"/>
      <c r="AM126" s="36"/>
      <c r="AN126" s="36"/>
      <c r="AO126" s="37"/>
      <c r="AP126" s="81"/>
      <c r="AQ126" s="81"/>
      <c r="AR126" s="73" t="s">
        <v>211</v>
      </c>
      <c r="AS126" s="42"/>
      <c r="AT126" s="36"/>
      <c r="AU126" s="36"/>
      <c r="AV126" s="37"/>
    </row>
    <row r="127" spans="2:48" s="184" customFormat="1" ht="16.5" customHeight="1">
      <c r="B127" s="180">
        <v>0</v>
      </c>
      <c r="C127" s="181"/>
      <c r="D127" s="26"/>
      <c r="E127" s="26"/>
      <c r="F127" s="182"/>
      <c r="G127" s="183"/>
      <c r="I127" s="180">
        <v>0</v>
      </c>
      <c r="J127" s="181"/>
      <c r="K127" s="26"/>
      <c r="L127" s="26"/>
      <c r="M127" s="182"/>
      <c r="P127" s="180">
        <v>0</v>
      </c>
      <c r="Q127" s="181"/>
      <c r="R127" s="26"/>
      <c r="S127" s="26"/>
      <c r="T127" s="182"/>
      <c r="W127" s="180">
        <v>0</v>
      </c>
      <c r="X127" s="181"/>
      <c r="Y127" s="26"/>
      <c r="Z127" s="26"/>
      <c r="AA127" s="182"/>
      <c r="AB127" s="185"/>
      <c r="AC127" s="185"/>
      <c r="AD127" s="180">
        <v>0</v>
      </c>
      <c r="AE127" s="181"/>
      <c r="AF127" s="26"/>
      <c r="AG127" s="26"/>
      <c r="AH127" s="182"/>
      <c r="AI127" s="185"/>
      <c r="AJ127" s="185"/>
      <c r="AK127" s="180">
        <v>0</v>
      </c>
      <c r="AL127" s="181"/>
      <c r="AM127" s="26"/>
      <c r="AN127" s="26"/>
      <c r="AO127" s="182"/>
      <c r="AP127" s="185"/>
      <c r="AQ127" s="185"/>
      <c r="AR127" s="180">
        <v>0</v>
      </c>
      <c r="AS127" s="181"/>
      <c r="AT127" s="26"/>
      <c r="AU127" s="26"/>
      <c r="AV127" s="182"/>
    </row>
    <row r="128" spans="2:48" ht="16.5" customHeight="1" thickBot="1">
      <c r="B128" s="84"/>
      <c r="C128" s="85"/>
      <c r="D128" s="85"/>
      <c r="E128" s="85"/>
      <c r="F128" s="86"/>
      <c r="I128" s="84"/>
      <c r="J128" s="85"/>
      <c r="K128" s="85"/>
      <c r="L128" s="85"/>
      <c r="M128" s="86"/>
      <c r="P128" s="84"/>
      <c r="Q128" s="85"/>
      <c r="R128" s="85"/>
      <c r="S128" s="85"/>
      <c r="T128" s="86"/>
      <c r="W128" s="84"/>
      <c r="X128" s="85"/>
      <c r="Y128" s="85"/>
      <c r="Z128" s="85"/>
      <c r="AA128" s="86"/>
      <c r="AB128" s="81"/>
      <c r="AC128" s="81"/>
      <c r="AD128" s="84"/>
      <c r="AE128" s="85"/>
      <c r="AF128" s="85"/>
      <c r="AG128" s="85"/>
      <c r="AH128" s="86"/>
      <c r="AI128" s="81"/>
      <c r="AJ128" s="81"/>
      <c r="AK128" s="84"/>
      <c r="AL128" s="85"/>
      <c r="AM128" s="85"/>
      <c r="AN128" s="85"/>
      <c r="AO128" s="86"/>
      <c r="AP128" s="81"/>
      <c r="AQ128" s="81"/>
      <c r="AR128" s="84"/>
      <c r="AS128" s="85"/>
      <c r="AT128" s="85"/>
      <c r="AU128" s="85"/>
      <c r="AV128" s="86"/>
    </row>
    <row r="129" spans="2:48" ht="16.5" customHeight="1">
      <c r="B129" s="36"/>
      <c r="I129" s="36"/>
      <c r="P129" s="36"/>
      <c r="W129" s="36"/>
      <c r="AD129" s="36"/>
      <c r="AK129" s="36"/>
      <c r="AR129" s="36"/>
    </row>
    <row r="130" spans="2:48" ht="16.5" customHeight="1">
      <c r="B130" s="36"/>
      <c r="I130" s="36"/>
      <c r="P130" s="36"/>
      <c r="W130" s="36"/>
      <c r="AD130" s="36"/>
      <c r="AK130" s="36"/>
      <c r="AR130" s="36"/>
    </row>
    <row r="131" spans="2:48" ht="16.5" customHeight="1">
      <c r="B131" s="36"/>
      <c r="I131" s="36"/>
      <c r="P131" s="36"/>
      <c r="W131" s="36"/>
      <c r="AD131" s="36"/>
      <c r="AK131" s="36"/>
      <c r="AR131" s="36"/>
    </row>
    <row r="132" spans="2:48" ht="16.5" customHeight="1" thickBot="1">
      <c r="G132" s="38"/>
    </row>
    <row r="133" spans="2:48" s="76" customFormat="1" ht="16.5" customHeight="1">
      <c r="B133" s="98"/>
      <c r="C133" s="101"/>
      <c r="D133" s="102" t="s">
        <v>114</v>
      </c>
      <c r="E133" s="99"/>
      <c r="F133" s="100"/>
      <c r="G133" s="77"/>
      <c r="I133" s="98"/>
      <c r="J133" s="101"/>
      <c r="K133" s="102" t="s">
        <v>114</v>
      </c>
      <c r="L133" s="99"/>
      <c r="M133" s="100"/>
      <c r="P133" s="98"/>
      <c r="Q133" s="101"/>
      <c r="R133" s="102" t="s">
        <v>114</v>
      </c>
      <c r="S133" s="99"/>
      <c r="T133" s="100"/>
      <c r="W133" s="98"/>
      <c r="X133" s="101"/>
      <c r="Y133" s="102" t="s">
        <v>114</v>
      </c>
      <c r="Z133" s="99"/>
      <c r="AA133" s="100"/>
      <c r="AB133" s="167"/>
      <c r="AC133" s="167"/>
      <c r="AD133" s="98"/>
      <c r="AE133" s="101"/>
      <c r="AF133" s="102" t="s">
        <v>114</v>
      </c>
      <c r="AG133" s="99"/>
      <c r="AH133" s="100"/>
      <c r="AI133" s="167"/>
      <c r="AJ133" s="167"/>
      <c r="AK133" s="98"/>
      <c r="AL133" s="101"/>
      <c r="AM133" s="102" t="s">
        <v>114</v>
      </c>
      <c r="AN133" s="99"/>
      <c r="AO133" s="100"/>
      <c r="AP133" s="167"/>
      <c r="AQ133" s="167"/>
      <c r="AR133" s="98"/>
      <c r="AS133" s="101"/>
      <c r="AT133" s="102" t="s">
        <v>114</v>
      </c>
      <c r="AU133" s="99"/>
      <c r="AV133" s="100"/>
    </row>
    <row r="134" spans="2:48" ht="16.5" customHeight="1">
      <c r="B134" s="40" t="s">
        <v>26</v>
      </c>
      <c r="C134" s="26" t="s">
        <v>38</v>
      </c>
      <c r="D134" s="96"/>
      <c r="E134" s="26"/>
      <c r="F134" s="95"/>
      <c r="G134" s="41"/>
      <c r="H134" s="41"/>
      <c r="I134" s="40" t="s">
        <v>26</v>
      </c>
      <c r="J134" s="26" t="s">
        <v>43</v>
      </c>
      <c r="K134" s="41"/>
      <c r="L134" s="26"/>
      <c r="M134" s="70"/>
      <c r="N134" s="41"/>
      <c r="O134" s="41"/>
      <c r="P134" s="40" t="s">
        <v>26</v>
      </c>
      <c r="Q134" s="26" t="s">
        <v>61</v>
      </c>
      <c r="R134" s="42"/>
      <c r="S134" s="26"/>
      <c r="T134" s="70"/>
      <c r="U134" s="41"/>
      <c r="V134" s="41"/>
      <c r="W134" s="40" t="s">
        <v>26</v>
      </c>
      <c r="X134" s="26" t="s">
        <v>62</v>
      </c>
      <c r="Y134" s="41"/>
      <c r="Z134" s="26"/>
      <c r="AA134" s="70"/>
      <c r="AB134" s="41"/>
      <c r="AC134" s="41"/>
      <c r="AD134" s="40" t="s">
        <v>26</v>
      </c>
      <c r="AE134" s="26" t="s">
        <v>63</v>
      </c>
      <c r="AF134" s="41"/>
      <c r="AG134" s="26"/>
      <c r="AH134" s="70"/>
      <c r="AI134" s="41"/>
      <c r="AJ134" s="41"/>
      <c r="AK134" s="40" t="s">
        <v>26</v>
      </c>
      <c r="AL134" s="26" t="s">
        <v>64</v>
      </c>
      <c r="AN134" s="26"/>
      <c r="AO134" s="70"/>
      <c r="AP134" s="41"/>
      <c r="AQ134" s="41"/>
      <c r="AR134" s="40" t="s">
        <v>26</v>
      </c>
      <c r="AS134" s="26" t="s">
        <v>65</v>
      </c>
      <c r="AU134" s="26"/>
      <c r="AV134" s="70"/>
    </row>
    <row r="135" spans="2:48" ht="16.5" customHeight="1">
      <c r="B135" s="73" t="s">
        <v>27</v>
      </c>
      <c r="C135" s="36" t="s">
        <v>685</v>
      </c>
      <c r="D135" s="36"/>
      <c r="E135" s="36" t="s">
        <v>28</v>
      </c>
      <c r="F135" s="90">
        <v>45545</v>
      </c>
      <c r="G135" s="38"/>
      <c r="I135" s="73" t="s">
        <v>27</v>
      </c>
      <c r="J135" s="36" t="s">
        <v>685</v>
      </c>
      <c r="K135" s="36"/>
      <c r="L135" s="36" t="s">
        <v>28</v>
      </c>
      <c r="M135" s="90">
        <v>45545</v>
      </c>
      <c r="P135" s="73" t="s">
        <v>27</v>
      </c>
      <c r="Q135" s="36" t="s">
        <v>685</v>
      </c>
      <c r="R135" s="36"/>
      <c r="S135" s="36" t="s">
        <v>28</v>
      </c>
      <c r="T135" s="90">
        <v>45545</v>
      </c>
      <c r="W135" s="73" t="s">
        <v>27</v>
      </c>
      <c r="X135" s="36" t="s">
        <v>685</v>
      </c>
      <c r="Y135" s="36"/>
      <c r="Z135" s="36" t="s">
        <v>28</v>
      </c>
      <c r="AA135" s="90">
        <v>45545</v>
      </c>
      <c r="AB135" s="168"/>
      <c r="AC135" s="168"/>
      <c r="AD135" s="73" t="s">
        <v>27</v>
      </c>
      <c r="AE135" s="36" t="s">
        <v>685</v>
      </c>
      <c r="AF135" s="36"/>
      <c r="AG135" s="36" t="s">
        <v>28</v>
      </c>
      <c r="AH135" s="90">
        <v>45545</v>
      </c>
      <c r="AI135" s="168"/>
      <c r="AJ135" s="168"/>
      <c r="AK135" s="73" t="s">
        <v>27</v>
      </c>
      <c r="AL135" s="36" t="s">
        <v>685</v>
      </c>
      <c r="AM135" s="36"/>
      <c r="AN135" s="36" t="s">
        <v>28</v>
      </c>
      <c r="AO135" s="90">
        <v>45545</v>
      </c>
      <c r="AP135" s="168"/>
      <c r="AQ135" s="168"/>
      <c r="AR135" s="73" t="s">
        <v>27</v>
      </c>
      <c r="AS135" s="36" t="s">
        <v>685</v>
      </c>
      <c r="AT135" s="36"/>
      <c r="AU135" s="36" t="s">
        <v>28</v>
      </c>
      <c r="AV135" s="90">
        <v>45545</v>
      </c>
    </row>
    <row r="136" spans="2:48" ht="16.5" customHeight="1">
      <c r="B136" s="73"/>
      <c r="C136" s="36"/>
      <c r="D136" s="36"/>
      <c r="E136" s="36"/>
      <c r="F136" s="37"/>
      <c r="G136" s="38"/>
      <c r="I136" s="73"/>
      <c r="J136" s="36"/>
      <c r="K136" s="36"/>
      <c r="L136" s="36"/>
      <c r="M136" s="37"/>
      <c r="P136" s="73"/>
      <c r="Q136" s="36"/>
      <c r="R136" s="36"/>
      <c r="S136" s="36"/>
      <c r="T136" s="37"/>
      <c r="W136" s="73"/>
      <c r="X136" s="36"/>
      <c r="Y136" s="36"/>
      <c r="Z136" s="36"/>
      <c r="AA136" s="37"/>
      <c r="AB136" s="81"/>
      <c r="AC136" s="81"/>
      <c r="AD136" s="73"/>
      <c r="AE136" s="36"/>
      <c r="AF136" s="36"/>
      <c r="AG136" s="36"/>
      <c r="AH136" s="37"/>
      <c r="AI136" s="81"/>
      <c r="AJ136" s="81"/>
      <c r="AK136" s="73"/>
      <c r="AL136" s="36"/>
      <c r="AM136" s="36"/>
      <c r="AN136" s="36"/>
      <c r="AO136" s="37"/>
      <c r="AP136" s="81"/>
      <c r="AQ136" s="81"/>
      <c r="AR136" s="73"/>
      <c r="AS136" s="36"/>
      <c r="AT136" s="36"/>
      <c r="AU136" s="36"/>
      <c r="AV136" s="37"/>
    </row>
    <row r="137" spans="2:48" s="79" customFormat="1" ht="16.5" customHeight="1">
      <c r="B137" s="266" t="s">
        <v>113</v>
      </c>
      <c r="C137" s="267"/>
      <c r="D137" s="259"/>
      <c r="E137" s="268" t="s">
        <v>115</v>
      </c>
      <c r="F137" s="269"/>
      <c r="G137" s="78"/>
      <c r="I137" s="266" t="s">
        <v>113</v>
      </c>
      <c r="J137" s="267"/>
      <c r="K137" s="259"/>
      <c r="L137" s="268" t="s">
        <v>115</v>
      </c>
      <c r="M137" s="269"/>
      <c r="P137" s="266" t="s">
        <v>113</v>
      </c>
      <c r="Q137" s="267"/>
      <c r="R137" s="259"/>
      <c r="S137" s="268" t="s">
        <v>115</v>
      </c>
      <c r="T137" s="269"/>
      <c r="W137" s="266" t="s">
        <v>113</v>
      </c>
      <c r="X137" s="267"/>
      <c r="Y137" s="259"/>
      <c r="Z137" s="268" t="s">
        <v>115</v>
      </c>
      <c r="AA137" s="269"/>
      <c r="AB137" s="169"/>
      <c r="AC137" s="169"/>
      <c r="AD137" s="266" t="s">
        <v>113</v>
      </c>
      <c r="AE137" s="267"/>
      <c r="AF137" s="259"/>
      <c r="AG137" s="268" t="s">
        <v>115</v>
      </c>
      <c r="AH137" s="269"/>
      <c r="AI137" s="169"/>
      <c r="AJ137" s="169"/>
      <c r="AK137" s="266" t="s">
        <v>113</v>
      </c>
      <c r="AL137" s="267"/>
      <c r="AM137" s="259"/>
      <c r="AN137" s="268" t="s">
        <v>115</v>
      </c>
      <c r="AO137" s="269"/>
      <c r="AP137" s="169"/>
      <c r="AQ137" s="169"/>
      <c r="AR137" s="266" t="s">
        <v>113</v>
      </c>
      <c r="AS137" s="267"/>
      <c r="AT137" s="259"/>
      <c r="AU137" s="268" t="s">
        <v>115</v>
      </c>
      <c r="AV137" s="269"/>
    </row>
    <row r="138" spans="2:48" ht="16.5" customHeight="1">
      <c r="B138" s="73" t="s">
        <v>1</v>
      </c>
      <c r="C138" s="72">
        <v>1600</v>
      </c>
      <c r="D138" s="36"/>
      <c r="E138" s="36" t="s">
        <v>29</v>
      </c>
      <c r="F138" s="80" t="s">
        <v>791</v>
      </c>
      <c r="G138" s="38"/>
      <c r="I138" s="73" t="s">
        <v>1</v>
      </c>
      <c r="J138" s="72">
        <v>1600</v>
      </c>
      <c r="K138" s="36"/>
      <c r="L138" s="36" t="s">
        <v>29</v>
      </c>
      <c r="M138" s="80" t="s">
        <v>792</v>
      </c>
      <c r="P138" s="73" t="s">
        <v>1</v>
      </c>
      <c r="Q138" s="72">
        <v>910</v>
      </c>
      <c r="R138" s="36"/>
      <c r="S138" s="36" t="s">
        <v>29</v>
      </c>
      <c r="T138" s="80" t="s">
        <v>793</v>
      </c>
      <c r="W138" s="73" t="s">
        <v>1</v>
      </c>
      <c r="X138" s="72">
        <v>910</v>
      </c>
      <c r="Y138" s="36"/>
      <c r="Z138" s="36" t="s">
        <v>29</v>
      </c>
      <c r="AA138" s="80" t="s">
        <v>794</v>
      </c>
      <c r="AB138" s="170"/>
      <c r="AC138" s="170"/>
      <c r="AD138" s="73" t="s">
        <v>1</v>
      </c>
      <c r="AE138" s="72">
        <v>910</v>
      </c>
      <c r="AF138" s="36"/>
      <c r="AG138" s="36" t="s">
        <v>29</v>
      </c>
      <c r="AH138" s="80" t="s">
        <v>795</v>
      </c>
      <c r="AI138" s="170"/>
      <c r="AJ138" s="170"/>
      <c r="AK138" s="73" t="s">
        <v>1</v>
      </c>
      <c r="AL138" s="72">
        <v>7300</v>
      </c>
      <c r="AM138" s="36"/>
      <c r="AN138" s="36" t="s">
        <v>29</v>
      </c>
      <c r="AO138" s="80" t="s">
        <v>796</v>
      </c>
      <c r="AP138" s="170"/>
      <c r="AQ138" s="170"/>
      <c r="AR138" s="73" t="s">
        <v>1</v>
      </c>
      <c r="AS138" s="72">
        <v>910</v>
      </c>
      <c r="AT138" s="36"/>
      <c r="AU138" s="36" t="s">
        <v>29</v>
      </c>
      <c r="AV138" s="80" t="s">
        <v>797</v>
      </c>
    </row>
    <row r="139" spans="2:48" ht="16.5" customHeight="1">
      <c r="B139" s="73" t="s">
        <v>3</v>
      </c>
      <c r="C139" s="72">
        <v>48876</v>
      </c>
      <c r="D139" s="36"/>
      <c r="E139" s="36" t="s">
        <v>30</v>
      </c>
      <c r="F139" s="80" t="s">
        <v>798</v>
      </c>
      <c r="G139" s="38"/>
      <c r="I139" s="73" t="s">
        <v>3</v>
      </c>
      <c r="J139" s="72">
        <v>54241</v>
      </c>
      <c r="K139" s="36"/>
      <c r="L139" s="36" t="s">
        <v>30</v>
      </c>
      <c r="M139" s="80" t="s">
        <v>799</v>
      </c>
      <c r="P139" s="73" t="s">
        <v>3</v>
      </c>
      <c r="Q139" s="72">
        <v>26880</v>
      </c>
      <c r="R139" s="36"/>
      <c r="S139" s="36" t="s">
        <v>30</v>
      </c>
      <c r="T139" s="80" t="s">
        <v>800</v>
      </c>
      <c r="W139" s="73" t="s">
        <v>3</v>
      </c>
      <c r="X139" s="72">
        <v>15240</v>
      </c>
      <c r="Y139" s="36"/>
      <c r="Z139" s="36" t="s">
        <v>30</v>
      </c>
      <c r="AA139" s="80" t="s">
        <v>801</v>
      </c>
      <c r="AB139" s="170"/>
      <c r="AC139" s="170"/>
      <c r="AD139" s="73" t="s">
        <v>3</v>
      </c>
      <c r="AE139" s="72">
        <v>25920</v>
      </c>
      <c r="AF139" s="36"/>
      <c r="AG139" s="36" t="s">
        <v>30</v>
      </c>
      <c r="AH139" s="80" t="s">
        <v>802</v>
      </c>
      <c r="AI139" s="170"/>
      <c r="AJ139" s="170"/>
      <c r="AK139" s="73" t="s">
        <v>3</v>
      </c>
      <c r="AL139" s="72">
        <v>86013</v>
      </c>
      <c r="AM139" s="36"/>
      <c r="AN139" s="36" t="s">
        <v>30</v>
      </c>
      <c r="AO139" s="80" t="s">
        <v>803</v>
      </c>
      <c r="AP139" s="170"/>
      <c r="AQ139" s="170"/>
      <c r="AR139" s="73" t="s">
        <v>3</v>
      </c>
      <c r="AS139" s="72">
        <v>35400</v>
      </c>
      <c r="AT139" s="36"/>
      <c r="AU139" s="36" t="s">
        <v>30</v>
      </c>
      <c r="AV139" s="80" t="s">
        <v>804</v>
      </c>
    </row>
    <row r="140" spans="2:48" ht="16.5" customHeight="1">
      <c r="B140" s="73" t="s">
        <v>159</v>
      </c>
      <c r="C140" s="72">
        <v>0</v>
      </c>
      <c r="D140" s="36"/>
      <c r="E140" s="36"/>
      <c r="F140" s="80"/>
      <c r="G140" s="38"/>
      <c r="I140" s="73" t="s">
        <v>159</v>
      </c>
      <c r="J140" s="72">
        <v>0</v>
      </c>
      <c r="K140" s="36"/>
      <c r="L140" s="36"/>
      <c r="M140" s="80"/>
      <c r="P140" s="73" t="s">
        <v>159</v>
      </c>
      <c r="Q140" s="72">
        <v>0</v>
      </c>
      <c r="R140" s="36"/>
      <c r="S140" s="36"/>
      <c r="T140" s="80"/>
      <c r="W140" s="73" t="s">
        <v>159</v>
      </c>
      <c r="X140" s="72">
        <v>0</v>
      </c>
      <c r="Y140" s="36"/>
      <c r="Z140" s="36"/>
      <c r="AA140" s="80"/>
      <c r="AB140" s="170"/>
      <c r="AC140" s="170"/>
      <c r="AD140" s="73" t="s">
        <v>159</v>
      </c>
      <c r="AE140" s="72">
        <v>0</v>
      </c>
      <c r="AF140" s="36"/>
      <c r="AG140" s="36"/>
      <c r="AH140" s="80"/>
      <c r="AI140" s="170"/>
      <c r="AJ140" s="170"/>
      <c r="AK140" s="73" t="s">
        <v>159</v>
      </c>
      <c r="AL140" s="72">
        <v>0</v>
      </c>
      <c r="AM140" s="36"/>
      <c r="AN140" s="36"/>
      <c r="AO140" s="80"/>
      <c r="AP140" s="170"/>
      <c r="AQ140" s="170"/>
      <c r="AR140" s="73" t="s">
        <v>159</v>
      </c>
      <c r="AS140" s="72">
        <v>0</v>
      </c>
      <c r="AT140" s="36"/>
      <c r="AU140" s="36"/>
      <c r="AV140" s="80"/>
    </row>
    <row r="141" spans="2:48" ht="16.5" customHeight="1">
      <c r="B141" s="164" t="s">
        <v>172</v>
      </c>
      <c r="C141" s="72">
        <v>3240</v>
      </c>
      <c r="D141" s="36"/>
      <c r="E141" s="36"/>
      <c r="F141" s="80"/>
      <c r="G141" s="38"/>
      <c r="I141" s="164" t="s">
        <v>172</v>
      </c>
      <c r="J141" s="72">
        <v>3465</v>
      </c>
      <c r="K141" s="36"/>
      <c r="L141" s="36"/>
      <c r="M141" s="80"/>
      <c r="P141" s="164" t="s">
        <v>172</v>
      </c>
      <c r="Q141" s="72">
        <v>2016</v>
      </c>
      <c r="R141" s="36"/>
      <c r="S141" s="36"/>
      <c r="T141" s="80"/>
      <c r="W141" s="164" t="s">
        <v>172</v>
      </c>
      <c r="X141" s="72">
        <v>1143</v>
      </c>
      <c r="Y141" s="36"/>
      <c r="Z141" s="36"/>
      <c r="AA141" s="80"/>
      <c r="AB141" s="170"/>
      <c r="AC141" s="170"/>
      <c r="AD141" s="164" t="s">
        <v>172</v>
      </c>
      <c r="AE141" s="72">
        <v>1944</v>
      </c>
      <c r="AF141" s="36"/>
      <c r="AG141" s="36"/>
      <c r="AH141" s="80"/>
      <c r="AI141" s="170"/>
      <c r="AJ141" s="170"/>
      <c r="AK141" s="164" t="s">
        <v>172</v>
      </c>
      <c r="AL141" s="72">
        <v>4572</v>
      </c>
      <c r="AM141" s="36"/>
      <c r="AN141" s="36"/>
      <c r="AO141" s="80"/>
      <c r="AP141" s="170"/>
      <c r="AQ141" s="170"/>
      <c r="AR141" s="164" t="s">
        <v>172</v>
      </c>
      <c r="AS141" s="72">
        <v>2655</v>
      </c>
      <c r="AT141" s="36"/>
      <c r="AU141" s="36"/>
      <c r="AV141" s="80"/>
    </row>
    <row r="142" spans="2:48" ht="16.5" customHeight="1">
      <c r="B142" s="73" t="s">
        <v>169</v>
      </c>
      <c r="C142" s="72">
        <v>1800</v>
      </c>
      <c r="D142" s="36"/>
      <c r="E142" s="36"/>
      <c r="F142" s="80"/>
      <c r="G142" s="38"/>
      <c r="I142" s="73" t="s">
        <v>169</v>
      </c>
      <c r="J142" s="72">
        <v>1925</v>
      </c>
      <c r="K142" s="36"/>
      <c r="L142" s="36"/>
      <c r="M142" s="80"/>
      <c r="P142" s="73" t="s">
        <v>169</v>
      </c>
      <c r="Q142" s="72">
        <v>1120</v>
      </c>
      <c r="R142" s="36"/>
      <c r="S142" s="36"/>
      <c r="T142" s="80"/>
      <c r="W142" s="73" t="s">
        <v>169</v>
      </c>
      <c r="X142" s="72">
        <v>635</v>
      </c>
      <c r="Y142" s="36"/>
      <c r="Z142" s="36"/>
      <c r="AA142" s="80"/>
      <c r="AB142" s="170"/>
      <c r="AC142" s="170"/>
      <c r="AD142" s="73" t="s">
        <v>169</v>
      </c>
      <c r="AE142" s="72">
        <v>1080</v>
      </c>
      <c r="AF142" s="36"/>
      <c r="AG142" s="36"/>
      <c r="AH142" s="80"/>
      <c r="AI142" s="170"/>
      <c r="AJ142" s="170"/>
      <c r="AK142" s="73" t="s">
        <v>169</v>
      </c>
      <c r="AL142" s="72">
        <v>2540</v>
      </c>
      <c r="AM142" s="36"/>
      <c r="AN142" s="36"/>
      <c r="AO142" s="80"/>
      <c r="AP142" s="170"/>
      <c r="AQ142" s="170"/>
      <c r="AR142" s="73" t="s">
        <v>169</v>
      </c>
      <c r="AS142" s="72">
        <v>1475</v>
      </c>
      <c r="AT142" s="36"/>
      <c r="AU142" s="36"/>
      <c r="AV142" s="80"/>
    </row>
    <row r="143" spans="2:48" ht="16.5" customHeight="1">
      <c r="B143" s="73" t="s">
        <v>31</v>
      </c>
      <c r="C143" s="72">
        <v>5552</v>
      </c>
      <c r="D143" s="36"/>
      <c r="E143" s="172" t="s">
        <v>117</v>
      </c>
      <c r="F143" s="173"/>
      <c r="G143" s="38"/>
      <c r="I143" s="73" t="s">
        <v>31</v>
      </c>
      <c r="J143" s="72">
        <v>6123</v>
      </c>
      <c r="K143" s="36"/>
      <c r="L143" s="172" t="s">
        <v>117</v>
      </c>
      <c r="M143" s="173"/>
      <c r="P143" s="73" t="s">
        <v>31</v>
      </c>
      <c r="Q143" s="72">
        <v>3093</v>
      </c>
      <c r="R143" s="36"/>
      <c r="S143" s="172" t="s">
        <v>117</v>
      </c>
      <c r="T143" s="173"/>
      <c r="W143" s="73" t="s">
        <v>31</v>
      </c>
      <c r="X143" s="72">
        <v>1793</v>
      </c>
      <c r="Y143" s="36"/>
      <c r="Z143" s="172" t="s">
        <v>117</v>
      </c>
      <c r="AA143" s="173"/>
      <c r="AB143" s="169"/>
      <c r="AC143" s="169"/>
      <c r="AD143" s="73" t="s">
        <v>31</v>
      </c>
      <c r="AE143" s="72">
        <v>2985</v>
      </c>
      <c r="AF143" s="36"/>
      <c r="AG143" s="172" t="s">
        <v>117</v>
      </c>
      <c r="AH143" s="173"/>
      <c r="AI143" s="169"/>
      <c r="AJ143" s="169"/>
      <c r="AK143" s="73" t="s">
        <v>31</v>
      </c>
      <c r="AL143" s="72">
        <v>10043</v>
      </c>
      <c r="AM143" s="36"/>
      <c r="AN143" s="172" t="s">
        <v>117</v>
      </c>
      <c r="AO143" s="173"/>
      <c r="AP143" s="169"/>
      <c r="AQ143" s="169"/>
      <c r="AR143" s="73" t="s">
        <v>31</v>
      </c>
      <c r="AS143" s="72">
        <v>4044</v>
      </c>
      <c r="AT143" s="36"/>
      <c r="AU143" s="172" t="s">
        <v>117</v>
      </c>
      <c r="AV143" s="173"/>
    </row>
    <row r="144" spans="2:48" ht="16.5" customHeight="1">
      <c r="B144" s="73" t="s">
        <v>171</v>
      </c>
      <c r="C144" s="72">
        <v>-8</v>
      </c>
      <c r="D144" s="36"/>
      <c r="E144" s="36" t="s">
        <v>33</v>
      </c>
      <c r="F144" s="80" t="s">
        <v>643</v>
      </c>
      <c r="G144" s="38"/>
      <c r="I144" s="73" t="s">
        <v>171</v>
      </c>
      <c r="J144" s="72">
        <v>-4</v>
      </c>
      <c r="K144" s="36"/>
      <c r="L144" s="36" t="s">
        <v>33</v>
      </c>
      <c r="M144" s="80" t="s">
        <v>805</v>
      </c>
      <c r="P144" s="73" t="s">
        <v>171</v>
      </c>
      <c r="Q144" s="72">
        <v>-9</v>
      </c>
      <c r="R144" s="36"/>
      <c r="S144" s="36" t="s">
        <v>33</v>
      </c>
      <c r="T144" s="80" t="s">
        <v>404</v>
      </c>
      <c r="W144" s="73" t="s">
        <v>171</v>
      </c>
      <c r="X144" s="72">
        <v>-1</v>
      </c>
      <c r="Y144" s="36"/>
      <c r="Z144" s="36" t="s">
        <v>33</v>
      </c>
      <c r="AA144" s="80" t="s">
        <v>806</v>
      </c>
      <c r="AB144" s="170"/>
      <c r="AC144" s="170"/>
      <c r="AD144" s="73" t="s">
        <v>171</v>
      </c>
      <c r="AE144" s="72">
        <v>-9</v>
      </c>
      <c r="AF144" s="36"/>
      <c r="AG144" s="36" t="s">
        <v>33</v>
      </c>
      <c r="AH144" s="80" t="s">
        <v>807</v>
      </c>
      <c r="AI144" s="170"/>
      <c r="AJ144" s="170"/>
      <c r="AK144" s="73" t="s">
        <v>171</v>
      </c>
      <c r="AL144" s="72">
        <v>-8</v>
      </c>
      <c r="AM144" s="36"/>
      <c r="AN144" s="36" t="s">
        <v>33</v>
      </c>
      <c r="AO144" s="80" t="s">
        <v>808</v>
      </c>
      <c r="AP144" s="170"/>
      <c r="AQ144" s="170"/>
      <c r="AR144" s="73" t="s">
        <v>171</v>
      </c>
      <c r="AS144" s="72">
        <v>-4</v>
      </c>
      <c r="AT144" s="36"/>
      <c r="AU144" s="36" t="s">
        <v>33</v>
      </c>
      <c r="AV144" s="80" t="s">
        <v>809</v>
      </c>
    </row>
    <row r="145" spans="2:92" ht="16.5" customHeight="1">
      <c r="B145" s="73" t="s">
        <v>32</v>
      </c>
      <c r="C145" s="72">
        <v>1770</v>
      </c>
      <c r="D145" s="36"/>
      <c r="E145" s="96"/>
      <c r="F145" s="95"/>
      <c r="G145" s="38"/>
      <c r="I145" s="73" t="s">
        <v>32</v>
      </c>
      <c r="J145" s="72">
        <v>1950</v>
      </c>
      <c r="K145" s="36"/>
      <c r="L145" s="96"/>
      <c r="M145" s="95"/>
      <c r="P145" s="73" t="s">
        <v>32</v>
      </c>
      <c r="Q145" s="72">
        <v>980</v>
      </c>
      <c r="R145" s="36"/>
      <c r="S145" s="96"/>
      <c r="T145" s="95"/>
      <c r="W145" s="73" t="s">
        <v>32</v>
      </c>
      <c r="X145" s="72">
        <v>570</v>
      </c>
      <c r="Y145" s="36"/>
      <c r="Z145" s="96"/>
      <c r="AA145" s="95"/>
      <c r="AB145" s="171"/>
      <c r="AC145" s="171"/>
      <c r="AD145" s="73" t="s">
        <v>32</v>
      </c>
      <c r="AE145" s="72">
        <v>950</v>
      </c>
      <c r="AF145" s="36"/>
      <c r="AG145" s="96"/>
      <c r="AH145" s="95"/>
      <c r="AI145" s="171"/>
      <c r="AJ145" s="171"/>
      <c r="AK145" s="73" t="s">
        <v>32</v>
      </c>
      <c r="AL145" s="72">
        <v>3210</v>
      </c>
      <c r="AM145" s="36"/>
      <c r="AN145" s="96"/>
      <c r="AO145" s="95"/>
      <c r="AP145" s="171"/>
      <c r="AQ145" s="171"/>
      <c r="AR145" s="73" t="s">
        <v>32</v>
      </c>
      <c r="AS145" s="72">
        <v>1290</v>
      </c>
      <c r="AT145" s="36"/>
      <c r="AU145" s="96"/>
      <c r="AV145" s="95"/>
    </row>
    <row r="146" spans="2:92" ht="16.5" customHeight="1">
      <c r="B146" s="73" t="s">
        <v>101</v>
      </c>
      <c r="C146" s="72">
        <v>2500</v>
      </c>
      <c r="D146" s="36"/>
      <c r="E146" s="36"/>
      <c r="F146" s="80"/>
      <c r="G146" s="38"/>
      <c r="I146" s="73" t="s">
        <v>101</v>
      </c>
      <c r="J146" s="72">
        <v>2500</v>
      </c>
      <c r="K146" s="36"/>
      <c r="L146" s="36"/>
      <c r="M146" s="80"/>
      <c r="P146" s="73" t="s">
        <v>101</v>
      </c>
      <c r="Q146" s="72">
        <v>2500</v>
      </c>
      <c r="R146" s="36"/>
      <c r="S146" s="36"/>
      <c r="T146" s="80"/>
      <c r="W146" s="73" t="s">
        <v>101</v>
      </c>
      <c r="X146" s="72">
        <v>2500</v>
      </c>
      <c r="Y146" s="36"/>
      <c r="Z146" s="36"/>
      <c r="AA146" s="80"/>
      <c r="AB146" s="170"/>
      <c r="AC146" s="170"/>
      <c r="AD146" s="73" t="s">
        <v>101</v>
      </c>
      <c r="AE146" s="72">
        <v>2500</v>
      </c>
      <c r="AF146" s="36"/>
      <c r="AG146" s="36"/>
      <c r="AH146" s="80"/>
      <c r="AI146" s="170"/>
      <c r="AJ146" s="170"/>
      <c r="AK146" s="73" t="s">
        <v>101</v>
      </c>
      <c r="AL146" s="72">
        <v>2500</v>
      </c>
      <c r="AM146" s="36"/>
      <c r="AN146" s="36"/>
      <c r="AO146" s="80"/>
      <c r="AP146" s="170"/>
      <c r="AQ146" s="170"/>
      <c r="AR146" s="73" t="s">
        <v>101</v>
      </c>
      <c r="AS146" s="72">
        <v>2500</v>
      </c>
      <c r="AT146" s="36"/>
      <c r="AU146" s="36"/>
      <c r="AV146" s="80"/>
    </row>
    <row r="147" spans="2:92" ht="16.5" customHeight="1">
      <c r="B147" s="73" t="s">
        <v>104</v>
      </c>
      <c r="C147" s="72">
        <v>0</v>
      </c>
      <c r="D147" s="36"/>
      <c r="E147" s="36"/>
      <c r="F147" s="80"/>
      <c r="G147" s="38"/>
      <c r="I147" s="73" t="s">
        <v>104</v>
      </c>
      <c r="J147" s="72">
        <v>0</v>
      </c>
      <c r="K147" s="36"/>
      <c r="L147" s="36"/>
      <c r="M147" s="80"/>
      <c r="P147" s="73" t="s">
        <v>104</v>
      </c>
      <c r="Q147" s="72">
        <v>0</v>
      </c>
      <c r="R147" s="36"/>
      <c r="S147" s="36"/>
      <c r="T147" s="80"/>
      <c r="W147" s="73" t="s">
        <v>104</v>
      </c>
      <c r="X147" s="72">
        <v>0</v>
      </c>
      <c r="Y147" s="36"/>
      <c r="Z147" s="36"/>
      <c r="AA147" s="80"/>
      <c r="AB147" s="170"/>
      <c r="AC147" s="170"/>
      <c r="AD147" s="73" t="s">
        <v>104</v>
      </c>
      <c r="AE147" s="72">
        <v>0</v>
      </c>
      <c r="AF147" s="36"/>
      <c r="AG147" s="36"/>
      <c r="AH147" s="80"/>
      <c r="AI147" s="170"/>
      <c r="AJ147" s="170"/>
      <c r="AK147" s="73" t="s">
        <v>104</v>
      </c>
      <c r="AL147" s="72">
        <v>0</v>
      </c>
      <c r="AM147" s="36"/>
      <c r="AN147" s="36"/>
      <c r="AO147" s="80"/>
      <c r="AP147" s="170"/>
      <c r="AQ147" s="170"/>
      <c r="AR147" s="73" t="s">
        <v>104</v>
      </c>
      <c r="AS147" s="72">
        <v>0</v>
      </c>
      <c r="AT147" s="36"/>
      <c r="AU147" s="36"/>
      <c r="AV147" s="80"/>
    </row>
    <row r="148" spans="2:92" ht="16.5" customHeight="1">
      <c r="B148" s="93" t="s">
        <v>109</v>
      </c>
      <c r="C148" s="94">
        <v>65330</v>
      </c>
      <c r="D148" s="81"/>
      <c r="E148" s="36"/>
      <c r="F148" s="37"/>
      <c r="G148" s="38"/>
      <c r="H148" s="39"/>
      <c r="I148" s="93" t="s">
        <v>109</v>
      </c>
      <c r="J148" s="94">
        <v>71800</v>
      </c>
      <c r="K148" s="81"/>
      <c r="L148" s="36"/>
      <c r="M148" s="37"/>
      <c r="N148" s="39"/>
      <c r="O148" s="39"/>
      <c r="P148" s="93" t="s">
        <v>109</v>
      </c>
      <c r="Q148" s="94">
        <v>37490</v>
      </c>
      <c r="R148" s="81"/>
      <c r="S148" s="36"/>
      <c r="T148" s="37"/>
      <c r="U148" s="39"/>
      <c r="V148" s="39"/>
      <c r="W148" s="93" t="s">
        <v>109</v>
      </c>
      <c r="X148" s="94">
        <v>22790</v>
      </c>
      <c r="Y148" s="81"/>
      <c r="Z148" s="36"/>
      <c r="AA148" s="37"/>
      <c r="AB148" s="81"/>
      <c r="AC148" s="81"/>
      <c r="AD148" s="93" t="s">
        <v>109</v>
      </c>
      <c r="AE148" s="94">
        <v>36280</v>
      </c>
      <c r="AF148" s="81"/>
      <c r="AG148" s="36"/>
      <c r="AH148" s="37"/>
      <c r="AI148" s="81"/>
      <c r="AJ148" s="81"/>
      <c r="AK148" s="93" t="s">
        <v>109</v>
      </c>
      <c r="AL148" s="94">
        <v>116170</v>
      </c>
      <c r="AM148" s="81"/>
      <c r="AN148" s="36"/>
      <c r="AO148" s="37"/>
      <c r="AP148" s="81"/>
      <c r="AQ148" s="81"/>
      <c r="AR148" s="93" t="s">
        <v>109</v>
      </c>
      <c r="AS148" s="94">
        <v>48270</v>
      </c>
      <c r="AT148" s="81"/>
      <c r="AU148" s="36"/>
      <c r="AV148" s="37"/>
    </row>
    <row r="149" spans="2:92" ht="16.5" customHeight="1">
      <c r="B149" s="74" t="s">
        <v>111</v>
      </c>
      <c r="C149" s="75">
        <v>0</v>
      </c>
      <c r="D149" s="81"/>
      <c r="E149" s="36"/>
      <c r="F149" s="37"/>
      <c r="G149" s="38"/>
      <c r="H149" s="39"/>
      <c r="I149" s="74" t="s">
        <v>111</v>
      </c>
      <c r="J149" s="75">
        <v>0</v>
      </c>
      <c r="K149" s="81"/>
      <c r="L149" s="36"/>
      <c r="M149" s="37"/>
      <c r="N149" s="39"/>
      <c r="O149" s="39"/>
      <c r="P149" s="74" t="s">
        <v>111</v>
      </c>
      <c r="Q149" s="75">
        <v>0</v>
      </c>
      <c r="R149" s="81"/>
      <c r="S149" s="36"/>
      <c r="T149" s="37"/>
      <c r="U149" s="39"/>
      <c r="V149" s="39"/>
      <c r="W149" s="74" t="s">
        <v>111</v>
      </c>
      <c r="X149" s="75">
        <v>0</v>
      </c>
      <c r="Y149" s="81"/>
      <c r="Z149" s="36"/>
      <c r="AA149" s="37"/>
      <c r="AB149" s="81"/>
      <c r="AC149" s="81"/>
      <c r="AD149" s="74" t="s">
        <v>111</v>
      </c>
      <c r="AE149" s="75">
        <v>0</v>
      </c>
      <c r="AF149" s="81"/>
      <c r="AG149" s="36"/>
      <c r="AH149" s="37"/>
      <c r="AI149" s="81"/>
      <c r="AJ149" s="81"/>
      <c r="AK149" s="74" t="s">
        <v>111</v>
      </c>
      <c r="AL149" s="75">
        <v>0</v>
      </c>
      <c r="AM149" s="81"/>
      <c r="AN149" s="36"/>
      <c r="AO149" s="37"/>
      <c r="AP149" s="81"/>
      <c r="AQ149" s="81"/>
      <c r="AR149" s="74" t="s">
        <v>111</v>
      </c>
      <c r="AS149" s="75">
        <v>0</v>
      </c>
      <c r="AT149" s="81"/>
      <c r="AU149" s="36"/>
      <c r="AV149" s="37"/>
    </row>
    <row r="150" spans="2:92" ht="16.5" customHeight="1">
      <c r="B150" s="91" t="s">
        <v>112</v>
      </c>
      <c r="C150" s="92">
        <v>65330</v>
      </c>
      <c r="D150" s="81"/>
      <c r="E150" s="36"/>
      <c r="F150" s="37"/>
      <c r="G150" s="38"/>
      <c r="I150" s="91" t="s">
        <v>112</v>
      </c>
      <c r="J150" s="92">
        <v>71800</v>
      </c>
      <c r="K150" s="81"/>
      <c r="L150" s="36"/>
      <c r="M150" s="37"/>
      <c r="P150" s="91" t="s">
        <v>112</v>
      </c>
      <c r="Q150" s="92">
        <v>37490</v>
      </c>
      <c r="R150" s="81"/>
      <c r="S150" s="36"/>
      <c r="T150" s="37"/>
      <c r="W150" s="91" t="s">
        <v>112</v>
      </c>
      <c r="X150" s="92">
        <v>22790</v>
      </c>
      <c r="Y150" s="81"/>
      <c r="Z150" s="36"/>
      <c r="AA150" s="37"/>
      <c r="AB150" s="81"/>
      <c r="AC150" s="81"/>
      <c r="AD150" s="91" t="s">
        <v>112</v>
      </c>
      <c r="AE150" s="92">
        <v>36280</v>
      </c>
      <c r="AF150" s="81"/>
      <c r="AG150" s="36"/>
      <c r="AH150" s="37"/>
      <c r="AI150" s="81"/>
      <c r="AJ150" s="81"/>
      <c r="AK150" s="91" t="s">
        <v>112</v>
      </c>
      <c r="AL150" s="92">
        <v>116170</v>
      </c>
      <c r="AM150" s="81"/>
      <c r="AN150" s="36"/>
      <c r="AO150" s="37"/>
      <c r="AP150" s="81"/>
      <c r="AQ150" s="81"/>
      <c r="AR150" s="91" t="s">
        <v>112</v>
      </c>
      <c r="AS150" s="92">
        <v>48270</v>
      </c>
      <c r="AT150" s="81"/>
      <c r="AU150" s="36"/>
      <c r="AV150" s="37"/>
    </row>
    <row r="151" spans="2:92" s="39" customFormat="1" ht="16.5" customHeight="1">
      <c r="B151" s="73"/>
      <c r="C151" s="42"/>
      <c r="D151" s="36"/>
      <c r="E151" s="36"/>
      <c r="F151" s="37"/>
      <c r="G151" s="38"/>
      <c r="I151" s="73"/>
      <c r="J151" s="42"/>
      <c r="K151" s="36"/>
      <c r="L151" s="36"/>
      <c r="M151" s="37"/>
      <c r="P151" s="73"/>
      <c r="Q151" s="42"/>
      <c r="R151" s="36"/>
      <c r="S151" s="36"/>
      <c r="T151" s="37"/>
      <c r="W151" s="73"/>
      <c r="X151" s="42"/>
      <c r="Y151" s="36"/>
      <c r="Z151" s="36"/>
      <c r="AA151" s="37"/>
      <c r="AB151" s="81"/>
      <c r="AC151" s="81"/>
      <c r="AD151" s="73"/>
      <c r="AE151" s="42"/>
      <c r="AF151" s="36"/>
      <c r="AG151" s="36"/>
      <c r="AH151" s="37"/>
      <c r="AI151" s="81"/>
      <c r="AJ151" s="81"/>
      <c r="AK151" s="73"/>
      <c r="AL151" s="42"/>
      <c r="AM151" s="36"/>
      <c r="AN151" s="36"/>
      <c r="AO151" s="37"/>
      <c r="AP151" s="81"/>
      <c r="AQ151" s="81"/>
      <c r="AR151" s="73"/>
      <c r="AS151" s="42"/>
      <c r="AT151" s="36"/>
      <c r="AU151" s="36"/>
      <c r="AV151" s="37"/>
    </row>
    <row r="152" spans="2:92" s="82" customFormat="1" ht="16.5" customHeight="1">
      <c r="B152" s="73">
        <v>0</v>
      </c>
      <c r="C152" s="42"/>
      <c r="D152" s="36"/>
      <c r="E152" s="36"/>
      <c r="F152" s="37"/>
      <c r="G152" s="83"/>
      <c r="I152" s="73">
        <v>0</v>
      </c>
      <c r="J152" s="42"/>
      <c r="K152" s="36"/>
      <c r="L152" s="36"/>
      <c r="M152" s="37"/>
      <c r="P152" s="73">
        <v>0</v>
      </c>
      <c r="Q152" s="42"/>
      <c r="R152" s="36"/>
      <c r="S152" s="36"/>
      <c r="T152" s="37"/>
      <c r="W152" s="73">
        <v>0</v>
      </c>
      <c r="X152" s="42"/>
      <c r="Y152" s="36"/>
      <c r="Z152" s="36"/>
      <c r="AA152" s="37"/>
      <c r="AB152" s="81"/>
      <c r="AC152" s="81"/>
      <c r="AD152" s="73">
        <v>0</v>
      </c>
      <c r="AE152" s="42"/>
      <c r="AF152" s="36"/>
      <c r="AG152" s="36"/>
      <c r="AH152" s="37"/>
      <c r="AI152" s="81"/>
      <c r="AJ152" s="81"/>
      <c r="AK152" s="73">
        <v>0</v>
      </c>
      <c r="AL152" s="42"/>
      <c r="AM152" s="36"/>
      <c r="AN152" s="36"/>
      <c r="AO152" s="37"/>
      <c r="AP152" s="81"/>
      <c r="AQ152" s="81"/>
      <c r="AR152" s="73">
        <v>0</v>
      </c>
      <c r="AS152" s="42"/>
      <c r="AT152" s="36"/>
      <c r="AU152" s="36"/>
      <c r="AV152" s="37"/>
    </row>
    <row r="153" spans="2:92" ht="16.5" customHeight="1">
      <c r="B153" s="73" t="s">
        <v>211</v>
      </c>
      <c r="C153" s="42"/>
      <c r="D153" s="36"/>
      <c r="E153" s="36"/>
      <c r="F153" s="37"/>
      <c r="G153" s="38"/>
      <c r="I153" s="73" t="s">
        <v>211</v>
      </c>
      <c r="J153" s="42"/>
      <c r="K153" s="36"/>
      <c r="L153" s="36"/>
      <c r="M153" s="37"/>
      <c r="P153" s="73" t="s">
        <v>211</v>
      </c>
      <c r="Q153" s="42"/>
      <c r="R153" s="36"/>
      <c r="S153" s="36"/>
      <c r="T153" s="37"/>
      <c r="W153" s="73" t="s">
        <v>211</v>
      </c>
      <c r="X153" s="42"/>
      <c r="Y153" s="36"/>
      <c r="Z153" s="36"/>
      <c r="AA153" s="37"/>
      <c r="AB153" s="81"/>
      <c r="AC153" s="81"/>
      <c r="AD153" s="73" t="s">
        <v>211</v>
      </c>
      <c r="AE153" s="42"/>
      <c r="AF153" s="36"/>
      <c r="AG153" s="36"/>
      <c r="AH153" s="37"/>
      <c r="AI153" s="81"/>
      <c r="AJ153" s="81"/>
      <c r="AK153" s="73" t="s">
        <v>211</v>
      </c>
      <c r="AL153" s="42"/>
      <c r="AM153" s="36"/>
      <c r="AN153" s="36"/>
      <c r="AO153" s="37"/>
      <c r="AP153" s="81"/>
      <c r="AQ153" s="81"/>
      <c r="AR153" s="73" t="s">
        <v>211</v>
      </c>
      <c r="AS153" s="42"/>
      <c r="AT153" s="36"/>
      <c r="AU153" s="36"/>
      <c r="AV153" s="37"/>
    </row>
    <row r="154" spans="2:92" s="184" customFormat="1" ht="16.5" customHeight="1">
      <c r="B154" s="180">
        <v>0</v>
      </c>
      <c r="C154" s="181"/>
      <c r="D154" s="26"/>
      <c r="E154" s="26"/>
      <c r="F154" s="182"/>
      <c r="G154" s="183"/>
      <c r="I154" s="180">
        <v>0</v>
      </c>
      <c r="J154" s="181"/>
      <c r="K154" s="26"/>
      <c r="L154" s="26"/>
      <c r="M154" s="182"/>
      <c r="P154" s="180">
        <v>0</v>
      </c>
      <c r="Q154" s="181"/>
      <c r="R154" s="26"/>
      <c r="S154" s="26"/>
      <c r="T154" s="182"/>
      <c r="W154" s="180">
        <v>0</v>
      </c>
      <c r="X154" s="181"/>
      <c r="Y154" s="26"/>
      <c r="Z154" s="26"/>
      <c r="AA154" s="182"/>
      <c r="AB154" s="185"/>
      <c r="AC154" s="185"/>
      <c r="AD154" s="180">
        <v>0</v>
      </c>
      <c r="AE154" s="181"/>
      <c r="AF154" s="26"/>
      <c r="AG154" s="26"/>
      <c r="AH154" s="182"/>
      <c r="AI154" s="185"/>
      <c r="AJ154" s="185"/>
      <c r="AK154" s="180">
        <v>0</v>
      </c>
      <c r="AL154" s="181"/>
      <c r="AM154" s="26"/>
      <c r="AN154" s="26"/>
      <c r="AO154" s="182"/>
      <c r="AP154" s="185"/>
      <c r="AQ154" s="185"/>
      <c r="AR154" s="180">
        <v>0</v>
      </c>
      <c r="AS154" s="181"/>
      <c r="AT154" s="26"/>
      <c r="AU154" s="26"/>
      <c r="AV154" s="182"/>
    </row>
    <row r="155" spans="2:92" ht="16.5" customHeight="1" thickBot="1">
      <c r="B155" s="84"/>
      <c r="C155" s="85"/>
      <c r="D155" s="85"/>
      <c r="E155" s="85"/>
      <c r="F155" s="86"/>
      <c r="I155" s="84"/>
      <c r="J155" s="85"/>
      <c r="K155" s="85"/>
      <c r="L155" s="85"/>
      <c r="M155" s="86"/>
      <c r="P155" s="84"/>
      <c r="Q155" s="85"/>
      <c r="R155" s="85"/>
      <c r="S155" s="85"/>
      <c r="T155" s="86"/>
      <c r="W155" s="84"/>
      <c r="X155" s="85"/>
      <c r="Y155" s="85"/>
      <c r="Z155" s="85"/>
      <c r="AA155" s="86"/>
      <c r="AB155" s="81"/>
      <c r="AC155" s="81"/>
      <c r="AD155" s="84"/>
      <c r="AE155" s="85"/>
      <c r="AF155" s="85"/>
      <c r="AG155" s="85"/>
      <c r="AH155" s="86"/>
      <c r="AI155" s="81"/>
      <c r="AJ155" s="81"/>
      <c r="AK155" s="84"/>
      <c r="AL155" s="85"/>
      <c r="AM155" s="85"/>
      <c r="AN155" s="85"/>
      <c r="AO155" s="86"/>
      <c r="AP155" s="81"/>
      <c r="AQ155" s="81"/>
      <c r="AR155" s="84"/>
      <c r="AS155" s="85"/>
      <c r="AT155" s="85"/>
      <c r="AU155" s="85"/>
      <c r="AV155" s="86"/>
    </row>
    <row r="156" spans="2:92" ht="16.5" customHeight="1">
      <c r="B156" s="36"/>
      <c r="I156" s="36"/>
      <c r="P156" s="36"/>
      <c r="W156" s="36"/>
      <c r="AD156" s="36"/>
      <c r="AK156" s="36"/>
      <c r="AR156" s="36"/>
    </row>
    <row r="157" spans="2:92" ht="16.5" customHeight="1" thickBot="1">
      <c r="G157" s="38"/>
    </row>
    <row r="158" spans="2:92" s="76" customFormat="1" ht="16.5" customHeight="1">
      <c r="B158" s="98"/>
      <c r="C158" s="101"/>
      <c r="D158" s="102" t="s">
        <v>114</v>
      </c>
      <c r="E158" s="99"/>
      <c r="F158" s="100"/>
      <c r="G158" s="77"/>
      <c r="I158" s="98"/>
      <c r="J158" s="101"/>
      <c r="K158" s="102" t="s">
        <v>114</v>
      </c>
      <c r="L158" s="99"/>
      <c r="M158" s="100"/>
      <c r="P158" s="98"/>
      <c r="Q158" s="101"/>
      <c r="R158" s="102" t="s">
        <v>114</v>
      </c>
      <c r="S158" s="99"/>
      <c r="T158" s="100"/>
      <c r="W158" s="98"/>
      <c r="X158" s="101"/>
      <c r="Y158" s="102" t="s">
        <v>114</v>
      </c>
      <c r="Z158" s="99"/>
      <c r="AA158" s="100"/>
      <c r="AB158" s="167"/>
      <c r="AC158" s="167"/>
      <c r="AD158" s="98"/>
      <c r="AE158" s="101"/>
      <c r="AF158" s="102" t="s">
        <v>114</v>
      </c>
      <c r="AG158" s="99"/>
      <c r="AH158" s="100"/>
      <c r="AI158" s="167"/>
      <c r="AJ158" s="167"/>
      <c r="AK158" s="98"/>
      <c r="AL158" s="101"/>
      <c r="AM158" s="102" t="s">
        <v>114</v>
      </c>
      <c r="AN158" s="99"/>
      <c r="AO158" s="100"/>
      <c r="AP158" s="167"/>
      <c r="AQ158" s="167"/>
      <c r="AR158" s="98"/>
      <c r="AS158" s="101"/>
      <c r="AT158" s="102" t="s">
        <v>114</v>
      </c>
      <c r="AU158" s="99"/>
      <c r="AV158" s="100"/>
    </row>
    <row r="159" spans="2:92" ht="16.5" customHeight="1">
      <c r="B159" s="40" t="s">
        <v>26</v>
      </c>
      <c r="C159" s="26" t="s">
        <v>96</v>
      </c>
      <c r="D159" s="96"/>
      <c r="E159" s="26"/>
      <c r="F159" s="95"/>
      <c r="G159" s="41"/>
      <c r="H159" s="41"/>
      <c r="I159" s="40" t="s">
        <v>26</v>
      </c>
      <c r="J159" s="26" t="s">
        <v>44</v>
      </c>
      <c r="K159" s="41"/>
      <c r="L159" s="26"/>
      <c r="M159" s="70"/>
      <c r="N159" s="41"/>
      <c r="O159" s="41"/>
      <c r="P159" s="40" t="s">
        <v>26</v>
      </c>
      <c r="Q159" s="26" t="s">
        <v>66</v>
      </c>
      <c r="R159" s="42"/>
      <c r="S159" s="26"/>
      <c r="T159" s="70"/>
      <c r="U159" s="41"/>
      <c r="V159" s="41"/>
      <c r="W159" s="40" t="s">
        <v>26</v>
      </c>
      <c r="X159" s="26" t="s">
        <v>67</v>
      </c>
      <c r="Y159" s="41"/>
      <c r="Z159" s="26"/>
      <c r="AA159" s="70"/>
      <c r="AB159" s="41"/>
      <c r="AC159" s="41"/>
      <c r="AD159" s="40" t="s">
        <v>26</v>
      </c>
      <c r="AE159" s="26" t="s">
        <v>68</v>
      </c>
      <c r="AF159" s="41"/>
      <c r="AG159" s="26"/>
      <c r="AH159" s="70"/>
      <c r="AI159" s="41"/>
      <c r="AJ159" s="41"/>
      <c r="AK159" s="40" t="s">
        <v>26</v>
      </c>
      <c r="AL159" s="26" t="s">
        <v>69</v>
      </c>
      <c r="AN159" s="26"/>
      <c r="AO159" s="70"/>
      <c r="AP159" s="41"/>
      <c r="AQ159" s="41"/>
      <c r="AR159" s="40" t="s">
        <v>26</v>
      </c>
      <c r="AS159" s="26" t="s">
        <v>70</v>
      </c>
      <c r="AU159" s="26"/>
      <c r="AV159" s="70"/>
      <c r="CH159" s="41"/>
      <c r="CI159" s="41"/>
      <c r="CJ159" s="41"/>
      <c r="CK159" s="41"/>
      <c r="CL159" s="41"/>
      <c r="CM159" s="41"/>
      <c r="CN159" s="41"/>
    </row>
    <row r="160" spans="2:92" ht="16.5" customHeight="1">
      <c r="B160" s="73" t="s">
        <v>27</v>
      </c>
      <c r="C160" s="36" t="s">
        <v>685</v>
      </c>
      <c r="D160" s="36"/>
      <c r="E160" s="36" t="s">
        <v>28</v>
      </c>
      <c r="F160" s="90">
        <v>45545</v>
      </c>
      <c r="G160" s="38"/>
      <c r="I160" s="73" t="s">
        <v>27</v>
      </c>
      <c r="J160" s="36" t="s">
        <v>685</v>
      </c>
      <c r="K160" s="36"/>
      <c r="L160" s="36" t="s">
        <v>28</v>
      </c>
      <c r="M160" s="90">
        <v>45545</v>
      </c>
      <c r="P160" s="73" t="s">
        <v>27</v>
      </c>
      <c r="Q160" s="36" t="s">
        <v>685</v>
      </c>
      <c r="R160" s="36"/>
      <c r="S160" s="36" t="s">
        <v>28</v>
      </c>
      <c r="T160" s="90">
        <v>45545</v>
      </c>
      <c r="W160" s="73" t="s">
        <v>27</v>
      </c>
      <c r="X160" s="36" t="s">
        <v>685</v>
      </c>
      <c r="Y160" s="36"/>
      <c r="Z160" s="36" t="s">
        <v>28</v>
      </c>
      <c r="AA160" s="90">
        <v>45545</v>
      </c>
      <c r="AB160" s="168"/>
      <c r="AC160" s="168"/>
      <c r="AD160" s="73" t="s">
        <v>27</v>
      </c>
      <c r="AE160" s="36" t="s">
        <v>685</v>
      </c>
      <c r="AF160" s="36"/>
      <c r="AG160" s="36" t="s">
        <v>28</v>
      </c>
      <c r="AH160" s="90">
        <v>45545</v>
      </c>
      <c r="AI160" s="168"/>
      <c r="AJ160" s="168"/>
      <c r="AK160" s="73" t="s">
        <v>27</v>
      </c>
      <c r="AL160" s="36" t="s">
        <v>685</v>
      </c>
      <c r="AM160" s="36"/>
      <c r="AN160" s="36" t="s">
        <v>28</v>
      </c>
      <c r="AO160" s="90">
        <v>45545</v>
      </c>
      <c r="AP160" s="168"/>
      <c r="AQ160" s="168"/>
      <c r="AR160" s="73" t="s">
        <v>27</v>
      </c>
      <c r="AS160" s="36" t="s">
        <v>685</v>
      </c>
      <c r="AT160" s="36"/>
      <c r="AU160" s="36" t="s">
        <v>28</v>
      </c>
      <c r="AV160" s="90">
        <v>45545</v>
      </c>
    </row>
    <row r="161" spans="2:48" ht="16.5" customHeight="1">
      <c r="B161" s="73"/>
      <c r="C161" s="36"/>
      <c r="D161" s="36"/>
      <c r="E161" s="36"/>
      <c r="F161" s="37"/>
      <c r="G161" s="38"/>
      <c r="I161" s="73"/>
      <c r="J161" s="36"/>
      <c r="K161" s="36"/>
      <c r="L161" s="36"/>
      <c r="M161" s="37"/>
      <c r="P161" s="73"/>
      <c r="Q161" s="36"/>
      <c r="R161" s="36"/>
      <c r="S161" s="36"/>
      <c r="T161" s="37"/>
      <c r="W161" s="73"/>
      <c r="X161" s="36"/>
      <c r="Y161" s="36"/>
      <c r="Z161" s="36"/>
      <c r="AA161" s="37"/>
      <c r="AB161" s="81"/>
      <c r="AC161" s="81"/>
      <c r="AD161" s="73"/>
      <c r="AE161" s="36"/>
      <c r="AF161" s="36"/>
      <c r="AG161" s="36"/>
      <c r="AH161" s="37"/>
      <c r="AI161" s="81"/>
      <c r="AJ161" s="81"/>
      <c r="AK161" s="73"/>
      <c r="AL161" s="36"/>
      <c r="AM161" s="36"/>
      <c r="AN161" s="36"/>
      <c r="AO161" s="37"/>
      <c r="AP161" s="81"/>
      <c r="AQ161" s="81"/>
      <c r="AR161" s="73"/>
      <c r="AS161" s="36"/>
      <c r="AT161" s="36"/>
      <c r="AU161" s="36"/>
      <c r="AV161" s="37"/>
    </row>
    <row r="162" spans="2:48" s="79" customFormat="1" ht="16.5" customHeight="1">
      <c r="B162" s="266" t="s">
        <v>113</v>
      </c>
      <c r="C162" s="267"/>
      <c r="D162" s="259"/>
      <c r="E162" s="268" t="s">
        <v>115</v>
      </c>
      <c r="F162" s="269"/>
      <c r="G162" s="78"/>
      <c r="I162" s="266" t="s">
        <v>113</v>
      </c>
      <c r="J162" s="267"/>
      <c r="K162" s="259"/>
      <c r="L162" s="268" t="s">
        <v>115</v>
      </c>
      <c r="M162" s="269"/>
      <c r="P162" s="266" t="s">
        <v>113</v>
      </c>
      <c r="Q162" s="267"/>
      <c r="R162" s="259"/>
      <c r="S162" s="268" t="s">
        <v>115</v>
      </c>
      <c r="T162" s="269"/>
      <c r="W162" s="266" t="s">
        <v>113</v>
      </c>
      <c r="X162" s="267"/>
      <c r="Y162" s="259"/>
      <c r="Z162" s="268" t="s">
        <v>115</v>
      </c>
      <c r="AA162" s="269"/>
      <c r="AB162" s="169"/>
      <c r="AC162" s="169"/>
      <c r="AD162" s="266" t="s">
        <v>113</v>
      </c>
      <c r="AE162" s="267"/>
      <c r="AF162" s="259"/>
      <c r="AG162" s="268" t="s">
        <v>115</v>
      </c>
      <c r="AH162" s="269"/>
      <c r="AI162" s="169"/>
      <c r="AJ162" s="169"/>
      <c r="AK162" s="266" t="s">
        <v>113</v>
      </c>
      <c r="AL162" s="267"/>
      <c r="AM162" s="259"/>
      <c r="AN162" s="268" t="s">
        <v>115</v>
      </c>
      <c r="AO162" s="269"/>
      <c r="AP162" s="169"/>
      <c r="AQ162" s="169"/>
      <c r="AR162" s="266" t="s">
        <v>113</v>
      </c>
      <c r="AS162" s="267"/>
      <c r="AT162" s="259"/>
      <c r="AU162" s="268" t="s">
        <v>115</v>
      </c>
      <c r="AV162" s="269"/>
    </row>
    <row r="163" spans="2:48" ht="16.5" customHeight="1">
      <c r="B163" s="73" t="s">
        <v>1</v>
      </c>
      <c r="C163" s="72">
        <v>910</v>
      </c>
      <c r="D163" s="36"/>
      <c r="E163" s="36" t="s">
        <v>29</v>
      </c>
      <c r="F163" s="80" t="s">
        <v>810</v>
      </c>
      <c r="G163" s="38"/>
      <c r="I163" s="73" t="s">
        <v>1</v>
      </c>
      <c r="J163" s="72">
        <v>1600</v>
      </c>
      <c r="K163" s="36"/>
      <c r="L163" s="36" t="s">
        <v>29</v>
      </c>
      <c r="M163" s="80" t="s">
        <v>811</v>
      </c>
      <c r="P163" s="73" t="s">
        <v>1</v>
      </c>
      <c r="Q163" s="72">
        <v>910</v>
      </c>
      <c r="R163" s="36"/>
      <c r="S163" s="36" t="s">
        <v>29</v>
      </c>
      <c r="T163" s="80" t="s">
        <v>812</v>
      </c>
      <c r="W163" s="73" t="s">
        <v>1</v>
      </c>
      <c r="X163" s="72">
        <v>910</v>
      </c>
      <c r="Y163" s="36"/>
      <c r="Z163" s="36" t="s">
        <v>29</v>
      </c>
      <c r="AA163" s="80" t="s">
        <v>813</v>
      </c>
      <c r="AB163" s="170"/>
      <c r="AC163" s="170"/>
      <c r="AD163" s="73" t="s">
        <v>1</v>
      </c>
      <c r="AE163" s="72">
        <v>910</v>
      </c>
      <c r="AF163" s="36"/>
      <c r="AG163" s="36" t="s">
        <v>29</v>
      </c>
      <c r="AH163" s="80" t="s">
        <v>341</v>
      </c>
      <c r="AI163" s="170"/>
      <c r="AJ163" s="170"/>
      <c r="AK163" s="73" t="s">
        <v>1</v>
      </c>
      <c r="AL163" s="72">
        <v>910</v>
      </c>
      <c r="AM163" s="36"/>
      <c r="AN163" s="36" t="s">
        <v>29</v>
      </c>
      <c r="AO163" s="80" t="s">
        <v>814</v>
      </c>
      <c r="AP163" s="170"/>
      <c r="AQ163" s="170"/>
      <c r="AR163" s="73" t="s">
        <v>1</v>
      </c>
      <c r="AS163" s="72">
        <v>7300</v>
      </c>
      <c r="AT163" s="36"/>
      <c r="AU163" s="36" t="s">
        <v>29</v>
      </c>
      <c r="AV163" s="80" t="s">
        <v>815</v>
      </c>
    </row>
    <row r="164" spans="2:48" ht="16.5" customHeight="1">
      <c r="B164" s="73" t="s">
        <v>3</v>
      </c>
      <c r="C164" s="72">
        <v>28320</v>
      </c>
      <c r="D164" s="36"/>
      <c r="E164" s="36" t="s">
        <v>30</v>
      </c>
      <c r="F164" s="80" t="s">
        <v>816</v>
      </c>
      <c r="G164" s="38"/>
      <c r="I164" s="73" t="s">
        <v>3</v>
      </c>
      <c r="J164" s="72">
        <v>45871</v>
      </c>
      <c r="K164" s="36"/>
      <c r="L164" s="36" t="s">
        <v>30</v>
      </c>
      <c r="M164" s="80" t="s">
        <v>817</v>
      </c>
      <c r="P164" s="73" t="s">
        <v>3</v>
      </c>
      <c r="Q164" s="72">
        <v>35880</v>
      </c>
      <c r="R164" s="36"/>
      <c r="S164" s="36" t="s">
        <v>30</v>
      </c>
      <c r="T164" s="80" t="s">
        <v>818</v>
      </c>
      <c r="W164" s="73" t="s">
        <v>3</v>
      </c>
      <c r="X164" s="72">
        <v>31680</v>
      </c>
      <c r="Y164" s="36"/>
      <c r="Z164" s="36" t="s">
        <v>30</v>
      </c>
      <c r="AA164" s="80" t="s">
        <v>819</v>
      </c>
      <c r="AB164" s="170"/>
      <c r="AC164" s="170"/>
      <c r="AD164" s="73" t="s">
        <v>3</v>
      </c>
      <c r="AE164" s="72">
        <v>20400</v>
      </c>
      <c r="AF164" s="36"/>
      <c r="AG164" s="36" t="s">
        <v>30</v>
      </c>
      <c r="AH164" s="80" t="s">
        <v>820</v>
      </c>
      <c r="AI164" s="170"/>
      <c r="AJ164" s="170"/>
      <c r="AK164" s="73" t="s">
        <v>3</v>
      </c>
      <c r="AL164" s="72">
        <v>23160</v>
      </c>
      <c r="AM164" s="36"/>
      <c r="AN164" s="36" t="s">
        <v>30</v>
      </c>
      <c r="AO164" s="80" t="s">
        <v>821</v>
      </c>
      <c r="AP164" s="170"/>
      <c r="AQ164" s="170"/>
      <c r="AR164" s="73" t="s">
        <v>3</v>
      </c>
      <c r="AS164" s="72">
        <v>89086</v>
      </c>
      <c r="AT164" s="36"/>
      <c r="AU164" s="36" t="s">
        <v>30</v>
      </c>
      <c r="AV164" s="80" t="s">
        <v>822</v>
      </c>
    </row>
    <row r="165" spans="2:48" ht="16.5" customHeight="1">
      <c r="B165" s="73" t="s">
        <v>159</v>
      </c>
      <c r="C165" s="72">
        <v>0</v>
      </c>
      <c r="D165" s="36"/>
      <c r="E165" s="36"/>
      <c r="F165" s="80"/>
      <c r="G165" s="38"/>
      <c r="I165" s="73" t="s">
        <v>159</v>
      </c>
      <c r="J165" s="72">
        <v>0</v>
      </c>
      <c r="K165" s="36"/>
      <c r="L165" s="36"/>
      <c r="M165" s="80"/>
      <c r="P165" s="73" t="s">
        <v>159</v>
      </c>
      <c r="Q165" s="72">
        <v>0</v>
      </c>
      <c r="R165" s="36"/>
      <c r="S165" s="36"/>
      <c r="T165" s="80"/>
      <c r="W165" s="73" t="s">
        <v>159</v>
      </c>
      <c r="X165" s="72">
        <v>0</v>
      </c>
      <c r="Y165" s="36"/>
      <c r="Z165" s="36"/>
      <c r="AA165" s="80"/>
      <c r="AB165" s="170"/>
      <c r="AC165" s="170"/>
      <c r="AD165" s="73" t="s">
        <v>159</v>
      </c>
      <c r="AE165" s="72">
        <v>0</v>
      </c>
      <c r="AF165" s="36"/>
      <c r="AG165" s="36"/>
      <c r="AH165" s="80"/>
      <c r="AI165" s="170"/>
      <c r="AJ165" s="170"/>
      <c r="AK165" s="73" t="s">
        <v>159</v>
      </c>
      <c r="AL165" s="72">
        <v>0</v>
      </c>
      <c r="AM165" s="36"/>
      <c r="AN165" s="36"/>
      <c r="AO165" s="80"/>
      <c r="AP165" s="170"/>
      <c r="AQ165" s="170"/>
      <c r="AR165" s="73" t="s">
        <v>159</v>
      </c>
      <c r="AS165" s="72">
        <v>0</v>
      </c>
      <c r="AT165" s="36"/>
      <c r="AU165" s="36"/>
      <c r="AV165" s="80"/>
    </row>
    <row r="166" spans="2:48" ht="16.5" customHeight="1">
      <c r="B166" s="164" t="s">
        <v>172</v>
      </c>
      <c r="C166" s="72">
        <v>2124</v>
      </c>
      <c r="D166" s="36"/>
      <c r="E166" s="36"/>
      <c r="F166" s="80"/>
      <c r="G166" s="38"/>
      <c r="I166" s="164" t="s">
        <v>172</v>
      </c>
      <c r="J166" s="72">
        <v>3114</v>
      </c>
      <c r="K166" s="36"/>
      <c r="L166" s="36"/>
      <c r="M166" s="80"/>
      <c r="P166" s="164" t="s">
        <v>172</v>
      </c>
      <c r="Q166" s="72">
        <v>2691</v>
      </c>
      <c r="R166" s="36"/>
      <c r="S166" s="36"/>
      <c r="T166" s="80"/>
      <c r="W166" s="164" t="s">
        <v>172</v>
      </c>
      <c r="X166" s="72">
        <v>2376</v>
      </c>
      <c r="Y166" s="36"/>
      <c r="Z166" s="36"/>
      <c r="AA166" s="80"/>
      <c r="AB166" s="170"/>
      <c r="AC166" s="170"/>
      <c r="AD166" s="164" t="s">
        <v>172</v>
      </c>
      <c r="AE166" s="72">
        <v>1530</v>
      </c>
      <c r="AF166" s="36"/>
      <c r="AG166" s="36"/>
      <c r="AH166" s="80"/>
      <c r="AI166" s="170"/>
      <c r="AJ166" s="170"/>
      <c r="AK166" s="164" t="s">
        <v>172</v>
      </c>
      <c r="AL166" s="72">
        <v>1737</v>
      </c>
      <c r="AM166" s="36"/>
      <c r="AN166" s="36"/>
      <c r="AO166" s="80"/>
      <c r="AP166" s="170"/>
      <c r="AQ166" s="170"/>
      <c r="AR166" s="164" t="s">
        <v>172</v>
      </c>
      <c r="AS166" s="72">
        <v>4662</v>
      </c>
      <c r="AT166" s="36"/>
      <c r="AU166" s="36"/>
      <c r="AV166" s="80"/>
    </row>
    <row r="167" spans="2:48" ht="16.5" customHeight="1">
      <c r="B167" s="73" t="s">
        <v>169</v>
      </c>
      <c r="C167" s="72">
        <v>1180</v>
      </c>
      <c r="D167" s="36"/>
      <c r="E167" s="36"/>
      <c r="F167" s="80"/>
      <c r="G167" s="38"/>
      <c r="I167" s="73" t="s">
        <v>169</v>
      </c>
      <c r="J167" s="72">
        <v>1730</v>
      </c>
      <c r="K167" s="36"/>
      <c r="L167" s="36"/>
      <c r="M167" s="80"/>
      <c r="P167" s="73" t="s">
        <v>169</v>
      </c>
      <c r="Q167" s="72">
        <v>1495</v>
      </c>
      <c r="R167" s="36"/>
      <c r="S167" s="36"/>
      <c r="T167" s="80"/>
      <c r="W167" s="73" t="s">
        <v>169</v>
      </c>
      <c r="X167" s="72">
        <v>1320</v>
      </c>
      <c r="Y167" s="36"/>
      <c r="Z167" s="36"/>
      <c r="AA167" s="80"/>
      <c r="AB167" s="170"/>
      <c r="AC167" s="170"/>
      <c r="AD167" s="73" t="s">
        <v>169</v>
      </c>
      <c r="AE167" s="72">
        <v>850</v>
      </c>
      <c r="AF167" s="36"/>
      <c r="AG167" s="36"/>
      <c r="AH167" s="80"/>
      <c r="AI167" s="170"/>
      <c r="AJ167" s="170"/>
      <c r="AK167" s="73" t="s">
        <v>169</v>
      </c>
      <c r="AL167" s="72">
        <v>965</v>
      </c>
      <c r="AM167" s="36"/>
      <c r="AN167" s="36"/>
      <c r="AO167" s="80"/>
      <c r="AP167" s="170"/>
      <c r="AQ167" s="170"/>
      <c r="AR167" s="73" t="s">
        <v>169</v>
      </c>
      <c r="AS167" s="72">
        <v>2590</v>
      </c>
      <c r="AT167" s="36"/>
      <c r="AU167" s="36"/>
      <c r="AV167" s="80"/>
    </row>
    <row r="168" spans="2:48" ht="16.5" customHeight="1">
      <c r="B168" s="73" t="s">
        <v>31</v>
      </c>
      <c r="C168" s="72">
        <v>3253</v>
      </c>
      <c r="D168" s="36"/>
      <c r="E168" s="172" t="s">
        <v>117</v>
      </c>
      <c r="F168" s="173"/>
      <c r="G168" s="38"/>
      <c r="I168" s="73" t="s">
        <v>31</v>
      </c>
      <c r="J168" s="72">
        <v>5232</v>
      </c>
      <c r="K168" s="36"/>
      <c r="L168" s="172" t="s">
        <v>117</v>
      </c>
      <c r="M168" s="173"/>
      <c r="P168" s="73" t="s">
        <v>31</v>
      </c>
      <c r="Q168" s="72">
        <v>4098</v>
      </c>
      <c r="R168" s="36"/>
      <c r="S168" s="172" t="s">
        <v>117</v>
      </c>
      <c r="T168" s="173"/>
      <c r="W168" s="73" t="s">
        <v>31</v>
      </c>
      <c r="X168" s="72">
        <v>3629</v>
      </c>
      <c r="Y168" s="36"/>
      <c r="Z168" s="172" t="s">
        <v>117</v>
      </c>
      <c r="AA168" s="173"/>
      <c r="AB168" s="169"/>
      <c r="AC168" s="169"/>
      <c r="AD168" s="73" t="s">
        <v>31</v>
      </c>
      <c r="AE168" s="72">
        <v>2369</v>
      </c>
      <c r="AF168" s="36"/>
      <c r="AG168" s="172" t="s">
        <v>117</v>
      </c>
      <c r="AH168" s="173"/>
      <c r="AI168" s="169"/>
      <c r="AJ168" s="169"/>
      <c r="AK168" s="73" t="s">
        <v>31</v>
      </c>
      <c r="AL168" s="72">
        <v>2677</v>
      </c>
      <c r="AM168" s="36"/>
      <c r="AN168" s="172" t="s">
        <v>117</v>
      </c>
      <c r="AO168" s="173"/>
      <c r="AP168" s="169"/>
      <c r="AQ168" s="169"/>
      <c r="AR168" s="73" t="s">
        <v>31</v>
      </c>
      <c r="AS168" s="72">
        <v>10364</v>
      </c>
      <c r="AT168" s="36"/>
      <c r="AU168" s="172" t="s">
        <v>117</v>
      </c>
      <c r="AV168" s="173"/>
    </row>
    <row r="169" spans="2:48" ht="16.5" customHeight="1">
      <c r="B169" s="73" t="s">
        <v>171</v>
      </c>
      <c r="C169" s="72">
        <v>-7</v>
      </c>
      <c r="D169" s="36"/>
      <c r="E169" s="36" t="s">
        <v>33</v>
      </c>
      <c r="F169" s="80" t="s">
        <v>823</v>
      </c>
      <c r="G169" s="38"/>
      <c r="I169" s="73" t="s">
        <v>171</v>
      </c>
      <c r="J169" s="72">
        <v>-7</v>
      </c>
      <c r="K169" s="36"/>
      <c r="L169" s="36" t="s">
        <v>33</v>
      </c>
      <c r="M169" s="80" t="s">
        <v>824</v>
      </c>
      <c r="P169" s="73" t="s">
        <v>171</v>
      </c>
      <c r="Q169" s="72">
        <v>-4</v>
      </c>
      <c r="R169" s="36"/>
      <c r="S169" s="36" t="s">
        <v>33</v>
      </c>
      <c r="T169" s="80" t="s">
        <v>825</v>
      </c>
      <c r="W169" s="73" t="s">
        <v>171</v>
      </c>
      <c r="X169" s="72">
        <v>-5</v>
      </c>
      <c r="Y169" s="36"/>
      <c r="Z169" s="36" t="s">
        <v>33</v>
      </c>
      <c r="AA169" s="80" t="s">
        <v>826</v>
      </c>
      <c r="AB169" s="170"/>
      <c r="AC169" s="170"/>
      <c r="AD169" s="73" t="s">
        <v>171</v>
      </c>
      <c r="AE169" s="72">
        <v>-9</v>
      </c>
      <c r="AF169" s="36"/>
      <c r="AG169" s="36" t="s">
        <v>33</v>
      </c>
      <c r="AH169" s="80" t="s">
        <v>666</v>
      </c>
      <c r="AI169" s="170"/>
      <c r="AJ169" s="170"/>
      <c r="AK169" s="73" t="s">
        <v>171</v>
      </c>
      <c r="AL169" s="72">
        <v>-9</v>
      </c>
      <c r="AM169" s="36"/>
      <c r="AN169" s="36" t="s">
        <v>33</v>
      </c>
      <c r="AO169" s="80" t="s">
        <v>827</v>
      </c>
      <c r="AP169" s="170"/>
      <c r="AQ169" s="170"/>
      <c r="AR169" s="73" t="s">
        <v>171</v>
      </c>
      <c r="AS169" s="72">
        <v>-2</v>
      </c>
      <c r="AT169" s="36"/>
      <c r="AU169" s="36" t="s">
        <v>33</v>
      </c>
      <c r="AV169" s="80" t="s">
        <v>828</v>
      </c>
    </row>
    <row r="170" spans="2:48" ht="16.5" customHeight="1">
      <c r="B170" s="73" t="s">
        <v>32</v>
      </c>
      <c r="C170" s="72">
        <v>1040</v>
      </c>
      <c r="D170" s="36"/>
      <c r="E170" s="96"/>
      <c r="F170" s="95"/>
      <c r="G170" s="38"/>
      <c r="I170" s="73" t="s">
        <v>32</v>
      </c>
      <c r="J170" s="72">
        <v>1670</v>
      </c>
      <c r="K170" s="36"/>
      <c r="L170" s="96"/>
      <c r="M170" s="95"/>
      <c r="P170" s="73" t="s">
        <v>32</v>
      </c>
      <c r="Q170" s="72">
        <v>1310</v>
      </c>
      <c r="R170" s="36"/>
      <c r="S170" s="96"/>
      <c r="T170" s="95"/>
      <c r="W170" s="73" t="s">
        <v>32</v>
      </c>
      <c r="X170" s="72">
        <v>1160</v>
      </c>
      <c r="Y170" s="36"/>
      <c r="Z170" s="96"/>
      <c r="AA170" s="95"/>
      <c r="AB170" s="171"/>
      <c r="AC170" s="171"/>
      <c r="AD170" s="73" t="s">
        <v>32</v>
      </c>
      <c r="AE170" s="72">
        <v>750</v>
      </c>
      <c r="AF170" s="36"/>
      <c r="AG170" s="96"/>
      <c r="AH170" s="95"/>
      <c r="AI170" s="171"/>
      <c r="AJ170" s="171"/>
      <c r="AK170" s="73" t="s">
        <v>32</v>
      </c>
      <c r="AL170" s="72">
        <v>850</v>
      </c>
      <c r="AM170" s="36"/>
      <c r="AN170" s="96"/>
      <c r="AO170" s="95"/>
      <c r="AP170" s="171"/>
      <c r="AQ170" s="171"/>
      <c r="AR170" s="73" t="s">
        <v>32</v>
      </c>
      <c r="AS170" s="72">
        <v>3310</v>
      </c>
      <c r="AT170" s="36"/>
      <c r="AU170" s="96"/>
      <c r="AV170" s="95"/>
    </row>
    <row r="171" spans="2:48" ht="16.5" customHeight="1">
      <c r="B171" s="73" t="s">
        <v>101</v>
      </c>
      <c r="C171" s="72">
        <v>2500</v>
      </c>
      <c r="D171" s="36"/>
      <c r="E171" s="36"/>
      <c r="F171" s="80"/>
      <c r="G171" s="38"/>
      <c r="I171" s="73" t="s">
        <v>101</v>
      </c>
      <c r="J171" s="72">
        <v>2500</v>
      </c>
      <c r="K171" s="36"/>
      <c r="L171" s="36"/>
      <c r="M171" s="80"/>
      <c r="P171" s="73" t="s">
        <v>101</v>
      </c>
      <c r="Q171" s="72">
        <v>2500</v>
      </c>
      <c r="R171" s="36"/>
      <c r="S171" s="36"/>
      <c r="T171" s="80"/>
      <c r="W171" s="73" t="s">
        <v>101</v>
      </c>
      <c r="X171" s="72">
        <v>2500</v>
      </c>
      <c r="Y171" s="36"/>
      <c r="Z171" s="36"/>
      <c r="AA171" s="80"/>
      <c r="AB171" s="170"/>
      <c r="AC171" s="170"/>
      <c r="AD171" s="73" t="s">
        <v>101</v>
      </c>
      <c r="AE171" s="72">
        <v>2500</v>
      </c>
      <c r="AF171" s="36"/>
      <c r="AG171" s="36"/>
      <c r="AH171" s="80"/>
      <c r="AI171" s="170"/>
      <c r="AJ171" s="170"/>
      <c r="AK171" s="73" t="s">
        <v>101</v>
      </c>
      <c r="AL171" s="72">
        <v>2500</v>
      </c>
      <c r="AM171" s="36"/>
      <c r="AN171" s="36"/>
      <c r="AO171" s="80"/>
      <c r="AP171" s="170"/>
      <c r="AQ171" s="170"/>
      <c r="AR171" s="73" t="s">
        <v>101</v>
      </c>
      <c r="AS171" s="72">
        <v>2500</v>
      </c>
      <c r="AT171" s="36"/>
      <c r="AU171" s="36"/>
      <c r="AV171" s="80"/>
    </row>
    <row r="172" spans="2:48" ht="16.5" customHeight="1">
      <c r="B172" s="73" t="s">
        <v>104</v>
      </c>
      <c r="C172" s="72">
        <v>0</v>
      </c>
      <c r="D172" s="36"/>
      <c r="E172" s="36"/>
      <c r="F172" s="80"/>
      <c r="G172" s="38"/>
      <c r="I172" s="73" t="s">
        <v>104</v>
      </c>
      <c r="J172" s="72">
        <v>0</v>
      </c>
      <c r="K172" s="36"/>
      <c r="L172" s="36"/>
      <c r="M172" s="80"/>
      <c r="P172" s="73" t="s">
        <v>104</v>
      </c>
      <c r="Q172" s="72">
        <v>0</v>
      </c>
      <c r="R172" s="36"/>
      <c r="S172" s="36"/>
      <c r="T172" s="80"/>
      <c r="W172" s="73" t="s">
        <v>104</v>
      </c>
      <c r="X172" s="72">
        <v>0</v>
      </c>
      <c r="Y172" s="36"/>
      <c r="Z172" s="36"/>
      <c r="AA172" s="80"/>
      <c r="AB172" s="170"/>
      <c r="AC172" s="170"/>
      <c r="AD172" s="73" t="s">
        <v>104</v>
      </c>
      <c r="AE172" s="72">
        <v>0</v>
      </c>
      <c r="AF172" s="36"/>
      <c r="AG172" s="36"/>
      <c r="AH172" s="80"/>
      <c r="AI172" s="170"/>
      <c r="AJ172" s="170"/>
      <c r="AK172" s="73" t="s">
        <v>104</v>
      </c>
      <c r="AL172" s="72">
        <v>0</v>
      </c>
      <c r="AM172" s="36"/>
      <c r="AN172" s="36"/>
      <c r="AO172" s="80"/>
      <c r="AP172" s="170"/>
      <c r="AQ172" s="170"/>
      <c r="AR172" s="73" t="s">
        <v>104</v>
      </c>
      <c r="AS172" s="72">
        <v>0</v>
      </c>
      <c r="AT172" s="36"/>
      <c r="AU172" s="36"/>
      <c r="AV172" s="80"/>
    </row>
    <row r="173" spans="2:48" ht="16.5" customHeight="1">
      <c r="B173" s="93" t="s">
        <v>109</v>
      </c>
      <c r="C173" s="94">
        <v>39320</v>
      </c>
      <c r="D173" s="81"/>
      <c r="E173" s="36"/>
      <c r="F173" s="37"/>
      <c r="G173" s="38"/>
      <c r="H173" s="39"/>
      <c r="I173" s="93" t="s">
        <v>109</v>
      </c>
      <c r="J173" s="94">
        <v>61710</v>
      </c>
      <c r="K173" s="81"/>
      <c r="L173" s="36"/>
      <c r="M173" s="37"/>
      <c r="N173" s="39"/>
      <c r="O173" s="39"/>
      <c r="P173" s="93" t="s">
        <v>109</v>
      </c>
      <c r="Q173" s="94">
        <v>48880</v>
      </c>
      <c r="R173" s="81"/>
      <c r="S173" s="36"/>
      <c r="T173" s="37"/>
      <c r="U173" s="39"/>
      <c r="V173" s="39"/>
      <c r="W173" s="93" t="s">
        <v>109</v>
      </c>
      <c r="X173" s="94">
        <v>43570</v>
      </c>
      <c r="Y173" s="81"/>
      <c r="Z173" s="36"/>
      <c r="AA173" s="37"/>
      <c r="AB173" s="81"/>
      <c r="AC173" s="81"/>
      <c r="AD173" s="93" t="s">
        <v>109</v>
      </c>
      <c r="AE173" s="94">
        <v>29300</v>
      </c>
      <c r="AF173" s="81"/>
      <c r="AG173" s="36"/>
      <c r="AH173" s="37"/>
      <c r="AI173" s="81"/>
      <c r="AJ173" s="81"/>
      <c r="AK173" s="93" t="s">
        <v>109</v>
      </c>
      <c r="AL173" s="94">
        <v>32790</v>
      </c>
      <c r="AM173" s="81"/>
      <c r="AN173" s="36"/>
      <c r="AO173" s="37"/>
      <c r="AP173" s="81"/>
      <c r="AQ173" s="81"/>
      <c r="AR173" s="93" t="s">
        <v>109</v>
      </c>
      <c r="AS173" s="94">
        <v>119810</v>
      </c>
      <c r="AT173" s="81"/>
      <c r="AU173" s="36"/>
      <c r="AV173" s="37"/>
    </row>
    <row r="174" spans="2:48" ht="16.5" customHeight="1">
      <c r="B174" s="74" t="s">
        <v>111</v>
      </c>
      <c r="C174" s="75">
        <v>0</v>
      </c>
      <c r="D174" s="81"/>
      <c r="E174" s="36"/>
      <c r="F174" s="37"/>
      <c r="G174" s="38"/>
      <c r="H174" s="39"/>
      <c r="I174" s="74" t="s">
        <v>111</v>
      </c>
      <c r="J174" s="75">
        <v>0</v>
      </c>
      <c r="K174" s="81"/>
      <c r="L174" s="36"/>
      <c r="M174" s="37"/>
      <c r="N174" s="39"/>
      <c r="O174" s="39"/>
      <c r="P174" s="74" t="s">
        <v>111</v>
      </c>
      <c r="Q174" s="75">
        <v>0</v>
      </c>
      <c r="R174" s="81"/>
      <c r="S174" s="36"/>
      <c r="T174" s="37"/>
      <c r="U174" s="39"/>
      <c r="V174" s="39"/>
      <c r="W174" s="74" t="s">
        <v>111</v>
      </c>
      <c r="X174" s="75">
        <v>0</v>
      </c>
      <c r="Y174" s="81"/>
      <c r="Z174" s="36"/>
      <c r="AA174" s="37"/>
      <c r="AB174" s="81"/>
      <c r="AC174" s="81"/>
      <c r="AD174" s="74" t="s">
        <v>111</v>
      </c>
      <c r="AE174" s="75">
        <v>0</v>
      </c>
      <c r="AF174" s="81"/>
      <c r="AG174" s="36"/>
      <c r="AH174" s="37"/>
      <c r="AI174" s="81"/>
      <c r="AJ174" s="81"/>
      <c r="AK174" s="74" t="s">
        <v>111</v>
      </c>
      <c r="AL174" s="75">
        <v>0</v>
      </c>
      <c r="AM174" s="81"/>
      <c r="AN174" s="36"/>
      <c r="AO174" s="37"/>
      <c r="AP174" s="81"/>
      <c r="AQ174" s="81"/>
      <c r="AR174" s="74" t="s">
        <v>111</v>
      </c>
      <c r="AS174" s="75">
        <v>0</v>
      </c>
      <c r="AT174" s="81"/>
      <c r="AU174" s="36"/>
      <c r="AV174" s="37"/>
    </row>
    <row r="175" spans="2:48" ht="16.5" customHeight="1">
      <c r="B175" s="91" t="s">
        <v>112</v>
      </c>
      <c r="C175" s="92">
        <v>39320</v>
      </c>
      <c r="D175" s="81"/>
      <c r="E175" s="36"/>
      <c r="F175" s="37"/>
      <c r="G175" s="38"/>
      <c r="I175" s="91" t="s">
        <v>112</v>
      </c>
      <c r="J175" s="92">
        <v>61710</v>
      </c>
      <c r="K175" s="81"/>
      <c r="L175" s="36"/>
      <c r="M175" s="37"/>
      <c r="P175" s="91" t="s">
        <v>112</v>
      </c>
      <c r="Q175" s="92">
        <v>48880</v>
      </c>
      <c r="R175" s="81"/>
      <c r="S175" s="36"/>
      <c r="T175" s="37"/>
      <c r="W175" s="91" t="s">
        <v>112</v>
      </c>
      <c r="X175" s="92">
        <v>43570</v>
      </c>
      <c r="Y175" s="81"/>
      <c r="Z175" s="36"/>
      <c r="AA175" s="37"/>
      <c r="AB175" s="81"/>
      <c r="AC175" s="81"/>
      <c r="AD175" s="91" t="s">
        <v>112</v>
      </c>
      <c r="AE175" s="92">
        <v>29300</v>
      </c>
      <c r="AF175" s="81"/>
      <c r="AG175" s="36"/>
      <c r="AH175" s="37"/>
      <c r="AI175" s="81"/>
      <c r="AJ175" s="81"/>
      <c r="AK175" s="91" t="s">
        <v>112</v>
      </c>
      <c r="AL175" s="92">
        <v>32790</v>
      </c>
      <c r="AM175" s="81"/>
      <c r="AN175" s="36"/>
      <c r="AO175" s="37"/>
      <c r="AP175" s="81"/>
      <c r="AQ175" s="81"/>
      <c r="AR175" s="91" t="s">
        <v>112</v>
      </c>
      <c r="AS175" s="92">
        <v>119810</v>
      </c>
      <c r="AT175" s="81"/>
      <c r="AU175" s="36"/>
      <c r="AV175" s="37"/>
    </row>
    <row r="176" spans="2:48" s="39" customFormat="1" ht="16.5" customHeight="1">
      <c r="B176" s="73"/>
      <c r="C176" s="42"/>
      <c r="D176" s="36"/>
      <c r="E176" s="36"/>
      <c r="F176" s="37"/>
      <c r="G176" s="38"/>
      <c r="I176" s="73"/>
      <c r="J176" s="42"/>
      <c r="K176" s="36"/>
      <c r="L176" s="36"/>
      <c r="M176" s="37"/>
      <c r="P176" s="73"/>
      <c r="Q176" s="42"/>
      <c r="R176" s="36"/>
      <c r="S176" s="36"/>
      <c r="T176" s="37"/>
      <c r="W176" s="73"/>
      <c r="X176" s="42"/>
      <c r="Y176" s="36"/>
      <c r="Z176" s="36"/>
      <c r="AA176" s="37"/>
      <c r="AB176" s="81"/>
      <c r="AC176" s="81"/>
      <c r="AD176" s="73"/>
      <c r="AE176" s="42"/>
      <c r="AF176" s="36"/>
      <c r="AG176" s="36"/>
      <c r="AH176" s="37"/>
      <c r="AI176" s="81"/>
      <c r="AJ176" s="81"/>
      <c r="AK176" s="73"/>
      <c r="AL176" s="42"/>
      <c r="AM176" s="36"/>
      <c r="AN176" s="36"/>
      <c r="AO176" s="37"/>
      <c r="AP176" s="81"/>
      <c r="AQ176" s="81"/>
      <c r="AR176" s="73"/>
      <c r="AS176" s="42"/>
      <c r="AT176" s="36"/>
      <c r="AU176" s="36"/>
      <c r="AV176" s="37"/>
    </row>
    <row r="177" spans="2:48" s="82" customFormat="1" ht="16.5" customHeight="1">
      <c r="B177" s="73">
        <v>0</v>
      </c>
      <c r="C177" s="42"/>
      <c r="D177" s="36"/>
      <c r="E177" s="36"/>
      <c r="F177" s="37"/>
      <c r="G177" s="83"/>
      <c r="I177" s="73">
        <v>0</v>
      </c>
      <c r="J177" s="42"/>
      <c r="K177" s="36"/>
      <c r="L177" s="36"/>
      <c r="M177" s="37"/>
      <c r="P177" s="73">
        <v>0</v>
      </c>
      <c r="Q177" s="42"/>
      <c r="R177" s="36"/>
      <c r="S177" s="36"/>
      <c r="T177" s="37"/>
      <c r="W177" s="73">
        <v>0</v>
      </c>
      <c r="X177" s="42"/>
      <c r="Y177" s="36"/>
      <c r="Z177" s="36"/>
      <c r="AA177" s="37"/>
      <c r="AB177" s="81"/>
      <c r="AC177" s="81"/>
      <c r="AD177" s="73">
        <v>0</v>
      </c>
      <c r="AE177" s="42"/>
      <c r="AF177" s="36"/>
      <c r="AG177" s="36"/>
      <c r="AH177" s="37"/>
      <c r="AI177" s="81"/>
      <c r="AJ177" s="81"/>
      <c r="AK177" s="73">
        <v>0</v>
      </c>
      <c r="AL177" s="42"/>
      <c r="AM177" s="36"/>
      <c r="AN177" s="36"/>
      <c r="AO177" s="37"/>
      <c r="AP177" s="81"/>
      <c r="AQ177" s="81"/>
      <c r="AR177" s="73">
        <v>0</v>
      </c>
      <c r="AS177" s="42"/>
      <c r="AT177" s="36"/>
      <c r="AU177" s="36"/>
      <c r="AV177" s="37"/>
    </row>
    <row r="178" spans="2:48" ht="16.5" customHeight="1">
      <c r="B178" s="73" t="s">
        <v>211</v>
      </c>
      <c r="C178" s="42"/>
      <c r="D178" s="36"/>
      <c r="E178" s="36"/>
      <c r="F178" s="37"/>
      <c r="G178" s="38"/>
      <c r="I178" s="73" t="s">
        <v>211</v>
      </c>
      <c r="J178" s="42"/>
      <c r="K178" s="36"/>
      <c r="L178" s="36"/>
      <c r="M178" s="37"/>
      <c r="P178" s="73" t="s">
        <v>211</v>
      </c>
      <c r="Q178" s="42"/>
      <c r="R178" s="36"/>
      <c r="S178" s="36"/>
      <c r="T178" s="37"/>
      <c r="W178" s="73" t="s">
        <v>211</v>
      </c>
      <c r="X178" s="42"/>
      <c r="Y178" s="36"/>
      <c r="Z178" s="36"/>
      <c r="AA178" s="37"/>
      <c r="AB178" s="81"/>
      <c r="AC178" s="81"/>
      <c r="AD178" s="73" t="s">
        <v>211</v>
      </c>
      <c r="AE178" s="42"/>
      <c r="AF178" s="36"/>
      <c r="AG178" s="36"/>
      <c r="AH178" s="37"/>
      <c r="AI178" s="81"/>
      <c r="AJ178" s="81"/>
      <c r="AK178" s="73" t="s">
        <v>211</v>
      </c>
      <c r="AL178" s="42"/>
      <c r="AM178" s="36"/>
      <c r="AN178" s="36"/>
      <c r="AO178" s="37"/>
      <c r="AP178" s="81"/>
      <c r="AQ178" s="81"/>
      <c r="AR178" s="73" t="s">
        <v>211</v>
      </c>
      <c r="AS178" s="42"/>
      <c r="AT178" s="36"/>
      <c r="AU178" s="36"/>
      <c r="AV178" s="37"/>
    </row>
    <row r="179" spans="2:48" s="184" customFormat="1" ht="16.5" customHeight="1">
      <c r="B179" s="180">
        <v>0</v>
      </c>
      <c r="C179" s="181"/>
      <c r="D179" s="26"/>
      <c r="E179" s="26"/>
      <c r="F179" s="182"/>
      <c r="G179" s="183"/>
      <c r="I179" s="180">
        <v>0</v>
      </c>
      <c r="J179" s="181"/>
      <c r="K179" s="26"/>
      <c r="L179" s="26"/>
      <c r="M179" s="182"/>
      <c r="P179" s="180">
        <v>0</v>
      </c>
      <c r="Q179" s="181"/>
      <c r="R179" s="26"/>
      <c r="S179" s="26"/>
      <c r="T179" s="182"/>
      <c r="W179" s="180">
        <v>0</v>
      </c>
      <c r="X179" s="181"/>
      <c r="Y179" s="26"/>
      <c r="Z179" s="26"/>
      <c r="AA179" s="182"/>
      <c r="AB179" s="185"/>
      <c r="AC179" s="185"/>
      <c r="AD179" s="180">
        <v>0</v>
      </c>
      <c r="AE179" s="181"/>
      <c r="AF179" s="26"/>
      <c r="AG179" s="26"/>
      <c r="AH179" s="182"/>
      <c r="AI179" s="185"/>
      <c r="AJ179" s="185"/>
      <c r="AK179" s="180">
        <v>0</v>
      </c>
      <c r="AL179" s="181"/>
      <c r="AM179" s="26"/>
      <c r="AN179" s="26"/>
      <c r="AO179" s="182"/>
      <c r="AP179" s="185"/>
      <c r="AQ179" s="185"/>
      <c r="AR179" s="180">
        <v>0</v>
      </c>
      <c r="AS179" s="181"/>
      <c r="AT179" s="26"/>
      <c r="AU179" s="26"/>
      <c r="AV179" s="182"/>
    </row>
    <row r="180" spans="2:48" ht="16.5" customHeight="1" thickBot="1">
      <c r="B180" s="84"/>
      <c r="C180" s="85"/>
      <c r="D180" s="85"/>
      <c r="E180" s="85"/>
      <c r="F180" s="86"/>
      <c r="I180" s="84"/>
      <c r="J180" s="85"/>
      <c r="K180" s="85"/>
      <c r="L180" s="85"/>
      <c r="M180" s="86"/>
      <c r="P180" s="84"/>
      <c r="Q180" s="85"/>
      <c r="R180" s="85"/>
      <c r="S180" s="85"/>
      <c r="T180" s="86"/>
      <c r="W180" s="84"/>
      <c r="X180" s="85"/>
      <c r="Y180" s="85"/>
      <c r="Z180" s="85"/>
      <c r="AA180" s="86"/>
      <c r="AB180" s="81"/>
      <c r="AC180" s="81"/>
      <c r="AD180" s="84"/>
      <c r="AE180" s="85"/>
      <c r="AF180" s="85"/>
      <c r="AG180" s="85"/>
      <c r="AH180" s="86"/>
      <c r="AI180" s="81"/>
      <c r="AJ180" s="81"/>
      <c r="AK180" s="84"/>
      <c r="AL180" s="85"/>
      <c r="AM180" s="85"/>
      <c r="AN180" s="85"/>
      <c r="AO180" s="86"/>
      <c r="AP180" s="81"/>
      <c r="AQ180" s="81"/>
      <c r="AR180" s="84"/>
      <c r="AS180" s="85"/>
      <c r="AT180" s="85"/>
      <c r="AU180" s="85"/>
      <c r="AV180" s="86"/>
    </row>
    <row r="181" spans="2:48" ht="16.5" customHeight="1">
      <c r="B181" s="36"/>
      <c r="I181" s="36"/>
      <c r="P181" s="36"/>
      <c r="W181" s="36"/>
      <c r="AD181" s="36"/>
      <c r="AK181" s="36"/>
      <c r="AR181" s="36"/>
    </row>
    <row r="182" spans="2:48" ht="16.5" customHeight="1">
      <c r="B182" s="36"/>
      <c r="I182" s="36"/>
      <c r="P182" s="36"/>
      <c r="W182" s="36"/>
      <c r="AD182" s="36"/>
      <c r="AK182" s="36"/>
      <c r="AR182" s="36"/>
    </row>
    <row r="183" spans="2:48" ht="16.5" customHeight="1">
      <c r="B183" s="36"/>
      <c r="I183" s="36"/>
      <c r="P183" s="36"/>
      <c r="W183" s="36"/>
      <c r="AD183" s="36"/>
      <c r="AK183" s="36"/>
      <c r="AR183" s="36"/>
    </row>
    <row r="184" spans="2:48" ht="16.5" customHeight="1" thickBot="1">
      <c r="G184" s="38"/>
    </row>
    <row r="185" spans="2:48" s="76" customFormat="1" ht="16.5" customHeight="1">
      <c r="B185" s="98"/>
      <c r="C185" s="101"/>
      <c r="D185" s="102" t="s">
        <v>114</v>
      </c>
      <c r="E185" s="99"/>
      <c r="F185" s="100"/>
      <c r="G185" s="77"/>
      <c r="I185" s="98"/>
      <c r="J185" s="101"/>
      <c r="K185" s="102" t="s">
        <v>114</v>
      </c>
      <c r="L185" s="99"/>
      <c r="M185" s="100"/>
      <c r="P185" s="98"/>
      <c r="Q185" s="101"/>
      <c r="R185" s="102" t="s">
        <v>114</v>
      </c>
      <c r="S185" s="99"/>
      <c r="T185" s="100"/>
      <c r="W185" s="98"/>
      <c r="X185" s="101"/>
      <c r="Y185" s="102" t="s">
        <v>114</v>
      </c>
      <c r="Z185" s="99"/>
      <c r="AA185" s="100"/>
      <c r="AB185" s="167"/>
      <c r="AC185" s="167"/>
      <c r="AD185" s="98"/>
      <c r="AE185" s="101"/>
      <c r="AF185" s="102" t="s">
        <v>114</v>
      </c>
      <c r="AG185" s="99"/>
      <c r="AH185" s="100"/>
      <c r="AI185" s="167"/>
      <c r="AJ185" s="167"/>
      <c r="AK185" s="98"/>
      <c r="AL185" s="101"/>
      <c r="AM185" s="102" t="s">
        <v>114</v>
      </c>
      <c r="AN185" s="99"/>
      <c r="AO185" s="100"/>
      <c r="AP185" s="167"/>
      <c r="AQ185" s="167"/>
      <c r="AR185" s="98"/>
      <c r="AS185" s="101"/>
      <c r="AT185" s="102" t="s">
        <v>114</v>
      </c>
      <c r="AU185" s="99"/>
      <c r="AV185" s="100"/>
    </row>
    <row r="186" spans="2:48" ht="16.5" customHeight="1">
      <c r="B186" s="40" t="s">
        <v>26</v>
      </c>
      <c r="C186" s="26" t="s">
        <v>39</v>
      </c>
      <c r="E186" s="26"/>
      <c r="F186" s="89"/>
      <c r="G186" s="41"/>
      <c r="H186" s="41"/>
      <c r="I186" s="40" t="s">
        <v>26</v>
      </c>
      <c r="J186" s="26" t="s">
        <v>45</v>
      </c>
      <c r="K186" s="41"/>
      <c r="L186" s="26"/>
      <c r="M186" s="89"/>
      <c r="N186" s="41"/>
      <c r="O186" s="41"/>
      <c r="P186" s="40" t="s">
        <v>26</v>
      </c>
      <c r="Q186" s="26" t="s">
        <v>71</v>
      </c>
      <c r="R186" s="42"/>
      <c r="S186" s="26"/>
      <c r="T186" s="89"/>
      <c r="U186" s="41"/>
      <c r="V186" s="41"/>
      <c r="W186" s="40" t="s">
        <v>26</v>
      </c>
      <c r="X186" s="26" t="s">
        <v>72</v>
      </c>
      <c r="Y186" s="41"/>
      <c r="Z186" s="26"/>
      <c r="AA186" s="89"/>
      <c r="AB186" s="41"/>
      <c r="AC186" s="41"/>
      <c r="AD186" s="40" t="s">
        <v>26</v>
      </c>
      <c r="AE186" s="26" t="s">
        <v>73</v>
      </c>
      <c r="AF186" s="41"/>
      <c r="AG186" s="26"/>
      <c r="AH186" s="89"/>
      <c r="AI186" s="41"/>
      <c r="AJ186" s="41"/>
      <c r="AK186" s="40" t="s">
        <v>26</v>
      </c>
      <c r="AL186" s="26" t="s">
        <v>74</v>
      </c>
      <c r="AN186" s="26"/>
      <c r="AO186" s="89"/>
      <c r="AP186" s="41"/>
      <c r="AQ186" s="41"/>
      <c r="AR186" s="40" t="s">
        <v>26</v>
      </c>
      <c r="AS186" s="26" t="s">
        <v>75</v>
      </c>
      <c r="AU186" s="26"/>
      <c r="AV186" s="89"/>
    </row>
    <row r="187" spans="2:48" ht="16.5" customHeight="1">
      <c r="B187" s="73" t="s">
        <v>27</v>
      </c>
      <c r="C187" s="36" t="s">
        <v>685</v>
      </c>
      <c r="D187" s="36"/>
      <c r="E187" s="36" t="s">
        <v>28</v>
      </c>
      <c r="F187" s="90">
        <v>45545</v>
      </c>
      <c r="G187" s="38"/>
      <c r="I187" s="73" t="s">
        <v>27</v>
      </c>
      <c r="J187" s="36" t="s">
        <v>685</v>
      </c>
      <c r="K187" s="36"/>
      <c r="L187" s="36" t="s">
        <v>28</v>
      </c>
      <c r="M187" s="90">
        <v>45545</v>
      </c>
      <c r="P187" s="73" t="s">
        <v>27</v>
      </c>
      <c r="Q187" s="36" t="s">
        <v>685</v>
      </c>
      <c r="R187" s="36"/>
      <c r="S187" s="36" t="s">
        <v>28</v>
      </c>
      <c r="T187" s="90">
        <v>45545</v>
      </c>
      <c r="W187" s="73" t="s">
        <v>27</v>
      </c>
      <c r="X187" s="36" t="s">
        <v>685</v>
      </c>
      <c r="Y187" s="36"/>
      <c r="Z187" s="36" t="s">
        <v>28</v>
      </c>
      <c r="AA187" s="90">
        <v>45545</v>
      </c>
      <c r="AB187" s="168"/>
      <c r="AC187" s="168"/>
      <c r="AD187" s="73" t="s">
        <v>27</v>
      </c>
      <c r="AE187" s="36" t="s">
        <v>685</v>
      </c>
      <c r="AF187" s="36"/>
      <c r="AG187" s="36" t="s">
        <v>28</v>
      </c>
      <c r="AH187" s="90">
        <v>45545</v>
      </c>
      <c r="AI187" s="168"/>
      <c r="AJ187" s="168"/>
      <c r="AK187" s="73" t="s">
        <v>27</v>
      </c>
      <c r="AL187" s="36" t="s">
        <v>685</v>
      </c>
      <c r="AM187" s="36"/>
      <c r="AN187" s="36" t="s">
        <v>28</v>
      </c>
      <c r="AO187" s="90">
        <v>45545</v>
      </c>
      <c r="AP187" s="168"/>
      <c r="AQ187" s="168"/>
      <c r="AR187" s="73" t="s">
        <v>27</v>
      </c>
      <c r="AS187" s="36" t="s">
        <v>685</v>
      </c>
      <c r="AT187" s="36"/>
      <c r="AU187" s="36" t="s">
        <v>28</v>
      </c>
      <c r="AV187" s="90">
        <v>45545</v>
      </c>
    </row>
    <row r="188" spans="2:48" ht="16.5" customHeight="1">
      <c r="B188" s="73"/>
      <c r="C188" s="36"/>
      <c r="D188" s="36"/>
      <c r="E188" s="36"/>
      <c r="F188" s="37"/>
      <c r="G188" s="38"/>
      <c r="I188" s="73"/>
      <c r="J188" s="36"/>
      <c r="K188" s="36"/>
      <c r="L188" s="36"/>
      <c r="M188" s="37"/>
      <c r="P188" s="73"/>
      <c r="Q188" s="36"/>
      <c r="R188" s="36"/>
      <c r="S188" s="36"/>
      <c r="T188" s="37"/>
      <c r="W188" s="73"/>
      <c r="X188" s="36"/>
      <c r="Y188" s="36"/>
      <c r="Z188" s="36"/>
      <c r="AA188" s="37"/>
      <c r="AB188" s="81"/>
      <c r="AC188" s="81"/>
      <c r="AD188" s="73"/>
      <c r="AE188" s="36"/>
      <c r="AF188" s="36"/>
      <c r="AG188" s="36"/>
      <c r="AH188" s="37"/>
      <c r="AI188" s="81"/>
      <c r="AJ188" s="81"/>
      <c r="AK188" s="73"/>
      <c r="AL188" s="36"/>
      <c r="AM188" s="36"/>
      <c r="AN188" s="36"/>
      <c r="AO188" s="37"/>
      <c r="AP188" s="81"/>
      <c r="AQ188" s="81"/>
      <c r="AR188" s="73"/>
      <c r="AS188" s="36"/>
      <c r="AT188" s="36"/>
      <c r="AU188" s="36"/>
      <c r="AV188" s="37"/>
    </row>
    <row r="189" spans="2:48" s="79" customFormat="1" ht="16.5" customHeight="1">
      <c r="B189" s="266" t="s">
        <v>113</v>
      </c>
      <c r="C189" s="267"/>
      <c r="D189" s="259"/>
      <c r="E189" s="268" t="s">
        <v>115</v>
      </c>
      <c r="F189" s="269"/>
      <c r="G189" s="78"/>
      <c r="I189" s="266" t="s">
        <v>113</v>
      </c>
      <c r="J189" s="267"/>
      <c r="K189" s="259"/>
      <c r="L189" s="268" t="s">
        <v>115</v>
      </c>
      <c r="M189" s="269"/>
      <c r="P189" s="266" t="s">
        <v>113</v>
      </c>
      <c r="Q189" s="267"/>
      <c r="R189" s="259"/>
      <c r="S189" s="268" t="s">
        <v>115</v>
      </c>
      <c r="T189" s="269"/>
      <c r="W189" s="266" t="s">
        <v>113</v>
      </c>
      <c r="X189" s="267"/>
      <c r="Y189" s="259"/>
      <c r="Z189" s="268" t="s">
        <v>115</v>
      </c>
      <c r="AA189" s="269"/>
      <c r="AB189" s="169"/>
      <c r="AC189" s="169"/>
      <c r="AD189" s="266" t="s">
        <v>113</v>
      </c>
      <c r="AE189" s="267"/>
      <c r="AF189" s="259"/>
      <c r="AG189" s="268" t="s">
        <v>115</v>
      </c>
      <c r="AH189" s="269"/>
      <c r="AI189" s="169"/>
      <c r="AJ189" s="169"/>
      <c r="AK189" s="266" t="s">
        <v>113</v>
      </c>
      <c r="AL189" s="267"/>
      <c r="AM189" s="259"/>
      <c r="AN189" s="268" t="s">
        <v>115</v>
      </c>
      <c r="AO189" s="269"/>
      <c r="AP189" s="169"/>
      <c r="AQ189" s="169"/>
      <c r="AR189" s="266" t="s">
        <v>113</v>
      </c>
      <c r="AS189" s="267"/>
      <c r="AT189" s="259"/>
      <c r="AU189" s="268" t="s">
        <v>115</v>
      </c>
      <c r="AV189" s="269"/>
    </row>
    <row r="190" spans="2:48" ht="16.5" customHeight="1">
      <c r="B190" s="73" t="s">
        <v>1</v>
      </c>
      <c r="C190" s="72">
        <v>7300</v>
      </c>
      <c r="D190" s="36"/>
      <c r="E190" s="36" t="s">
        <v>29</v>
      </c>
      <c r="F190" s="80" t="s">
        <v>829</v>
      </c>
      <c r="G190" s="38"/>
      <c r="I190" s="73" t="s">
        <v>1</v>
      </c>
      <c r="J190" s="72">
        <v>1600</v>
      </c>
      <c r="K190" s="36"/>
      <c r="L190" s="36" t="s">
        <v>29</v>
      </c>
      <c r="M190" s="80" t="s">
        <v>830</v>
      </c>
      <c r="P190" s="73" t="s">
        <v>1</v>
      </c>
      <c r="Q190" s="72">
        <v>910</v>
      </c>
      <c r="R190" s="36"/>
      <c r="S190" s="36" t="s">
        <v>29</v>
      </c>
      <c r="T190" s="80" t="s">
        <v>831</v>
      </c>
      <c r="W190" s="73" t="s">
        <v>1</v>
      </c>
      <c r="X190" s="72">
        <v>910</v>
      </c>
      <c r="Y190" s="36"/>
      <c r="Z190" s="36" t="s">
        <v>29</v>
      </c>
      <c r="AA190" s="80" t="s">
        <v>832</v>
      </c>
      <c r="AB190" s="170"/>
      <c r="AC190" s="170"/>
      <c r="AD190" s="73" t="s">
        <v>1</v>
      </c>
      <c r="AE190" s="72">
        <v>7300</v>
      </c>
      <c r="AF190" s="36"/>
      <c r="AG190" s="36" t="s">
        <v>29</v>
      </c>
      <c r="AH190" s="80" t="s">
        <v>833</v>
      </c>
      <c r="AI190" s="170"/>
      <c r="AJ190" s="170"/>
      <c r="AK190" s="73" t="s">
        <v>1</v>
      </c>
      <c r="AL190" s="72">
        <v>1600</v>
      </c>
      <c r="AM190" s="36"/>
      <c r="AN190" s="36" t="s">
        <v>29</v>
      </c>
      <c r="AO190" s="80" t="s">
        <v>834</v>
      </c>
      <c r="AP190" s="170"/>
      <c r="AQ190" s="170"/>
      <c r="AR190" s="73" t="s">
        <v>1</v>
      </c>
      <c r="AS190" s="72">
        <v>1600</v>
      </c>
      <c r="AT190" s="36"/>
      <c r="AU190" s="36" t="s">
        <v>29</v>
      </c>
      <c r="AV190" s="80" t="s">
        <v>835</v>
      </c>
    </row>
    <row r="191" spans="2:48" ht="16.5" customHeight="1">
      <c r="B191" s="73" t="s">
        <v>3</v>
      </c>
      <c r="C191" s="72">
        <v>175437</v>
      </c>
      <c r="D191" s="36"/>
      <c r="E191" s="36" t="s">
        <v>30</v>
      </c>
      <c r="F191" s="80" t="s">
        <v>836</v>
      </c>
      <c r="G191" s="38"/>
      <c r="I191" s="73" t="s">
        <v>3</v>
      </c>
      <c r="J191" s="72">
        <v>51665</v>
      </c>
      <c r="K191" s="36"/>
      <c r="L191" s="36" t="s">
        <v>30</v>
      </c>
      <c r="M191" s="80" t="s">
        <v>837</v>
      </c>
      <c r="P191" s="73" t="s">
        <v>3</v>
      </c>
      <c r="Q191" s="72">
        <v>30480</v>
      </c>
      <c r="R191" s="36"/>
      <c r="S191" s="36" t="s">
        <v>30</v>
      </c>
      <c r="T191" s="80" t="s">
        <v>838</v>
      </c>
      <c r="W191" s="73" t="s">
        <v>3</v>
      </c>
      <c r="X191" s="72">
        <v>14520</v>
      </c>
      <c r="Y191" s="36"/>
      <c r="Z191" s="36" t="s">
        <v>30</v>
      </c>
      <c r="AA191" s="80" t="s">
        <v>839</v>
      </c>
      <c r="AB191" s="170"/>
      <c r="AC191" s="170"/>
      <c r="AD191" s="73" t="s">
        <v>3</v>
      </c>
      <c r="AE191" s="72">
        <v>97383</v>
      </c>
      <c r="AF191" s="36"/>
      <c r="AG191" s="36" t="s">
        <v>30</v>
      </c>
      <c r="AH191" s="80" t="s">
        <v>840</v>
      </c>
      <c r="AI191" s="170"/>
      <c r="AJ191" s="170"/>
      <c r="AK191" s="73" t="s">
        <v>3</v>
      </c>
      <c r="AL191" s="72">
        <v>61752</v>
      </c>
      <c r="AM191" s="36"/>
      <c r="AN191" s="36" t="s">
        <v>30</v>
      </c>
      <c r="AO191" s="80" t="s">
        <v>841</v>
      </c>
      <c r="AP191" s="170"/>
      <c r="AQ191" s="170"/>
      <c r="AR191" s="73" t="s">
        <v>3</v>
      </c>
      <c r="AS191" s="72">
        <v>51665</v>
      </c>
      <c r="AT191" s="36"/>
      <c r="AU191" s="36" t="s">
        <v>30</v>
      </c>
      <c r="AV191" s="80" t="s">
        <v>842</v>
      </c>
    </row>
    <row r="192" spans="2:48" ht="16.5" customHeight="1">
      <c r="B192" s="73" t="s">
        <v>159</v>
      </c>
      <c r="C192" s="72">
        <v>0</v>
      </c>
      <c r="D192" s="36"/>
      <c r="E192" s="36"/>
      <c r="F192" s="80"/>
      <c r="G192" s="38"/>
      <c r="I192" s="73" t="s">
        <v>159</v>
      </c>
      <c r="J192" s="72">
        <v>0</v>
      </c>
      <c r="K192" s="36"/>
      <c r="L192" s="36"/>
      <c r="M192" s="80"/>
      <c r="P192" s="73" t="s">
        <v>159</v>
      </c>
      <c r="Q192" s="72">
        <v>0</v>
      </c>
      <c r="R192" s="36"/>
      <c r="S192" s="36"/>
      <c r="T192" s="80"/>
      <c r="W192" s="73" t="s">
        <v>159</v>
      </c>
      <c r="X192" s="72">
        <v>0</v>
      </c>
      <c r="Y192" s="36"/>
      <c r="Z192" s="36"/>
      <c r="AA192" s="80"/>
      <c r="AB192" s="170"/>
      <c r="AC192" s="170"/>
      <c r="AD192" s="73" t="s">
        <v>159</v>
      </c>
      <c r="AE192" s="72">
        <v>0</v>
      </c>
      <c r="AF192" s="36"/>
      <c r="AG192" s="36"/>
      <c r="AH192" s="80"/>
      <c r="AI192" s="170"/>
      <c r="AJ192" s="170"/>
      <c r="AK192" s="73" t="s">
        <v>159</v>
      </c>
      <c r="AL192" s="72">
        <v>0</v>
      </c>
      <c r="AM192" s="36"/>
      <c r="AN192" s="36"/>
      <c r="AO192" s="80"/>
      <c r="AP192" s="170"/>
      <c r="AQ192" s="170"/>
      <c r="AR192" s="73" t="s">
        <v>159</v>
      </c>
      <c r="AS192" s="72">
        <v>0</v>
      </c>
      <c r="AT192" s="36"/>
      <c r="AU192" s="36"/>
      <c r="AV192" s="80"/>
    </row>
    <row r="193" spans="2:48" ht="16.5" customHeight="1">
      <c r="B193" s="196" t="s">
        <v>172</v>
      </c>
      <c r="C193" s="72">
        <v>7191</v>
      </c>
      <c r="D193" s="36"/>
      <c r="E193" s="36"/>
      <c r="F193" s="80"/>
      <c r="G193" s="38"/>
      <c r="I193" s="164" t="s">
        <v>172</v>
      </c>
      <c r="J193" s="72">
        <v>3357</v>
      </c>
      <c r="K193" s="36"/>
      <c r="L193" s="36"/>
      <c r="M193" s="80"/>
      <c r="P193" s="164" t="s">
        <v>172</v>
      </c>
      <c r="Q193" s="72">
        <v>2286</v>
      </c>
      <c r="R193" s="36"/>
      <c r="S193" s="36"/>
      <c r="T193" s="80"/>
      <c r="W193" s="164" t="s">
        <v>172</v>
      </c>
      <c r="X193" s="72">
        <v>1089</v>
      </c>
      <c r="Y193" s="36"/>
      <c r="Z193" s="36"/>
      <c r="AA193" s="80"/>
      <c r="AB193" s="170"/>
      <c r="AC193" s="170"/>
      <c r="AD193" s="164" t="s">
        <v>172</v>
      </c>
      <c r="AE193" s="72">
        <v>4905</v>
      </c>
      <c r="AF193" s="36"/>
      <c r="AG193" s="36"/>
      <c r="AH193" s="80"/>
      <c r="AI193" s="170"/>
      <c r="AJ193" s="170"/>
      <c r="AK193" s="164" t="s">
        <v>172</v>
      </c>
      <c r="AL193" s="72">
        <v>3780</v>
      </c>
      <c r="AM193" s="36"/>
      <c r="AN193" s="36"/>
      <c r="AO193" s="80"/>
      <c r="AP193" s="170"/>
      <c r="AQ193" s="170"/>
      <c r="AR193" s="164" t="s">
        <v>172</v>
      </c>
      <c r="AS193" s="72">
        <v>3357</v>
      </c>
      <c r="AT193" s="36"/>
      <c r="AU193" s="36"/>
      <c r="AV193" s="80"/>
    </row>
    <row r="194" spans="2:48" ht="16.5" customHeight="1">
      <c r="B194" s="73" t="s">
        <v>169</v>
      </c>
      <c r="C194" s="72">
        <v>3995</v>
      </c>
      <c r="D194" s="36"/>
      <c r="E194" s="36"/>
      <c r="F194" s="80"/>
      <c r="G194" s="38"/>
      <c r="I194" s="73" t="s">
        <v>169</v>
      </c>
      <c r="J194" s="72">
        <v>1865</v>
      </c>
      <c r="K194" s="36"/>
      <c r="L194" s="36"/>
      <c r="M194" s="80"/>
      <c r="P194" s="73" t="s">
        <v>169</v>
      </c>
      <c r="Q194" s="72">
        <v>1270</v>
      </c>
      <c r="R194" s="36"/>
      <c r="S194" s="36"/>
      <c r="T194" s="80"/>
      <c r="W194" s="73" t="s">
        <v>169</v>
      </c>
      <c r="X194" s="72">
        <v>605</v>
      </c>
      <c r="Y194" s="36"/>
      <c r="Z194" s="36"/>
      <c r="AA194" s="80"/>
      <c r="AB194" s="170"/>
      <c r="AC194" s="170"/>
      <c r="AD194" s="73" t="s">
        <v>169</v>
      </c>
      <c r="AE194" s="72">
        <v>2725</v>
      </c>
      <c r="AF194" s="36"/>
      <c r="AG194" s="36"/>
      <c r="AH194" s="80"/>
      <c r="AI194" s="170"/>
      <c r="AJ194" s="170"/>
      <c r="AK194" s="73" t="s">
        <v>169</v>
      </c>
      <c r="AL194" s="72">
        <v>2100</v>
      </c>
      <c r="AM194" s="36"/>
      <c r="AN194" s="36"/>
      <c r="AO194" s="80"/>
      <c r="AP194" s="170"/>
      <c r="AQ194" s="170"/>
      <c r="AR194" s="73" t="s">
        <v>169</v>
      </c>
      <c r="AS194" s="72">
        <v>1865</v>
      </c>
      <c r="AT194" s="36"/>
      <c r="AU194" s="36"/>
      <c r="AV194" s="80"/>
    </row>
    <row r="195" spans="2:48" ht="16.5" customHeight="1">
      <c r="B195" s="73" t="s">
        <v>31</v>
      </c>
      <c r="C195" s="72">
        <v>19392</v>
      </c>
      <c r="D195" s="36"/>
      <c r="E195" s="172" t="s">
        <v>117</v>
      </c>
      <c r="F195" s="173"/>
      <c r="G195" s="38"/>
      <c r="I195" s="73" t="s">
        <v>31</v>
      </c>
      <c r="J195" s="72">
        <v>5849</v>
      </c>
      <c r="K195" s="36"/>
      <c r="L195" s="172" t="s">
        <v>117</v>
      </c>
      <c r="M195" s="173"/>
      <c r="P195" s="73" t="s">
        <v>31</v>
      </c>
      <c r="Q195" s="72">
        <v>3495</v>
      </c>
      <c r="R195" s="36"/>
      <c r="S195" s="172" t="s">
        <v>117</v>
      </c>
      <c r="T195" s="173"/>
      <c r="W195" s="73" t="s">
        <v>31</v>
      </c>
      <c r="X195" s="72">
        <v>1712</v>
      </c>
      <c r="Y195" s="36"/>
      <c r="Z195" s="172" t="s">
        <v>117</v>
      </c>
      <c r="AA195" s="173"/>
      <c r="AB195" s="169"/>
      <c r="AC195" s="169"/>
      <c r="AD195" s="73" t="s">
        <v>31</v>
      </c>
      <c r="AE195" s="72">
        <v>11231</v>
      </c>
      <c r="AF195" s="36"/>
      <c r="AG195" s="172" t="s">
        <v>117</v>
      </c>
      <c r="AH195" s="173"/>
      <c r="AI195" s="169"/>
      <c r="AJ195" s="169"/>
      <c r="AK195" s="73" t="s">
        <v>31</v>
      </c>
      <c r="AL195" s="72">
        <v>6923</v>
      </c>
      <c r="AM195" s="36"/>
      <c r="AN195" s="172" t="s">
        <v>117</v>
      </c>
      <c r="AO195" s="173"/>
      <c r="AP195" s="169"/>
      <c r="AQ195" s="169"/>
      <c r="AR195" s="73" t="s">
        <v>31</v>
      </c>
      <c r="AS195" s="72">
        <v>5849</v>
      </c>
      <c r="AT195" s="36"/>
      <c r="AU195" s="172" t="s">
        <v>117</v>
      </c>
      <c r="AV195" s="173"/>
    </row>
    <row r="196" spans="2:48" ht="16.5" customHeight="1">
      <c r="B196" s="73" t="s">
        <v>171</v>
      </c>
      <c r="C196" s="72">
        <v>-5</v>
      </c>
      <c r="D196" s="36"/>
      <c r="E196" s="36" t="s">
        <v>33</v>
      </c>
      <c r="F196" s="80" t="s">
        <v>843</v>
      </c>
      <c r="G196" s="38"/>
      <c r="I196" s="73" t="s">
        <v>171</v>
      </c>
      <c r="J196" s="72">
        <v>-6</v>
      </c>
      <c r="K196" s="36"/>
      <c r="L196" s="36" t="s">
        <v>33</v>
      </c>
      <c r="M196" s="80" t="s">
        <v>844</v>
      </c>
      <c r="P196" s="73" t="s">
        <v>171</v>
      </c>
      <c r="Q196" s="72">
        <v>-1</v>
      </c>
      <c r="R196" s="36"/>
      <c r="S196" s="36" t="s">
        <v>33</v>
      </c>
      <c r="T196" s="80" t="s">
        <v>750</v>
      </c>
      <c r="W196" s="73" t="s">
        <v>171</v>
      </c>
      <c r="X196" s="72">
        <v>-6</v>
      </c>
      <c r="Y196" s="36"/>
      <c r="Z196" s="36" t="s">
        <v>33</v>
      </c>
      <c r="AA196" s="80" t="s">
        <v>845</v>
      </c>
      <c r="AB196" s="170"/>
      <c r="AC196" s="170"/>
      <c r="AD196" s="73" t="s">
        <v>171</v>
      </c>
      <c r="AE196" s="72">
        <v>-4</v>
      </c>
      <c r="AF196" s="36"/>
      <c r="AG196" s="36" t="s">
        <v>33</v>
      </c>
      <c r="AH196" s="80" t="s">
        <v>846</v>
      </c>
      <c r="AI196" s="170"/>
      <c r="AJ196" s="170"/>
      <c r="AK196" s="73" t="s">
        <v>171</v>
      </c>
      <c r="AL196" s="72">
        <v>-5</v>
      </c>
      <c r="AM196" s="36"/>
      <c r="AN196" s="36" t="s">
        <v>33</v>
      </c>
      <c r="AO196" s="80" t="s">
        <v>847</v>
      </c>
      <c r="AP196" s="170"/>
      <c r="AQ196" s="170"/>
      <c r="AR196" s="73" t="s">
        <v>171</v>
      </c>
      <c r="AS196" s="72">
        <v>-6</v>
      </c>
      <c r="AT196" s="36"/>
      <c r="AU196" s="36" t="s">
        <v>33</v>
      </c>
      <c r="AV196" s="80" t="s">
        <v>844</v>
      </c>
    </row>
    <row r="197" spans="2:48" ht="16.5" customHeight="1">
      <c r="B197" s="73" t="s">
        <v>32</v>
      </c>
      <c r="C197" s="72">
        <v>6200</v>
      </c>
      <c r="D197" s="36"/>
      <c r="E197" s="96"/>
      <c r="F197" s="95"/>
      <c r="G197" s="38"/>
      <c r="I197" s="73" t="s">
        <v>32</v>
      </c>
      <c r="J197" s="72">
        <v>1870</v>
      </c>
      <c r="K197" s="36"/>
      <c r="L197" s="96"/>
      <c r="M197" s="95"/>
      <c r="P197" s="73" t="s">
        <v>32</v>
      </c>
      <c r="Q197" s="72">
        <v>1110</v>
      </c>
      <c r="R197" s="36"/>
      <c r="S197" s="96"/>
      <c r="T197" s="95"/>
      <c r="W197" s="73" t="s">
        <v>32</v>
      </c>
      <c r="X197" s="72">
        <v>540</v>
      </c>
      <c r="Y197" s="36"/>
      <c r="Z197" s="96"/>
      <c r="AA197" s="95"/>
      <c r="AB197" s="171"/>
      <c r="AC197" s="171"/>
      <c r="AD197" s="73" t="s">
        <v>32</v>
      </c>
      <c r="AE197" s="72">
        <v>3590</v>
      </c>
      <c r="AF197" s="36"/>
      <c r="AG197" s="96"/>
      <c r="AH197" s="95"/>
      <c r="AI197" s="171"/>
      <c r="AJ197" s="171"/>
      <c r="AK197" s="73" t="s">
        <v>32</v>
      </c>
      <c r="AL197" s="72">
        <v>2210</v>
      </c>
      <c r="AM197" s="36"/>
      <c r="AN197" s="96"/>
      <c r="AO197" s="95"/>
      <c r="AP197" s="171"/>
      <c r="AQ197" s="171"/>
      <c r="AR197" s="73" t="s">
        <v>32</v>
      </c>
      <c r="AS197" s="72">
        <v>1870</v>
      </c>
      <c r="AT197" s="36"/>
      <c r="AU197" s="96"/>
      <c r="AV197" s="95"/>
    </row>
    <row r="198" spans="2:48" ht="16.5" customHeight="1">
      <c r="B198" s="73" t="s">
        <v>101</v>
      </c>
      <c r="C198" s="72">
        <v>2500</v>
      </c>
      <c r="D198" s="36"/>
      <c r="E198" s="36"/>
      <c r="F198" s="80"/>
      <c r="G198" s="38"/>
      <c r="I198" s="73" t="s">
        <v>101</v>
      </c>
      <c r="J198" s="72">
        <v>2500</v>
      </c>
      <c r="K198" s="36"/>
      <c r="L198" s="36"/>
      <c r="M198" s="80"/>
      <c r="P198" s="73" t="s">
        <v>101</v>
      </c>
      <c r="Q198" s="72">
        <v>2500</v>
      </c>
      <c r="R198" s="36"/>
      <c r="S198" s="36"/>
      <c r="T198" s="80"/>
      <c r="W198" s="73" t="s">
        <v>101</v>
      </c>
      <c r="X198" s="72">
        <v>0</v>
      </c>
      <c r="Y198" s="36"/>
      <c r="Z198" s="36"/>
      <c r="AA198" s="80"/>
      <c r="AB198" s="170"/>
      <c r="AC198" s="170"/>
      <c r="AD198" s="73" t="s">
        <v>101</v>
      </c>
      <c r="AE198" s="72">
        <v>2500</v>
      </c>
      <c r="AF198" s="36"/>
      <c r="AG198" s="36"/>
      <c r="AH198" s="80"/>
      <c r="AI198" s="170"/>
      <c r="AJ198" s="170"/>
      <c r="AK198" s="73" t="s">
        <v>101</v>
      </c>
      <c r="AL198" s="72">
        <v>2500</v>
      </c>
      <c r="AM198" s="36"/>
      <c r="AN198" s="36"/>
      <c r="AO198" s="80"/>
      <c r="AP198" s="170"/>
      <c r="AQ198" s="170"/>
      <c r="AR198" s="73" t="s">
        <v>101</v>
      </c>
      <c r="AS198" s="72">
        <v>0</v>
      </c>
      <c r="AT198" s="36"/>
      <c r="AU198" s="36"/>
      <c r="AV198" s="80"/>
    </row>
    <row r="199" spans="2:48" ht="16.5" customHeight="1">
      <c r="B199" s="73" t="s">
        <v>104</v>
      </c>
      <c r="C199" s="72">
        <v>0</v>
      </c>
      <c r="D199" s="36"/>
      <c r="E199" s="36"/>
      <c r="F199" s="80"/>
      <c r="G199" s="38"/>
      <c r="I199" s="73" t="s">
        <v>104</v>
      </c>
      <c r="J199" s="72">
        <v>0</v>
      </c>
      <c r="K199" s="36"/>
      <c r="L199" s="36"/>
      <c r="M199" s="80"/>
      <c r="P199" s="73" t="s">
        <v>104</v>
      </c>
      <c r="Q199" s="72">
        <v>0</v>
      </c>
      <c r="R199" s="36"/>
      <c r="S199" s="36"/>
      <c r="T199" s="80"/>
      <c r="W199" s="73" t="s">
        <v>104</v>
      </c>
      <c r="X199" s="72">
        <v>0</v>
      </c>
      <c r="Y199" s="36"/>
      <c r="Z199" s="36"/>
      <c r="AA199" s="80"/>
      <c r="AB199" s="170"/>
      <c r="AC199" s="170"/>
      <c r="AD199" s="73" t="s">
        <v>104</v>
      </c>
      <c r="AE199" s="72">
        <v>0</v>
      </c>
      <c r="AF199" s="36"/>
      <c r="AG199" s="36"/>
      <c r="AH199" s="80"/>
      <c r="AI199" s="170"/>
      <c r="AJ199" s="170"/>
      <c r="AK199" s="73" t="s">
        <v>104</v>
      </c>
      <c r="AL199" s="72">
        <v>0</v>
      </c>
      <c r="AM199" s="36"/>
      <c r="AN199" s="36"/>
      <c r="AO199" s="80"/>
      <c r="AP199" s="170"/>
      <c r="AQ199" s="170"/>
      <c r="AR199" s="73" t="s">
        <v>104</v>
      </c>
      <c r="AS199" s="72">
        <v>0</v>
      </c>
      <c r="AT199" s="36"/>
      <c r="AU199" s="36"/>
      <c r="AV199" s="80"/>
    </row>
    <row r="200" spans="2:48" ht="16.5" customHeight="1">
      <c r="B200" s="93" t="s">
        <v>109</v>
      </c>
      <c r="C200" s="94">
        <v>222010</v>
      </c>
      <c r="D200" s="81"/>
      <c r="E200" s="36"/>
      <c r="F200" s="37"/>
      <c r="G200" s="38"/>
      <c r="H200" s="39"/>
      <c r="I200" s="93" t="s">
        <v>109</v>
      </c>
      <c r="J200" s="94">
        <v>68700</v>
      </c>
      <c r="K200" s="81"/>
      <c r="L200" s="36"/>
      <c r="M200" s="37"/>
      <c r="N200" s="39"/>
      <c r="O200" s="39"/>
      <c r="P200" s="93" t="s">
        <v>109</v>
      </c>
      <c r="Q200" s="94">
        <v>42050</v>
      </c>
      <c r="R200" s="81"/>
      <c r="S200" s="36"/>
      <c r="T200" s="37"/>
      <c r="U200" s="39"/>
      <c r="V200" s="39"/>
      <c r="W200" s="93" t="s">
        <v>109</v>
      </c>
      <c r="X200" s="94">
        <v>19370</v>
      </c>
      <c r="Y200" s="81"/>
      <c r="Z200" s="36"/>
      <c r="AA200" s="37"/>
      <c r="AB200" s="81"/>
      <c r="AC200" s="81"/>
      <c r="AD200" s="93" t="s">
        <v>109</v>
      </c>
      <c r="AE200" s="94">
        <v>129630</v>
      </c>
      <c r="AF200" s="81"/>
      <c r="AG200" s="36"/>
      <c r="AH200" s="37"/>
      <c r="AI200" s="81"/>
      <c r="AJ200" s="81"/>
      <c r="AK200" s="93" t="s">
        <v>109</v>
      </c>
      <c r="AL200" s="94">
        <v>80860</v>
      </c>
      <c r="AM200" s="81"/>
      <c r="AN200" s="36"/>
      <c r="AO200" s="37"/>
      <c r="AP200" s="81"/>
      <c r="AQ200" s="81"/>
      <c r="AR200" s="93" t="s">
        <v>109</v>
      </c>
      <c r="AS200" s="94">
        <v>66200</v>
      </c>
      <c r="AT200" s="81"/>
      <c r="AU200" s="36"/>
      <c r="AV200" s="37"/>
    </row>
    <row r="201" spans="2:48" ht="16.5" customHeight="1">
      <c r="B201" s="74" t="s">
        <v>111</v>
      </c>
      <c r="C201" s="75">
        <v>0</v>
      </c>
      <c r="D201" s="81"/>
      <c r="E201" s="36"/>
      <c r="F201" s="37"/>
      <c r="G201" s="38"/>
      <c r="H201" s="39"/>
      <c r="I201" s="74" t="s">
        <v>111</v>
      </c>
      <c r="J201" s="75">
        <v>0</v>
      </c>
      <c r="K201" s="81"/>
      <c r="L201" s="36"/>
      <c r="M201" s="37"/>
      <c r="N201" s="39"/>
      <c r="O201" s="39"/>
      <c r="P201" s="74" t="s">
        <v>111</v>
      </c>
      <c r="Q201" s="75">
        <v>0</v>
      </c>
      <c r="R201" s="81"/>
      <c r="S201" s="36"/>
      <c r="T201" s="37"/>
      <c r="U201" s="39"/>
      <c r="V201" s="39"/>
      <c r="W201" s="74" t="s">
        <v>111</v>
      </c>
      <c r="X201" s="75">
        <v>0</v>
      </c>
      <c r="Y201" s="81"/>
      <c r="Z201" s="36"/>
      <c r="AA201" s="37"/>
      <c r="AB201" s="81"/>
      <c r="AC201" s="81"/>
      <c r="AD201" s="74" t="s">
        <v>111</v>
      </c>
      <c r="AE201" s="75">
        <v>118310</v>
      </c>
      <c r="AF201" s="81"/>
      <c r="AG201" s="36"/>
      <c r="AH201" s="37"/>
      <c r="AI201" s="81"/>
      <c r="AJ201" s="81"/>
      <c r="AK201" s="74" t="s">
        <v>111</v>
      </c>
      <c r="AL201" s="75">
        <v>0</v>
      </c>
      <c r="AM201" s="81"/>
      <c r="AN201" s="36"/>
      <c r="AO201" s="37"/>
      <c r="AP201" s="81"/>
      <c r="AQ201" s="81"/>
      <c r="AR201" s="74" t="s">
        <v>111</v>
      </c>
      <c r="AS201" s="75">
        <v>39520</v>
      </c>
      <c r="AT201" s="81"/>
      <c r="AU201" s="36"/>
      <c r="AV201" s="37"/>
    </row>
    <row r="202" spans="2:48" ht="16.5" customHeight="1">
      <c r="B202" s="91" t="s">
        <v>112</v>
      </c>
      <c r="C202" s="92">
        <v>222010</v>
      </c>
      <c r="D202" s="81"/>
      <c r="E202" s="36"/>
      <c r="F202" s="37"/>
      <c r="G202" s="38"/>
      <c r="I202" s="91" t="s">
        <v>112</v>
      </c>
      <c r="J202" s="92">
        <v>68700</v>
      </c>
      <c r="K202" s="81"/>
      <c r="L202" s="36"/>
      <c r="M202" s="37"/>
      <c r="P202" s="91" t="s">
        <v>112</v>
      </c>
      <c r="Q202" s="92">
        <v>42050</v>
      </c>
      <c r="R202" s="81"/>
      <c r="S202" s="36"/>
      <c r="T202" s="37"/>
      <c r="W202" s="91" t="s">
        <v>112</v>
      </c>
      <c r="X202" s="92">
        <v>19370</v>
      </c>
      <c r="Y202" s="81"/>
      <c r="Z202" s="36"/>
      <c r="AA202" s="37"/>
      <c r="AB202" s="81"/>
      <c r="AC202" s="81"/>
      <c r="AD202" s="91" t="s">
        <v>112</v>
      </c>
      <c r="AE202" s="92">
        <v>247940</v>
      </c>
      <c r="AF202" s="81"/>
      <c r="AG202" s="36"/>
      <c r="AH202" s="37"/>
      <c r="AI202" s="81"/>
      <c r="AJ202" s="81"/>
      <c r="AK202" s="91" t="s">
        <v>112</v>
      </c>
      <c r="AL202" s="92">
        <v>80860</v>
      </c>
      <c r="AM202" s="81"/>
      <c r="AN202" s="36"/>
      <c r="AO202" s="37"/>
      <c r="AP202" s="81"/>
      <c r="AQ202" s="81"/>
      <c r="AR202" s="91" t="s">
        <v>112</v>
      </c>
      <c r="AS202" s="92">
        <v>105720</v>
      </c>
      <c r="AT202" s="81"/>
      <c r="AU202" s="36"/>
      <c r="AV202" s="37"/>
    </row>
    <row r="203" spans="2:48" s="39" customFormat="1" ht="16.5" customHeight="1">
      <c r="B203" s="73"/>
      <c r="C203" s="42"/>
      <c r="D203" s="36"/>
      <c r="E203" s="36"/>
      <c r="F203" s="37"/>
      <c r="G203" s="38"/>
      <c r="I203" s="73"/>
      <c r="J203" s="42"/>
      <c r="K203" s="36"/>
      <c r="L203" s="36"/>
      <c r="M203" s="37"/>
      <c r="P203" s="73"/>
      <c r="Q203" s="42"/>
      <c r="R203" s="36"/>
      <c r="S203" s="36"/>
      <c r="T203" s="37"/>
      <c r="W203" s="73"/>
      <c r="X203" s="42"/>
      <c r="Y203" s="36"/>
      <c r="Z203" s="36"/>
      <c r="AA203" s="37"/>
      <c r="AB203" s="81"/>
      <c r="AC203" s="81"/>
      <c r="AD203" s="73"/>
      <c r="AE203" s="42"/>
      <c r="AF203" s="36"/>
      <c r="AG203" s="36"/>
      <c r="AH203" s="37"/>
      <c r="AI203" s="81"/>
      <c r="AJ203" s="81"/>
      <c r="AK203" s="73"/>
      <c r="AL203" s="42"/>
      <c r="AM203" s="36"/>
      <c r="AN203" s="36"/>
      <c r="AO203" s="37"/>
      <c r="AP203" s="81"/>
      <c r="AQ203" s="81"/>
      <c r="AR203" s="73"/>
      <c r="AS203" s="42"/>
      <c r="AT203" s="36"/>
      <c r="AU203" s="36"/>
      <c r="AV203" s="37"/>
    </row>
    <row r="204" spans="2:48" s="82" customFormat="1" ht="16.5" customHeight="1">
      <c r="B204" s="73">
        <v>0</v>
      </c>
      <c r="C204" s="42"/>
      <c r="D204" s="36"/>
      <c r="E204" s="36"/>
      <c r="F204" s="37"/>
      <c r="G204" s="83"/>
      <c r="I204" s="73">
        <v>0</v>
      </c>
      <c r="J204" s="42"/>
      <c r="K204" s="36"/>
      <c r="L204" s="36"/>
      <c r="M204" s="37"/>
      <c r="P204" s="73">
        <v>0</v>
      </c>
      <c r="Q204" s="42"/>
      <c r="R204" s="36"/>
      <c r="S204" s="36"/>
      <c r="T204" s="37"/>
      <c r="W204" s="73">
        <v>0</v>
      </c>
      <c r="X204" s="42"/>
      <c r="Y204" s="36"/>
      <c r="Z204" s="36"/>
      <c r="AA204" s="37"/>
      <c r="AB204" s="81"/>
      <c r="AC204" s="81"/>
      <c r="AD204" s="73">
        <v>0</v>
      </c>
      <c r="AE204" s="42"/>
      <c r="AF204" s="36"/>
      <c r="AG204" s="36"/>
      <c r="AH204" s="37"/>
      <c r="AI204" s="81"/>
      <c r="AJ204" s="81"/>
      <c r="AK204" s="73">
        <v>0</v>
      </c>
      <c r="AL204" s="42"/>
      <c r="AM204" s="36"/>
      <c r="AN204" s="36"/>
      <c r="AO204" s="37"/>
      <c r="AP204" s="81"/>
      <c r="AQ204" s="81"/>
      <c r="AR204" s="73">
        <v>0</v>
      </c>
      <c r="AS204" s="42"/>
      <c r="AT204" s="36"/>
      <c r="AU204" s="36"/>
      <c r="AV204" s="37"/>
    </row>
    <row r="205" spans="2:48" ht="16.5" customHeight="1">
      <c r="B205" s="73" t="s">
        <v>211</v>
      </c>
      <c r="C205" s="42"/>
      <c r="D205" s="36"/>
      <c r="E205" s="36"/>
      <c r="F205" s="37"/>
      <c r="G205" s="38"/>
      <c r="I205" s="73" t="s">
        <v>211</v>
      </c>
      <c r="J205" s="42"/>
      <c r="K205" s="36"/>
      <c r="L205" s="36"/>
      <c r="M205" s="37"/>
      <c r="P205" s="73" t="s">
        <v>211</v>
      </c>
      <c r="Q205" s="42"/>
      <c r="R205" s="36"/>
      <c r="S205" s="36"/>
      <c r="T205" s="37"/>
      <c r="W205" s="73" t="s">
        <v>211</v>
      </c>
      <c r="X205" s="42"/>
      <c r="Y205" s="36"/>
      <c r="Z205" s="36"/>
      <c r="AA205" s="37"/>
      <c r="AB205" s="81"/>
      <c r="AC205" s="81"/>
      <c r="AD205" s="73" t="s">
        <v>211</v>
      </c>
      <c r="AE205" s="42"/>
      <c r="AF205" s="36"/>
      <c r="AG205" s="36"/>
      <c r="AH205" s="37"/>
      <c r="AI205" s="81"/>
      <c r="AJ205" s="81"/>
      <c r="AK205" s="73" t="s">
        <v>211</v>
      </c>
      <c r="AL205" s="42"/>
      <c r="AM205" s="36"/>
      <c r="AN205" s="36"/>
      <c r="AO205" s="37"/>
      <c r="AP205" s="81"/>
      <c r="AQ205" s="81"/>
      <c r="AR205" s="73" t="s">
        <v>211</v>
      </c>
      <c r="AS205" s="42"/>
      <c r="AT205" s="36"/>
      <c r="AU205" s="36"/>
      <c r="AV205" s="37"/>
    </row>
    <row r="206" spans="2:48" s="184" customFormat="1" ht="16.5" customHeight="1">
      <c r="B206" s="180">
        <v>0</v>
      </c>
      <c r="C206" s="181"/>
      <c r="D206" s="26"/>
      <c r="E206" s="26"/>
      <c r="F206" s="182"/>
      <c r="G206" s="187"/>
      <c r="I206" s="180">
        <v>0</v>
      </c>
      <c r="J206" s="181"/>
      <c r="K206" s="26"/>
      <c r="L206" s="26"/>
      <c r="M206" s="182"/>
      <c r="P206" s="180">
        <v>0</v>
      </c>
      <c r="Q206" s="181"/>
      <c r="R206" s="26"/>
      <c r="S206" s="26"/>
      <c r="T206" s="182"/>
      <c r="W206" s="180">
        <v>0</v>
      </c>
      <c r="X206" s="181"/>
      <c r="Y206" s="26"/>
      <c r="Z206" s="26"/>
      <c r="AA206" s="182"/>
      <c r="AB206" s="185"/>
      <c r="AC206" s="185"/>
      <c r="AD206" s="180">
        <v>0</v>
      </c>
      <c r="AE206" s="181"/>
      <c r="AF206" s="26"/>
      <c r="AG206" s="26"/>
      <c r="AH206" s="182"/>
      <c r="AI206" s="185"/>
      <c r="AJ206" s="185"/>
      <c r="AK206" s="180">
        <v>0</v>
      </c>
      <c r="AL206" s="181"/>
      <c r="AM206" s="26"/>
      <c r="AN206" s="26"/>
      <c r="AO206" s="182"/>
      <c r="AP206" s="185"/>
      <c r="AQ206" s="185"/>
      <c r="AR206" s="180">
        <v>0</v>
      </c>
      <c r="AS206" s="181"/>
      <c r="AT206" s="26"/>
      <c r="AU206" s="26"/>
      <c r="AV206" s="182"/>
    </row>
    <row r="207" spans="2:48" ht="16.5" customHeight="1" thickBot="1">
      <c r="B207" s="84"/>
      <c r="C207" s="85"/>
      <c r="D207" s="85"/>
      <c r="E207" s="85"/>
      <c r="F207" s="86"/>
      <c r="I207" s="84"/>
      <c r="J207" s="85"/>
      <c r="K207" s="85"/>
      <c r="L207" s="85"/>
      <c r="M207" s="86"/>
      <c r="P207" s="84"/>
      <c r="Q207" s="85"/>
      <c r="R207" s="85"/>
      <c r="S207" s="85"/>
      <c r="T207" s="86"/>
      <c r="W207" s="84"/>
      <c r="X207" s="85"/>
      <c r="Y207" s="85"/>
      <c r="Z207" s="85"/>
      <c r="AA207" s="86"/>
      <c r="AB207" s="81"/>
      <c r="AC207" s="81"/>
      <c r="AD207" s="84"/>
      <c r="AE207" s="85"/>
      <c r="AF207" s="85"/>
      <c r="AG207" s="85"/>
      <c r="AH207" s="86"/>
      <c r="AI207" s="81"/>
      <c r="AJ207" s="81"/>
      <c r="AK207" s="84"/>
      <c r="AL207" s="85"/>
      <c r="AM207" s="85"/>
      <c r="AN207" s="85"/>
      <c r="AO207" s="86"/>
      <c r="AP207" s="81"/>
      <c r="AQ207" s="81"/>
      <c r="AR207" s="84"/>
      <c r="AS207" s="85"/>
      <c r="AT207" s="85"/>
      <c r="AU207" s="85"/>
      <c r="AV207" s="86"/>
    </row>
  </sheetData>
  <mergeCells count="112">
    <mergeCell ref="AU33:AV33"/>
    <mergeCell ref="AR6:AS6"/>
    <mergeCell ref="AU6:AV6"/>
    <mergeCell ref="B33:C33"/>
    <mergeCell ref="E33:F33"/>
    <mergeCell ref="I33:J33"/>
    <mergeCell ref="L33:M33"/>
    <mergeCell ref="P33:Q33"/>
    <mergeCell ref="S33:T33"/>
    <mergeCell ref="W33:X33"/>
    <mergeCell ref="Z33:AA33"/>
    <mergeCell ref="W6:X6"/>
    <mergeCell ref="Z6:AA6"/>
    <mergeCell ref="AD6:AE6"/>
    <mergeCell ref="AG6:AH6"/>
    <mergeCell ref="AK6:AL6"/>
    <mergeCell ref="AN6:AO6"/>
    <mergeCell ref="B6:C6"/>
    <mergeCell ref="E6:F6"/>
    <mergeCell ref="I6:J6"/>
    <mergeCell ref="L6:M6"/>
    <mergeCell ref="P6:Q6"/>
    <mergeCell ref="S6:T6"/>
    <mergeCell ref="I58:J58"/>
    <mergeCell ref="L58:M58"/>
    <mergeCell ref="P58:Q58"/>
    <mergeCell ref="S58:T58"/>
    <mergeCell ref="AD33:AE33"/>
    <mergeCell ref="AG33:AH33"/>
    <mergeCell ref="AK33:AL33"/>
    <mergeCell ref="AN33:AO33"/>
    <mergeCell ref="AR33:AS33"/>
    <mergeCell ref="AD85:AE85"/>
    <mergeCell ref="AG85:AH85"/>
    <mergeCell ref="AK85:AL85"/>
    <mergeCell ref="AN85:AO85"/>
    <mergeCell ref="AR85:AS85"/>
    <mergeCell ref="AU85:AV85"/>
    <mergeCell ref="AR58:AS58"/>
    <mergeCell ref="AU58:AV58"/>
    <mergeCell ref="B85:C85"/>
    <mergeCell ref="E85:F85"/>
    <mergeCell ref="I85:J85"/>
    <mergeCell ref="L85:M85"/>
    <mergeCell ref="P85:Q85"/>
    <mergeCell ref="S85:T85"/>
    <mergeCell ref="W85:X85"/>
    <mergeCell ref="Z85:AA85"/>
    <mergeCell ref="W58:X58"/>
    <mergeCell ref="Z58:AA58"/>
    <mergeCell ref="AD58:AE58"/>
    <mergeCell ref="AG58:AH58"/>
    <mergeCell ref="AK58:AL58"/>
    <mergeCell ref="AN58:AO58"/>
    <mergeCell ref="B58:C58"/>
    <mergeCell ref="E58:F58"/>
    <mergeCell ref="AU137:AV137"/>
    <mergeCell ref="AR110:AS110"/>
    <mergeCell ref="AU110:AV110"/>
    <mergeCell ref="B137:C137"/>
    <mergeCell ref="E137:F137"/>
    <mergeCell ref="I137:J137"/>
    <mergeCell ref="L137:M137"/>
    <mergeCell ref="P137:Q137"/>
    <mergeCell ref="S137:T137"/>
    <mergeCell ref="W137:X137"/>
    <mergeCell ref="Z137:AA137"/>
    <mergeCell ref="W110:X110"/>
    <mergeCell ref="Z110:AA110"/>
    <mergeCell ref="AD110:AE110"/>
    <mergeCell ref="AG110:AH110"/>
    <mergeCell ref="AK110:AL110"/>
    <mergeCell ref="AN110:AO110"/>
    <mergeCell ref="B110:C110"/>
    <mergeCell ref="E110:F110"/>
    <mergeCell ref="I110:J110"/>
    <mergeCell ref="L110:M110"/>
    <mergeCell ref="P110:Q110"/>
    <mergeCell ref="S110:T110"/>
    <mergeCell ref="I162:J162"/>
    <mergeCell ref="L162:M162"/>
    <mergeCell ref="P162:Q162"/>
    <mergeCell ref="S162:T162"/>
    <mergeCell ref="AD137:AE137"/>
    <mergeCell ref="AG137:AH137"/>
    <mergeCell ref="AK137:AL137"/>
    <mergeCell ref="AN137:AO137"/>
    <mergeCell ref="AR137:AS137"/>
    <mergeCell ref="AD189:AE189"/>
    <mergeCell ref="AG189:AH189"/>
    <mergeCell ref="AK189:AL189"/>
    <mergeCell ref="AN189:AO189"/>
    <mergeCell ref="AR189:AS189"/>
    <mergeCell ref="AU189:AV189"/>
    <mergeCell ref="AR162:AS162"/>
    <mergeCell ref="AU162:AV162"/>
    <mergeCell ref="B189:C189"/>
    <mergeCell ref="E189:F189"/>
    <mergeCell ref="I189:J189"/>
    <mergeCell ref="L189:M189"/>
    <mergeCell ref="P189:Q189"/>
    <mergeCell ref="S189:T189"/>
    <mergeCell ref="W189:X189"/>
    <mergeCell ref="Z189:AA189"/>
    <mergeCell ref="W162:X162"/>
    <mergeCell ref="Z162:AA162"/>
    <mergeCell ref="AD162:AE162"/>
    <mergeCell ref="AG162:AH162"/>
    <mergeCell ref="AK162:AL162"/>
    <mergeCell ref="AN162:AO162"/>
    <mergeCell ref="B162:C162"/>
    <mergeCell ref="E162:F162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N207"/>
  <sheetViews>
    <sheetView view="pageBreakPreview" zoomScale="70" zoomScaleNormal="55" zoomScaleSheetLayoutView="70" workbookViewId="0">
      <selection sqref="A1:XFD1048576"/>
    </sheetView>
  </sheetViews>
  <sheetFormatPr defaultColWidth="9" defaultRowHeight="16.5" customHeight="1"/>
  <cols>
    <col min="1" max="1" width="2.625" style="43" customWidth="1"/>
    <col min="2" max="2" width="10.125" style="43" customWidth="1"/>
    <col min="3" max="3" width="10.25" style="43" customWidth="1"/>
    <col min="4" max="4" width="3.625" style="43" customWidth="1"/>
    <col min="5" max="6" width="9.25" style="43" customWidth="1"/>
    <col min="7" max="8" width="7.125" style="43" customWidth="1"/>
    <col min="9" max="9" width="10.125" style="43" customWidth="1"/>
    <col min="10" max="10" width="9.75" style="43" customWidth="1"/>
    <col min="11" max="11" width="3.625" style="43" customWidth="1"/>
    <col min="12" max="13" width="9.25" style="43" customWidth="1"/>
    <col min="14" max="15" width="2.625" style="43" customWidth="1"/>
    <col min="16" max="17" width="10.125" style="43" customWidth="1"/>
    <col min="18" max="18" width="3.625" style="43" customWidth="1"/>
    <col min="19" max="20" width="9.25" style="43" customWidth="1"/>
    <col min="21" max="22" width="7.125" style="43" customWidth="1"/>
    <col min="23" max="23" width="10.125" style="43" customWidth="1"/>
    <col min="24" max="24" width="9.75" style="43" customWidth="1"/>
    <col min="25" max="25" width="3.625" style="43" customWidth="1"/>
    <col min="26" max="27" width="9.25" style="43" customWidth="1"/>
    <col min="28" max="29" width="3.625" style="166" customWidth="1"/>
    <col min="30" max="31" width="10.125" style="43" customWidth="1"/>
    <col min="32" max="32" width="3.625" style="43" customWidth="1"/>
    <col min="33" max="34" width="9.25" style="43" customWidth="1"/>
    <col min="35" max="36" width="7.125" style="166" customWidth="1"/>
    <col min="37" max="37" width="10.125" style="43" customWidth="1"/>
    <col min="38" max="38" width="9.75" style="43" customWidth="1"/>
    <col min="39" max="39" width="3.625" style="43" customWidth="1"/>
    <col min="40" max="41" width="9.25" style="43" customWidth="1"/>
    <col min="42" max="42" width="4" style="166" customWidth="1"/>
    <col min="43" max="43" width="4.375" style="166" customWidth="1"/>
    <col min="44" max="44" width="10.125" style="43" customWidth="1"/>
    <col min="45" max="45" width="9.75" style="43" customWidth="1"/>
    <col min="46" max="46" width="3.625" style="43" customWidth="1"/>
    <col min="47" max="48" width="9.25" style="43" customWidth="1"/>
    <col min="49" max="16384" width="9" style="43"/>
  </cols>
  <sheetData>
    <row r="1" spans="2:48" ht="16.5" customHeight="1" thickBot="1"/>
    <row r="2" spans="2:48" s="76" customFormat="1" ht="16.5" customHeight="1">
      <c r="B2" s="98"/>
      <c r="C2" s="101"/>
      <c r="D2" s="102" t="s">
        <v>114</v>
      </c>
      <c r="E2" s="99"/>
      <c r="F2" s="100"/>
      <c r="G2" s="77"/>
      <c r="I2" s="98"/>
      <c r="J2" s="101"/>
      <c r="K2" s="102" t="s">
        <v>114</v>
      </c>
      <c r="L2" s="99"/>
      <c r="M2" s="100"/>
      <c r="P2" s="98"/>
      <c r="Q2" s="101"/>
      <c r="R2" s="102" t="s">
        <v>114</v>
      </c>
      <c r="S2" s="99"/>
      <c r="T2" s="100"/>
      <c r="W2" s="98"/>
      <c r="X2" s="101"/>
      <c r="Y2" s="102" t="s">
        <v>114</v>
      </c>
      <c r="Z2" s="99"/>
      <c r="AA2" s="100"/>
      <c r="AB2" s="167"/>
      <c r="AC2" s="167"/>
      <c r="AD2" s="98"/>
      <c r="AE2" s="101"/>
      <c r="AF2" s="102" t="s">
        <v>114</v>
      </c>
      <c r="AG2" s="99"/>
      <c r="AH2" s="100"/>
      <c r="AI2" s="167"/>
      <c r="AJ2" s="167"/>
      <c r="AK2" s="98"/>
      <c r="AL2" s="101"/>
      <c r="AM2" s="102" t="s">
        <v>114</v>
      </c>
      <c r="AN2" s="99"/>
      <c r="AO2" s="100"/>
      <c r="AP2" s="167"/>
      <c r="AQ2" s="167"/>
      <c r="AR2" s="98"/>
      <c r="AS2" s="101"/>
      <c r="AT2" s="102" t="s">
        <v>114</v>
      </c>
      <c r="AU2" s="99"/>
      <c r="AV2" s="100"/>
    </row>
    <row r="3" spans="2:48" ht="16.5" customHeight="1">
      <c r="B3" s="73" t="s">
        <v>26</v>
      </c>
      <c r="C3" s="26" t="s">
        <v>78</v>
      </c>
      <c r="D3" s="36"/>
      <c r="E3" s="26"/>
      <c r="F3" s="37"/>
      <c r="G3" s="38"/>
      <c r="H3" s="41"/>
      <c r="I3" s="40" t="s">
        <v>26</v>
      </c>
      <c r="J3" s="26" t="s">
        <v>79</v>
      </c>
      <c r="K3" s="41"/>
      <c r="L3" s="26"/>
      <c r="M3" s="70"/>
      <c r="N3" s="41"/>
      <c r="O3" s="41"/>
      <c r="P3" s="40" t="s">
        <v>26</v>
      </c>
      <c r="Q3" s="26" t="s">
        <v>80</v>
      </c>
      <c r="R3" s="42"/>
      <c r="S3" s="26"/>
      <c r="T3" s="70"/>
      <c r="U3" s="41"/>
      <c r="V3" s="41"/>
      <c r="W3" s="40" t="s">
        <v>26</v>
      </c>
      <c r="X3" s="26" t="s">
        <v>81</v>
      </c>
      <c r="Y3" s="41"/>
      <c r="Z3" s="26"/>
      <c r="AA3" s="70"/>
      <c r="AB3" s="41"/>
      <c r="AC3" s="41"/>
      <c r="AD3" s="40" t="s">
        <v>26</v>
      </c>
      <c r="AE3" s="26" t="s">
        <v>82</v>
      </c>
      <c r="AF3" s="41"/>
      <c r="AG3" s="26"/>
      <c r="AH3" s="70"/>
      <c r="AI3" s="41"/>
      <c r="AJ3" s="41"/>
      <c r="AK3" s="40" t="s">
        <v>26</v>
      </c>
      <c r="AL3" s="26" t="s">
        <v>83</v>
      </c>
      <c r="AN3" s="26"/>
      <c r="AO3" s="70"/>
      <c r="AP3" s="41"/>
      <c r="AQ3" s="41"/>
      <c r="AR3" s="40" t="s">
        <v>26</v>
      </c>
      <c r="AS3" s="26" t="s">
        <v>84</v>
      </c>
      <c r="AU3" s="26"/>
      <c r="AV3" s="70"/>
    </row>
    <row r="4" spans="2:48" ht="16.5" customHeight="1">
      <c r="B4" s="73" t="s">
        <v>27</v>
      </c>
      <c r="C4" s="36" t="str">
        <f>+계산24!$B$42</f>
        <v>11/19~12/18</v>
      </c>
      <c r="D4" s="36"/>
      <c r="E4" s="36" t="s">
        <v>28</v>
      </c>
      <c r="F4" s="90">
        <f>+계산24!$E$42</f>
        <v>45301</v>
      </c>
      <c r="G4" s="38"/>
      <c r="I4" s="73" t="s">
        <v>27</v>
      </c>
      <c r="J4" s="36" t="str">
        <f>+계산24!$B$42</f>
        <v>11/19~12/18</v>
      </c>
      <c r="K4" s="36"/>
      <c r="L4" s="36" t="s">
        <v>28</v>
      </c>
      <c r="M4" s="90">
        <f>+계산24!$E$42</f>
        <v>45301</v>
      </c>
      <c r="P4" s="73" t="s">
        <v>27</v>
      </c>
      <c r="Q4" s="36" t="str">
        <f>+계산24!$B$42</f>
        <v>11/19~12/18</v>
      </c>
      <c r="R4" s="36"/>
      <c r="S4" s="36" t="s">
        <v>28</v>
      </c>
      <c r="T4" s="90">
        <f>+계산24!$E$42</f>
        <v>45301</v>
      </c>
      <c r="W4" s="73" t="s">
        <v>27</v>
      </c>
      <c r="X4" s="36" t="str">
        <f>+계산24!$B$42</f>
        <v>11/19~12/18</v>
      </c>
      <c r="Y4" s="36"/>
      <c r="Z4" s="36" t="s">
        <v>28</v>
      </c>
      <c r="AA4" s="90">
        <f>+계산24!$E$42</f>
        <v>45301</v>
      </c>
      <c r="AB4" s="168"/>
      <c r="AC4" s="168"/>
      <c r="AD4" s="73" t="s">
        <v>27</v>
      </c>
      <c r="AE4" s="36" t="str">
        <f>+계산24!$B$42</f>
        <v>11/19~12/18</v>
      </c>
      <c r="AF4" s="36"/>
      <c r="AG4" s="36" t="s">
        <v>28</v>
      </c>
      <c r="AH4" s="90">
        <f>+계산24!$E$42</f>
        <v>45301</v>
      </c>
      <c r="AI4" s="168"/>
      <c r="AJ4" s="168"/>
      <c r="AK4" s="73" t="s">
        <v>27</v>
      </c>
      <c r="AL4" s="36" t="str">
        <f>+계산24!$B$42</f>
        <v>11/19~12/18</v>
      </c>
      <c r="AM4" s="36"/>
      <c r="AN4" s="36" t="s">
        <v>28</v>
      </c>
      <c r="AO4" s="90">
        <f>+계산24!$E$42</f>
        <v>45301</v>
      </c>
      <c r="AP4" s="168"/>
      <c r="AQ4" s="168"/>
      <c r="AR4" s="73" t="s">
        <v>27</v>
      </c>
      <c r="AS4" s="36" t="str">
        <f>+계산24!$B$42</f>
        <v>11/19~12/18</v>
      </c>
      <c r="AT4" s="36"/>
      <c r="AU4" s="36" t="s">
        <v>28</v>
      </c>
      <c r="AV4" s="90">
        <f>+계산24!$E$42</f>
        <v>45301</v>
      </c>
    </row>
    <row r="5" spans="2:48" ht="16.5" customHeight="1">
      <c r="B5" s="73"/>
      <c r="C5" s="36"/>
      <c r="D5" s="36"/>
      <c r="E5" s="36"/>
      <c r="F5" s="37"/>
      <c r="G5" s="38"/>
      <c r="I5" s="73"/>
      <c r="J5" s="36"/>
      <c r="K5" s="36"/>
      <c r="L5" s="36"/>
      <c r="M5" s="37"/>
      <c r="P5" s="73"/>
      <c r="Q5" s="36"/>
      <c r="R5" s="36"/>
      <c r="S5" s="36"/>
      <c r="T5" s="37"/>
      <c r="W5" s="73"/>
      <c r="X5" s="36"/>
      <c r="Y5" s="36"/>
      <c r="Z5" s="36"/>
      <c r="AA5" s="37"/>
      <c r="AB5" s="81"/>
      <c r="AC5" s="81"/>
      <c r="AD5" s="73"/>
      <c r="AE5" s="36"/>
      <c r="AF5" s="36"/>
      <c r="AG5" s="36"/>
      <c r="AH5" s="37"/>
      <c r="AI5" s="81"/>
      <c r="AJ5" s="81"/>
      <c r="AK5" s="73"/>
      <c r="AL5" s="36"/>
      <c r="AM5" s="36"/>
      <c r="AN5" s="36"/>
      <c r="AO5" s="37"/>
      <c r="AP5" s="81"/>
      <c r="AQ5" s="81"/>
      <c r="AR5" s="73"/>
      <c r="AS5" s="36"/>
      <c r="AT5" s="36"/>
      <c r="AU5" s="36"/>
      <c r="AV5" s="37"/>
    </row>
    <row r="6" spans="2:48" s="79" customFormat="1" ht="16.5" customHeight="1">
      <c r="B6" s="266" t="s">
        <v>113</v>
      </c>
      <c r="C6" s="267"/>
      <c r="D6" s="147"/>
      <c r="E6" s="268" t="s">
        <v>115</v>
      </c>
      <c r="F6" s="269"/>
      <c r="G6" s="78"/>
      <c r="I6" s="266" t="s">
        <v>113</v>
      </c>
      <c r="J6" s="267"/>
      <c r="K6" s="147"/>
      <c r="L6" s="268" t="s">
        <v>115</v>
      </c>
      <c r="M6" s="269"/>
      <c r="P6" s="266" t="s">
        <v>113</v>
      </c>
      <c r="Q6" s="267"/>
      <c r="R6" s="147"/>
      <c r="S6" s="268" t="s">
        <v>115</v>
      </c>
      <c r="T6" s="269"/>
      <c r="W6" s="266" t="s">
        <v>113</v>
      </c>
      <c r="X6" s="267"/>
      <c r="Y6" s="147"/>
      <c r="Z6" s="268" t="s">
        <v>115</v>
      </c>
      <c r="AA6" s="269"/>
      <c r="AB6" s="169"/>
      <c r="AC6" s="169"/>
      <c r="AD6" s="266" t="s">
        <v>113</v>
      </c>
      <c r="AE6" s="267"/>
      <c r="AF6" s="147"/>
      <c r="AG6" s="268" t="s">
        <v>115</v>
      </c>
      <c r="AH6" s="269"/>
      <c r="AI6" s="169"/>
      <c r="AJ6" s="169"/>
      <c r="AK6" s="266" t="s">
        <v>113</v>
      </c>
      <c r="AL6" s="267"/>
      <c r="AM6" s="147"/>
      <c r="AN6" s="268" t="s">
        <v>115</v>
      </c>
      <c r="AO6" s="269"/>
      <c r="AP6" s="169"/>
      <c r="AQ6" s="169"/>
      <c r="AR6" s="266" t="s">
        <v>113</v>
      </c>
      <c r="AS6" s="267"/>
      <c r="AT6" s="147"/>
      <c r="AU6" s="268" t="s">
        <v>115</v>
      </c>
      <c r="AV6" s="269"/>
    </row>
    <row r="7" spans="2:48" ht="16.5" customHeight="1">
      <c r="B7" s="73" t="s">
        <v>1</v>
      </c>
      <c r="C7" s="72">
        <f>+계산24!B55</f>
        <v>910</v>
      </c>
      <c r="D7" s="36"/>
      <c r="E7" s="36" t="s">
        <v>29</v>
      </c>
      <c r="F7" s="80" t="str">
        <f>CONCATENATE(+계산24!B11," kwh")</f>
        <v>30052 kwh</v>
      </c>
      <c r="G7" s="38"/>
      <c r="I7" s="73" t="s">
        <v>1</v>
      </c>
      <c r="J7" s="72">
        <f>+계산24!C55</f>
        <v>910</v>
      </c>
      <c r="K7" s="36"/>
      <c r="L7" s="36" t="s">
        <v>29</v>
      </c>
      <c r="M7" s="80" t="str">
        <f>CONCATENATE(+계산24!C11," kwh")</f>
        <v>11652 kwh</v>
      </c>
      <c r="P7" s="73" t="s">
        <v>1</v>
      </c>
      <c r="Q7" s="72">
        <f>+계산24!D55</f>
        <v>910</v>
      </c>
      <c r="R7" s="36"/>
      <c r="S7" s="36" t="s">
        <v>29</v>
      </c>
      <c r="T7" s="80" t="str">
        <f>CONCATENATE(+계산24!D11," kwh")</f>
        <v>17894 kwh</v>
      </c>
      <c r="W7" s="73" t="s">
        <v>1</v>
      </c>
      <c r="X7" s="72">
        <f>+계산24!E55</f>
        <v>910</v>
      </c>
      <c r="Y7" s="36"/>
      <c r="Z7" s="36" t="s">
        <v>29</v>
      </c>
      <c r="AA7" s="80" t="str">
        <f>CONCATENATE(+계산24!E11," kwh")</f>
        <v>16512 kwh</v>
      </c>
      <c r="AB7" s="170"/>
      <c r="AC7" s="170"/>
      <c r="AD7" s="73" t="s">
        <v>1</v>
      </c>
      <c r="AE7" s="72">
        <f>+계산24!F55</f>
        <v>910</v>
      </c>
      <c r="AF7" s="36"/>
      <c r="AG7" s="36" t="s">
        <v>29</v>
      </c>
      <c r="AH7" s="80" t="str">
        <f>CONCATENATE(+계산24!F11," kwh")</f>
        <v>16052 kwh</v>
      </c>
      <c r="AI7" s="170"/>
      <c r="AJ7" s="170"/>
      <c r="AK7" s="73" t="s">
        <v>1</v>
      </c>
      <c r="AL7" s="72">
        <f>+계산24!G55</f>
        <v>910</v>
      </c>
      <c r="AM7" s="36"/>
      <c r="AN7" s="36" t="s">
        <v>29</v>
      </c>
      <c r="AO7" s="80" t="str">
        <f>CONCATENATE(+계산24!G11," kwh")</f>
        <v>15484 kwh</v>
      </c>
      <c r="AP7" s="170"/>
      <c r="AQ7" s="170"/>
      <c r="AR7" s="73" t="s">
        <v>1</v>
      </c>
      <c r="AS7" s="72">
        <f>+계산24!H55</f>
        <v>910</v>
      </c>
      <c r="AT7" s="36"/>
      <c r="AU7" s="36" t="s">
        <v>29</v>
      </c>
      <c r="AV7" s="80" t="str">
        <f>CONCATENATE(+계산24!H11," kwh")</f>
        <v>17541 kwh</v>
      </c>
    </row>
    <row r="8" spans="2:48" ht="16.5" customHeight="1">
      <c r="B8" s="73" t="s">
        <v>3</v>
      </c>
      <c r="C8" s="72">
        <f>+계산24!B66</f>
        <v>19800</v>
      </c>
      <c r="D8" s="36"/>
      <c r="E8" s="36" t="s">
        <v>30</v>
      </c>
      <c r="F8" s="80" t="str">
        <f>CONCATENATE(+계산24!B23," kwh")</f>
        <v>29887 kwh</v>
      </c>
      <c r="G8" s="39"/>
      <c r="I8" s="73" t="s">
        <v>3</v>
      </c>
      <c r="J8" s="72">
        <f>+계산24!C66</f>
        <v>12600</v>
      </c>
      <c r="K8" s="36"/>
      <c r="L8" s="36" t="s">
        <v>30</v>
      </c>
      <c r="M8" s="80" t="str">
        <f>CONCATENATE(+계산24!C23," kwh")</f>
        <v>11547 kwh</v>
      </c>
      <c r="P8" s="73" t="s">
        <v>3</v>
      </c>
      <c r="Q8" s="72">
        <f>+계산24!D66</f>
        <v>17400</v>
      </c>
      <c r="R8" s="36"/>
      <c r="S8" s="36" t="s">
        <v>30</v>
      </c>
      <c r="T8" s="80" t="str">
        <f>CONCATENATE(+계산24!D23," kwh")</f>
        <v>17749 kwh</v>
      </c>
      <c r="W8" s="73" t="s">
        <v>3</v>
      </c>
      <c r="X8" s="72">
        <f>+계산24!E66</f>
        <v>10680</v>
      </c>
      <c r="Y8" s="36"/>
      <c r="Z8" s="36" t="s">
        <v>30</v>
      </c>
      <c r="AA8" s="80" t="str">
        <f>CONCATENATE(+계산24!E23," kwh")</f>
        <v>16423 kwh</v>
      </c>
      <c r="AB8" s="170"/>
      <c r="AC8" s="170"/>
      <c r="AD8" s="73" t="s">
        <v>3</v>
      </c>
      <c r="AE8" s="72">
        <f>+계산24!F66</f>
        <v>17760</v>
      </c>
      <c r="AF8" s="36"/>
      <c r="AG8" s="36" t="s">
        <v>30</v>
      </c>
      <c r="AH8" s="80" t="str">
        <f>CONCATENATE(+계산24!F23," kwh")</f>
        <v>15904 kwh</v>
      </c>
      <c r="AI8" s="170"/>
      <c r="AJ8" s="170"/>
      <c r="AK8" s="73" t="s">
        <v>3</v>
      </c>
      <c r="AL8" s="72">
        <f>+계산24!G66</f>
        <v>9840</v>
      </c>
      <c r="AM8" s="36"/>
      <c r="AN8" s="36" t="s">
        <v>30</v>
      </c>
      <c r="AO8" s="80" t="str">
        <f>CONCATENATE(+계산24!G23," kwh")</f>
        <v>15402 kwh</v>
      </c>
      <c r="AP8" s="170"/>
      <c r="AQ8" s="170"/>
      <c r="AR8" s="73" t="s">
        <v>3</v>
      </c>
      <c r="AS8" s="72">
        <f>+계산24!H66</f>
        <v>13560</v>
      </c>
      <c r="AT8" s="36"/>
      <c r="AU8" s="36" t="s">
        <v>30</v>
      </c>
      <c r="AV8" s="80" t="str">
        <f>CONCATENATE(+계산24!H23," kwh")</f>
        <v>17428 kwh</v>
      </c>
    </row>
    <row r="9" spans="2:48" ht="16.5" customHeight="1">
      <c r="B9" s="73" t="s">
        <v>159</v>
      </c>
      <c r="C9" s="72">
        <f>+계산24!B77</f>
        <v>0</v>
      </c>
      <c r="D9" s="36"/>
      <c r="E9" s="36"/>
      <c r="F9" s="80"/>
      <c r="G9" s="38"/>
      <c r="I9" s="73" t="s">
        <v>159</v>
      </c>
      <c r="J9" s="72">
        <f>+계산24!C77</f>
        <v>0</v>
      </c>
      <c r="K9" s="36"/>
      <c r="L9" s="36"/>
      <c r="M9" s="80"/>
      <c r="P9" s="73" t="s">
        <v>159</v>
      </c>
      <c r="Q9" s="72">
        <f>+계산24!D77</f>
        <v>0</v>
      </c>
      <c r="R9" s="36"/>
      <c r="S9" s="36"/>
      <c r="T9" s="80"/>
      <c r="W9" s="73" t="s">
        <v>159</v>
      </c>
      <c r="X9" s="72">
        <f>+계산24!E77</f>
        <v>0</v>
      </c>
      <c r="Y9" s="36"/>
      <c r="Z9" s="36"/>
      <c r="AA9" s="80"/>
      <c r="AB9" s="170"/>
      <c r="AC9" s="170"/>
      <c r="AD9" s="73" t="s">
        <v>159</v>
      </c>
      <c r="AE9" s="72">
        <f>+계산24!F77</f>
        <v>0</v>
      </c>
      <c r="AF9" s="36"/>
      <c r="AG9" s="36"/>
      <c r="AH9" s="80"/>
      <c r="AI9" s="170"/>
      <c r="AJ9" s="170"/>
      <c r="AK9" s="73" t="s">
        <v>159</v>
      </c>
      <c r="AL9" s="72">
        <f>+계산24!G77</f>
        <v>0</v>
      </c>
      <c r="AM9" s="36"/>
      <c r="AN9" s="36"/>
      <c r="AO9" s="80"/>
      <c r="AP9" s="170"/>
      <c r="AQ9" s="170"/>
      <c r="AR9" s="73" t="s">
        <v>159</v>
      </c>
      <c r="AS9" s="72">
        <f>+계산24!H77</f>
        <v>0</v>
      </c>
      <c r="AT9" s="36"/>
      <c r="AU9" s="36"/>
      <c r="AV9" s="80"/>
    </row>
    <row r="10" spans="2:48" ht="16.5" customHeight="1">
      <c r="B10" s="164" t="s">
        <v>172</v>
      </c>
      <c r="C10" s="72">
        <f>+계산24!B88</f>
        <v>1485</v>
      </c>
      <c r="D10" s="36"/>
      <c r="E10" s="36"/>
      <c r="F10" s="80"/>
      <c r="G10" s="38"/>
      <c r="I10" s="164" t="s">
        <v>172</v>
      </c>
      <c r="J10" s="72">
        <f>+계산24!C88</f>
        <v>945</v>
      </c>
      <c r="K10" s="36"/>
      <c r="L10" s="36"/>
      <c r="M10" s="80"/>
      <c r="P10" s="164" t="s">
        <v>172</v>
      </c>
      <c r="Q10" s="72">
        <f>+계산24!D88</f>
        <v>1305</v>
      </c>
      <c r="R10" s="36"/>
      <c r="S10" s="36"/>
      <c r="T10" s="80"/>
      <c r="W10" s="164" t="s">
        <v>172</v>
      </c>
      <c r="X10" s="72">
        <f>+계산24!E88</f>
        <v>801</v>
      </c>
      <c r="Y10" s="36"/>
      <c r="Z10" s="36"/>
      <c r="AA10" s="80"/>
      <c r="AB10" s="170"/>
      <c r="AC10" s="170"/>
      <c r="AD10" s="164" t="s">
        <v>172</v>
      </c>
      <c r="AE10" s="72">
        <f>+계산24!F88</f>
        <v>1332</v>
      </c>
      <c r="AF10" s="36"/>
      <c r="AG10" s="36"/>
      <c r="AH10" s="80"/>
      <c r="AI10" s="170"/>
      <c r="AJ10" s="170"/>
      <c r="AK10" s="164" t="s">
        <v>172</v>
      </c>
      <c r="AL10" s="72">
        <f>+계산24!G88</f>
        <v>738</v>
      </c>
      <c r="AM10" s="36"/>
      <c r="AN10" s="36"/>
      <c r="AO10" s="80"/>
      <c r="AP10" s="170"/>
      <c r="AQ10" s="170"/>
      <c r="AR10" s="164" t="s">
        <v>172</v>
      </c>
      <c r="AS10" s="72">
        <f>+계산24!H88</f>
        <v>1017</v>
      </c>
      <c r="AT10" s="36"/>
      <c r="AU10" s="36"/>
      <c r="AV10" s="80"/>
    </row>
    <row r="11" spans="2:48" ht="16.5" customHeight="1">
      <c r="B11" s="73" t="s">
        <v>169</v>
      </c>
      <c r="C11" s="72">
        <f>+계산24!B99</f>
        <v>825</v>
      </c>
      <c r="D11" s="36"/>
      <c r="E11" s="36"/>
      <c r="F11" s="80"/>
      <c r="G11" s="38"/>
      <c r="I11" s="73" t="s">
        <v>169</v>
      </c>
      <c r="J11" s="72">
        <f>+계산24!C99</f>
        <v>525</v>
      </c>
      <c r="K11" s="36"/>
      <c r="L11" s="36"/>
      <c r="M11" s="80"/>
      <c r="P11" s="73" t="s">
        <v>169</v>
      </c>
      <c r="Q11" s="72">
        <f>+계산24!D99</f>
        <v>725</v>
      </c>
      <c r="R11" s="36"/>
      <c r="S11" s="36"/>
      <c r="T11" s="80"/>
      <c r="W11" s="73" t="s">
        <v>169</v>
      </c>
      <c r="X11" s="72">
        <f>+계산24!E99</f>
        <v>445</v>
      </c>
      <c r="Y11" s="36"/>
      <c r="Z11" s="36"/>
      <c r="AA11" s="80"/>
      <c r="AB11" s="170"/>
      <c r="AC11" s="170"/>
      <c r="AD11" s="73" t="s">
        <v>169</v>
      </c>
      <c r="AE11" s="72">
        <f>+계산24!F99</f>
        <v>740</v>
      </c>
      <c r="AF11" s="36"/>
      <c r="AG11" s="36"/>
      <c r="AH11" s="80"/>
      <c r="AI11" s="170"/>
      <c r="AJ11" s="170"/>
      <c r="AK11" s="73" t="s">
        <v>169</v>
      </c>
      <c r="AL11" s="72">
        <f>+계산24!G99</f>
        <v>410</v>
      </c>
      <c r="AM11" s="36"/>
      <c r="AN11" s="36"/>
      <c r="AO11" s="80"/>
      <c r="AP11" s="170"/>
      <c r="AQ11" s="170"/>
      <c r="AR11" s="73" t="s">
        <v>169</v>
      </c>
      <c r="AS11" s="72">
        <f>+계산24!H99</f>
        <v>565</v>
      </c>
      <c r="AT11" s="36"/>
      <c r="AU11" s="36"/>
      <c r="AV11" s="80"/>
    </row>
    <row r="12" spans="2:48" ht="16.5" customHeight="1">
      <c r="B12" s="73" t="s">
        <v>31</v>
      </c>
      <c r="C12" s="72">
        <f>+계산24!B110</f>
        <v>2302</v>
      </c>
      <c r="D12" s="36"/>
      <c r="E12" s="172" t="s">
        <v>117</v>
      </c>
      <c r="F12" s="173"/>
      <c r="G12" s="38"/>
      <c r="I12" s="73" t="s">
        <v>31</v>
      </c>
      <c r="J12" s="72">
        <f>+계산24!C110</f>
        <v>1498</v>
      </c>
      <c r="K12" s="36"/>
      <c r="L12" s="172" t="s">
        <v>117</v>
      </c>
      <c r="M12" s="173"/>
      <c r="P12" s="73" t="s">
        <v>31</v>
      </c>
      <c r="Q12" s="72">
        <f>+계산24!D110</f>
        <v>2034</v>
      </c>
      <c r="R12" s="36"/>
      <c r="S12" s="172" t="s">
        <v>117</v>
      </c>
      <c r="T12" s="173"/>
      <c r="W12" s="73" t="s">
        <v>31</v>
      </c>
      <c r="X12" s="72">
        <f>+계산24!E110</f>
        <v>1284</v>
      </c>
      <c r="Y12" s="36"/>
      <c r="Z12" s="172" t="s">
        <v>117</v>
      </c>
      <c r="AA12" s="173"/>
      <c r="AB12" s="169"/>
      <c r="AC12" s="169"/>
      <c r="AD12" s="73" t="s">
        <v>31</v>
      </c>
      <c r="AE12" s="72">
        <f>+계산24!F110</f>
        <v>2074</v>
      </c>
      <c r="AF12" s="36"/>
      <c r="AG12" s="172" t="s">
        <v>117</v>
      </c>
      <c r="AH12" s="173"/>
      <c r="AI12" s="169"/>
      <c r="AJ12" s="169"/>
      <c r="AK12" s="73" t="s">
        <v>31</v>
      </c>
      <c r="AL12" s="72">
        <f>+계산24!G110</f>
        <v>1190</v>
      </c>
      <c r="AM12" s="36"/>
      <c r="AN12" s="172" t="s">
        <v>117</v>
      </c>
      <c r="AO12" s="173"/>
      <c r="AP12" s="169"/>
      <c r="AQ12" s="169"/>
      <c r="AR12" s="73" t="s">
        <v>31</v>
      </c>
      <c r="AS12" s="72">
        <f>+계산24!H110</f>
        <v>1605</v>
      </c>
      <c r="AT12" s="36"/>
      <c r="AU12" s="172" t="s">
        <v>117</v>
      </c>
      <c r="AV12" s="173"/>
    </row>
    <row r="13" spans="2:48" ht="16.5" customHeight="1">
      <c r="B13" s="73" t="s">
        <v>171</v>
      </c>
      <c r="C13" s="72">
        <f>+계산24!B121</f>
        <v>-2</v>
      </c>
      <c r="D13" s="36"/>
      <c r="E13" s="36" t="s">
        <v>33</v>
      </c>
      <c r="F13" s="80" t="str">
        <f>CONCATENATE(+계산24!B44," kwh")</f>
        <v>165 kwh</v>
      </c>
      <c r="G13" s="38"/>
      <c r="I13" s="73" t="s">
        <v>171</v>
      </c>
      <c r="J13" s="72">
        <f>+계산24!C121</f>
        <v>-8</v>
      </c>
      <c r="K13" s="36"/>
      <c r="L13" s="36" t="s">
        <v>33</v>
      </c>
      <c r="M13" s="80" t="str">
        <f>CONCATENATE(+계산24!C44," kwh")</f>
        <v>105 kwh</v>
      </c>
      <c r="P13" s="73" t="s">
        <v>171</v>
      </c>
      <c r="Q13" s="72">
        <f>+계산24!D121</f>
        <v>-4</v>
      </c>
      <c r="R13" s="36"/>
      <c r="S13" s="36" t="s">
        <v>33</v>
      </c>
      <c r="T13" s="80" t="str">
        <f>CONCATENATE(+계산24!D44," kwh")</f>
        <v>145 kwh</v>
      </c>
      <c r="W13" s="73" t="s">
        <v>171</v>
      </c>
      <c r="X13" s="72">
        <f>+계산24!E121</f>
        <v>0</v>
      </c>
      <c r="Y13" s="36"/>
      <c r="Z13" s="36" t="s">
        <v>33</v>
      </c>
      <c r="AA13" s="80" t="str">
        <f>CONCATENATE(+계산24!E44," kwh")</f>
        <v>89 kwh</v>
      </c>
      <c r="AB13" s="170"/>
      <c r="AC13" s="170"/>
      <c r="AD13" s="73" t="s">
        <v>171</v>
      </c>
      <c r="AE13" s="72">
        <f>+계산24!F121</f>
        <v>-6</v>
      </c>
      <c r="AF13" s="36"/>
      <c r="AG13" s="36" t="s">
        <v>33</v>
      </c>
      <c r="AH13" s="80" t="str">
        <f>CONCATENATE(+계산24!F44," kwh")</f>
        <v>148 kwh</v>
      </c>
      <c r="AI13" s="170"/>
      <c r="AJ13" s="170"/>
      <c r="AK13" s="73" t="s">
        <v>171</v>
      </c>
      <c r="AL13" s="72">
        <f>+계산24!G121</f>
        <v>-8</v>
      </c>
      <c r="AM13" s="36"/>
      <c r="AN13" s="36" t="s">
        <v>33</v>
      </c>
      <c r="AO13" s="80" t="str">
        <f>CONCATENATE(+계산24!G44," kwh")</f>
        <v>82 kwh</v>
      </c>
      <c r="AP13" s="170"/>
      <c r="AQ13" s="170"/>
      <c r="AR13" s="73" t="s">
        <v>171</v>
      </c>
      <c r="AS13" s="72">
        <f>+계산24!H121</f>
        <v>-7</v>
      </c>
      <c r="AT13" s="36"/>
      <c r="AU13" s="36" t="s">
        <v>33</v>
      </c>
      <c r="AV13" s="80" t="str">
        <f>CONCATENATE(+계산24!H44," kwh")</f>
        <v>113 kwh</v>
      </c>
    </row>
    <row r="14" spans="2:48" ht="16.5" customHeight="1">
      <c r="B14" s="73" t="s">
        <v>32</v>
      </c>
      <c r="C14" s="72">
        <f>+계산24!B132</f>
        <v>730</v>
      </c>
      <c r="D14" s="36"/>
      <c r="E14" s="96"/>
      <c r="F14" s="95"/>
      <c r="G14" s="38"/>
      <c r="I14" s="73" t="s">
        <v>32</v>
      </c>
      <c r="J14" s="72">
        <f>+계산24!C132</f>
        <v>470</v>
      </c>
      <c r="K14" s="36"/>
      <c r="L14" s="96"/>
      <c r="M14" s="95"/>
      <c r="P14" s="73" t="s">
        <v>32</v>
      </c>
      <c r="Q14" s="72">
        <f>+계산24!D132</f>
        <v>650</v>
      </c>
      <c r="R14" s="36"/>
      <c r="S14" s="96"/>
      <c r="T14" s="95"/>
      <c r="W14" s="73" t="s">
        <v>32</v>
      </c>
      <c r="X14" s="72">
        <f>+계산24!E132</f>
        <v>410</v>
      </c>
      <c r="Y14" s="36"/>
      <c r="Z14" s="96"/>
      <c r="AA14" s="95"/>
      <c r="AB14" s="171"/>
      <c r="AC14" s="171"/>
      <c r="AD14" s="73" t="s">
        <v>32</v>
      </c>
      <c r="AE14" s="72">
        <f>+계산24!F132</f>
        <v>660</v>
      </c>
      <c r="AF14" s="36"/>
      <c r="AG14" s="96"/>
      <c r="AH14" s="95"/>
      <c r="AI14" s="171"/>
      <c r="AJ14" s="171"/>
      <c r="AK14" s="73" t="s">
        <v>32</v>
      </c>
      <c r="AL14" s="72">
        <f>+계산24!G132</f>
        <v>380</v>
      </c>
      <c r="AM14" s="36"/>
      <c r="AN14" s="96"/>
      <c r="AO14" s="95"/>
      <c r="AP14" s="171"/>
      <c r="AQ14" s="171"/>
      <c r="AR14" s="73" t="s">
        <v>32</v>
      </c>
      <c r="AS14" s="72">
        <f>+계산24!H132</f>
        <v>510</v>
      </c>
      <c r="AT14" s="36"/>
      <c r="AU14" s="96"/>
      <c r="AV14" s="95"/>
    </row>
    <row r="15" spans="2:48" ht="16.5" customHeight="1">
      <c r="B15" s="73" t="s">
        <v>101</v>
      </c>
      <c r="C15" s="72">
        <f>+계산24!B143</f>
        <v>2500</v>
      </c>
      <c r="D15" s="36"/>
      <c r="E15" s="36"/>
      <c r="F15" s="80"/>
      <c r="G15" s="38"/>
      <c r="I15" s="73" t="s">
        <v>101</v>
      </c>
      <c r="J15" s="72">
        <f>+계산24!C143</f>
        <v>2500</v>
      </c>
      <c r="K15" s="36"/>
      <c r="L15" s="36"/>
      <c r="M15" s="80"/>
      <c r="P15" s="73" t="s">
        <v>101</v>
      </c>
      <c r="Q15" s="72">
        <f>+계산24!D143</f>
        <v>2500</v>
      </c>
      <c r="R15" s="36"/>
      <c r="S15" s="36"/>
      <c r="T15" s="80"/>
      <c r="W15" s="73" t="s">
        <v>101</v>
      </c>
      <c r="X15" s="72">
        <f>+계산24!E143</f>
        <v>2500</v>
      </c>
      <c r="Y15" s="36"/>
      <c r="Z15" s="36"/>
      <c r="AA15" s="80"/>
      <c r="AB15" s="170"/>
      <c r="AC15" s="170"/>
      <c r="AD15" s="73" t="s">
        <v>101</v>
      </c>
      <c r="AE15" s="72">
        <f>+계산24!F143</f>
        <v>2500</v>
      </c>
      <c r="AF15" s="36"/>
      <c r="AG15" s="36"/>
      <c r="AH15" s="80"/>
      <c r="AI15" s="170"/>
      <c r="AJ15" s="170"/>
      <c r="AK15" s="73" t="s">
        <v>101</v>
      </c>
      <c r="AL15" s="72">
        <f>+계산24!G143</f>
        <v>2500</v>
      </c>
      <c r="AM15" s="36"/>
      <c r="AN15" s="36"/>
      <c r="AO15" s="80"/>
      <c r="AP15" s="170"/>
      <c r="AQ15" s="170"/>
      <c r="AR15" s="73" t="s">
        <v>101</v>
      </c>
      <c r="AS15" s="72">
        <f>+계산24!H143</f>
        <v>2500</v>
      </c>
      <c r="AT15" s="36"/>
      <c r="AU15" s="36"/>
      <c r="AV15" s="80"/>
    </row>
    <row r="16" spans="2:48" ht="16.5" customHeight="1">
      <c r="B16" s="73" t="s">
        <v>104</v>
      </c>
      <c r="C16" s="72">
        <f>+계산24!B154</f>
        <v>0</v>
      </c>
      <c r="D16" s="36"/>
      <c r="E16" s="36"/>
      <c r="F16" s="80"/>
      <c r="G16" s="38"/>
      <c r="I16" s="73" t="s">
        <v>104</v>
      </c>
      <c r="J16" s="72">
        <f>+계산24!C154</f>
        <v>0</v>
      </c>
      <c r="K16" s="36"/>
      <c r="L16" s="36"/>
      <c r="M16" s="80"/>
      <c r="P16" s="73" t="s">
        <v>104</v>
      </c>
      <c r="Q16" s="72">
        <f>+계산24!D154</f>
        <v>0</v>
      </c>
      <c r="R16" s="36"/>
      <c r="S16" s="36"/>
      <c r="T16" s="80"/>
      <c r="W16" s="73" t="s">
        <v>104</v>
      </c>
      <c r="X16" s="72">
        <f>+계산24!E154</f>
        <v>0</v>
      </c>
      <c r="Y16" s="36"/>
      <c r="Z16" s="36"/>
      <c r="AA16" s="80"/>
      <c r="AB16" s="170"/>
      <c r="AC16" s="170"/>
      <c r="AD16" s="73" t="s">
        <v>104</v>
      </c>
      <c r="AE16" s="72">
        <f>+계산24!F154</f>
        <v>0</v>
      </c>
      <c r="AF16" s="36"/>
      <c r="AG16" s="36"/>
      <c r="AH16" s="80"/>
      <c r="AI16" s="170"/>
      <c r="AJ16" s="170"/>
      <c r="AK16" s="73" t="s">
        <v>104</v>
      </c>
      <c r="AL16" s="72">
        <f>+계산24!G154</f>
        <v>0</v>
      </c>
      <c r="AM16" s="36"/>
      <c r="AN16" s="36"/>
      <c r="AO16" s="80"/>
      <c r="AP16" s="170"/>
      <c r="AQ16" s="170"/>
      <c r="AR16" s="73" t="s">
        <v>104</v>
      </c>
      <c r="AS16" s="72">
        <f>+계산24!H154</f>
        <v>0</v>
      </c>
      <c r="AT16" s="36"/>
      <c r="AU16" s="36"/>
      <c r="AV16" s="80"/>
    </row>
    <row r="17" spans="2:48" ht="16.5" customHeight="1">
      <c r="B17" s="93" t="s">
        <v>109</v>
      </c>
      <c r="C17" s="94">
        <f>+계산24!B165</f>
        <v>28550</v>
      </c>
      <c r="D17" s="81"/>
      <c r="E17" s="36"/>
      <c r="F17" s="37"/>
      <c r="G17" s="38"/>
      <c r="H17" s="39"/>
      <c r="I17" s="93" t="s">
        <v>109</v>
      </c>
      <c r="J17" s="94">
        <f>+계산24!C165</f>
        <v>19440</v>
      </c>
      <c r="K17" s="81"/>
      <c r="L17" s="36"/>
      <c r="M17" s="37"/>
      <c r="N17" s="39"/>
      <c r="O17" s="39"/>
      <c r="P17" s="93" t="s">
        <v>109</v>
      </c>
      <c r="Q17" s="94">
        <f>+계산24!D165</f>
        <v>25520</v>
      </c>
      <c r="R17" s="81"/>
      <c r="S17" s="36"/>
      <c r="T17" s="37"/>
      <c r="U17" s="39"/>
      <c r="V17" s="39"/>
      <c r="W17" s="93" t="s">
        <v>109</v>
      </c>
      <c r="X17" s="94">
        <f>+계산24!E165</f>
        <v>17030</v>
      </c>
      <c r="Y17" s="81"/>
      <c r="Z17" s="36"/>
      <c r="AA17" s="37"/>
      <c r="AB17" s="81"/>
      <c r="AC17" s="81"/>
      <c r="AD17" s="93" t="s">
        <v>109</v>
      </c>
      <c r="AE17" s="94">
        <f>+계산24!F165</f>
        <v>25970</v>
      </c>
      <c r="AF17" s="81"/>
      <c r="AG17" s="36"/>
      <c r="AH17" s="37"/>
      <c r="AI17" s="81"/>
      <c r="AJ17" s="81"/>
      <c r="AK17" s="93" t="s">
        <v>109</v>
      </c>
      <c r="AL17" s="94">
        <f>+계산24!G165</f>
        <v>15960</v>
      </c>
      <c r="AM17" s="81"/>
      <c r="AN17" s="36"/>
      <c r="AO17" s="37"/>
      <c r="AP17" s="81"/>
      <c r="AQ17" s="81"/>
      <c r="AR17" s="93" t="s">
        <v>109</v>
      </c>
      <c r="AS17" s="94">
        <f>+계산24!H165</f>
        <v>20660</v>
      </c>
      <c r="AT17" s="81"/>
      <c r="AU17" s="36"/>
      <c r="AV17" s="37"/>
    </row>
    <row r="18" spans="2:48" ht="16.5" customHeight="1">
      <c r="B18" s="74" t="s">
        <v>111</v>
      </c>
      <c r="C18" s="75">
        <f>+미납요금!B4</f>
        <v>0</v>
      </c>
      <c r="D18" s="81"/>
      <c r="E18" s="36"/>
      <c r="F18" s="37"/>
      <c r="G18" s="38"/>
      <c r="H18" s="39"/>
      <c r="I18" s="74" t="s">
        <v>111</v>
      </c>
      <c r="J18" s="75">
        <f>+미납요금!C4</f>
        <v>0</v>
      </c>
      <c r="K18" s="81"/>
      <c r="L18" s="36"/>
      <c r="M18" s="37"/>
      <c r="N18" s="39"/>
      <c r="O18" s="39"/>
      <c r="P18" s="74" t="s">
        <v>111</v>
      </c>
      <c r="Q18" s="75">
        <f>+미납요금!D4</f>
        <v>0</v>
      </c>
      <c r="R18" s="81"/>
      <c r="S18" s="36"/>
      <c r="T18" s="37"/>
      <c r="U18" s="39"/>
      <c r="V18" s="39"/>
      <c r="W18" s="74" t="s">
        <v>111</v>
      </c>
      <c r="X18" s="75">
        <f>+미납요금!E4</f>
        <v>0</v>
      </c>
      <c r="Y18" s="81"/>
      <c r="Z18" s="36"/>
      <c r="AA18" s="37"/>
      <c r="AB18" s="81"/>
      <c r="AC18" s="81"/>
      <c r="AD18" s="74" t="s">
        <v>111</v>
      </c>
      <c r="AE18" s="75">
        <f>+미납요금!F4</f>
        <v>0</v>
      </c>
      <c r="AF18" s="81"/>
      <c r="AG18" s="36"/>
      <c r="AH18" s="37"/>
      <c r="AI18" s="81"/>
      <c r="AJ18" s="81"/>
      <c r="AK18" s="74" t="s">
        <v>111</v>
      </c>
      <c r="AL18" s="75">
        <f>+미납요금!G4</f>
        <v>0</v>
      </c>
      <c r="AM18" s="81"/>
      <c r="AN18" s="36"/>
      <c r="AO18" s="37"/>
      <c r="AP18" s="81"/>
      <c r="AQ18" s="81"/>
      <c r="AR18" s="74" t="s">
        <v>111</v>
      </c>
      <c r="AS18" s="75">
        <f>+미납요금!H4</f>
        <v>0</v>
      </c>
      <c r="AT18" s="81"/>
      <c r="AU18" s="36"/>
      <c r="AV18" s="37"/>
    </row>
    <row r="19" spans="2:48" ht="16.5" customHeight="1">
      <c r="B19" s="91" t="s">
        <v>112</v>
      </c>
      <c r="C19" s="92">
        <f>+C17+C18</f>
        <v>28550</v>
      </c>
      <c r="D19" s="81"/>
      <c r="E19" s="36"/>
      <c r="F19" s="37"/>
      <c r="G19" s="38"/>
      <c r="I19" s="91" t="s">
        <v>112</v>
      </c>
      <c r="J19" s="92">
        <f>+J17+J18</f>
        <v>19440</v>
      </c>
      <c r="K19" s="81"/>
      <c r="L19" s="36"/>
      <c r="M19" s="37"/>
      <c r="P19" s="91" t="s">
        <v>112</v>
      </c>
      <c r="Q19" s="92">
        <f>+Q17+Q18</f>
        <v>25520</v>
      </c>
      <c r="R19" s="81"/>
      <c r="S19" s="36"/>
      <c r="T19" s="37"/>
      <c r="W19" s="91" t="s">
        <v>112</v>
      </c>
      <c r="X19" s="92">
        <f>+X17+X18</f>
        <v>17030</v>
      </c>
      <c r="Y19" s="81"/>
      <c r="Z19" s="36"/>
      <c r="AA19" s="37"/>
      <c r="AB19" s="81"/>
      <c r="AC19" s="81"/>
      <c r="AD19" s="91" t="s">
        <v>112</v>
      </c>
      <c r="AE19" s="92">
        <f>+AE17+AE18</f>
        <v>25970</v>
      </c>
      <c r="AF19" s="81"/>
      <c r="AG19" s="36"/>
      <c r="AH19" s="37"/>
      <c r="AI19" s="81"/>
      <c r="AJ19" s="81"/>
      <c r="AK19" s="91" t="s">
        <v>112</v>
      </c>
      <c r="AL19" s="92">
        <f>+AL17+AL18</f>
        <v>15960</v>
      </c>
      <c r="AM19" s="81"/>
      <c r="AN19" s="36"/>
      <c r="AO19" s="37"/>
      <c r="AP19" s="81"/>
      <c r="AQ19" s="81"/>
      <c r="AR19" s="91" t="s">
        <v>112</v>
      </c>
      <c r="AS19" s="92">
        <f>+AS17+AS18</f>
        <v>20660</v>
      </c>
      <c r="AT19" s="81"/>
      <c r="AU19" s="36"/>
      <c r="AV19" s="37"/>
    </row>
    <row r="20" spans="2:48" s="39" customFormat="1" ht="16.5" customHeight="1">
      <c r="B20" s="73"/>
      <c r="C20" s="42"/>
      <c r="D20" s="36"/>
      <c r="E20" s="36"/>
      <c r="F20" s="37"/>
      <c r="G20" s="38"/>
      <c r="I20" s="73"/>
      <c r="J20" s="42"/>
      <c r="K20" s="36"/>
      <c r="L20" s="36"/>
      <c r="M20" s="37"/>
      <c r="P20" s="73"/>
      <c r="Q20" s="42"/>
      <c r="R20" s="36"/>
      <c r="S20" s="36"/>
      <c r="T20" s="37"/>
      <c r="W20" s="73"/>
      <c r="X20" s="42"/>
      <c r="Y20" s="36"/>
      <c r="Z20" s="36"/>
      <c r="AA20" s="37"/>
      <c r="AB20" s="81"/>
      <c r="AC20" s="81"/>
      <c r="AD20" s="73"/>
      <c r="AE20" s="42"/>
      <c r="AF20" s="36"/>
      <c r="AG20" s="36"/>
      <c r="AH20" s="37"/>
      <c r="AI20" s="81"/>
      <c r="AJ20" s="81"/>
      <c r="AK20" s="73"/>
      <c r="AL20" s="42"/>
      <c r="AM20" s="36"/>
      <c r="AN20" s="36"/>
      <c r="AO20" s="37"/>
      <c r="AP20" s="81"/>
      <c r="AQ20" s="81"/>
      <c r="AR20" s="73"/>
      <c r="AS20" s="42"/>
      <c r="AT20" s="36"/>
      <c r="AU20" s="36"/>
      <c r="AV20" s="37"/>
    </row>
    <row r="21" spans="2:48" s="39" customFormat="1" ht="16.5" customHeight="1">
      <c r="B21" s="73">
        <f>+계산24!$B$5</f>
        <v>0</v>
      </c>
      <c r="C21" s="42"/>
      <c r="D21" s="36"/>
      <c r="E21" s="36"/>
      <c r="F21" s="37"/>
      <c r="G21" s="38"/>
      <c r="I21" s="73">
        <f>+계산24!$B$5</f>
        <v>0</v>
      </c>
      <c r="J21" s="42"/>
      <c r="K21" s="36"/>
      <c r="L21" s="36"/>
      <c r="M21" s="37"/>
      <c r="P21" s="73">
        <f>+계산24!$B$5</f>
        <v>0</v>
      </c>
      <c r="Q21" s="42"/>
      <c r="R21" s="36"/>
      <c r="S21" s="36"/>
      <c r="T21" s="37"/>
      <c r="W21" s="73">
        <f>+계산24!$B$5</f>
        <v>0</v>
      </c>
      <c r="X21" s="42"/>
      <c r="Y21" s="36"/>
      <c r="Z21" s="36"/>
      <c r="AA21" s="37"/>
      <c r="AB21" s="81"/>
      <c r="AC21" s="81"/>
      <c r="AD21" s="73">
        <f>+계산24!$B$5</f>
        <v>0</v>
      </c>
      <c r="AE21" s="42"/>
      <c r="AF21" s="36"/>
      <c r="AG21" s="36"/>
      <c r="AH21" s="37"/>
      <c r="AI21" s="81"/>
      <c r="AJ21" s="81"/>
      <c r="AK21" s="73">
        <f>+계산24!$B$5</f>
        <v>0</v>
      </c>
      <c r="AL21" s="42"/>
      <c r="AM21" s="36"/>
      <c r="AN21" s="36"/>
      <c r="AO21" s="37"/>
      <c r="AP21" s="81"/>
      <c r="AQ21" s="81"/>
      <c r="AR21" s="73">
        <f>+계산24!$B$5</f>
        <v>0</v>
      </c>
      <c r="AS21" s="42"/>
      <c r="AT21" s="36"/>
      <c r="AU21" s="36"/>
      <c r="AV21" s="37"/>
    </row>
    <row r="22" spans="2:48" s="39" customFormat="1" ht="16.5" customHeight="1">
      <c r="B22" s="73" t="str">
        <f>+계산24!$B$6</f>
        <v>입금계좌 : 농협 351-0645-1175-83 ㈜루트</v>
      </c>
      <c r="C22" s="42"/>
      <c r="D22" s="36"/>
      <c r="E22" s="36"/>
      <c r="F22" s="37"/>
      <c r="G22" s="38"/>
      <c r="I22" s="73" t="str">
        <f>+계산24!$B$6</f>
        <v>입금계좌 : 농협 351-0645-1175-83 ㈜루트</v>
      </c>
      <c r="J22" s="42"/>
      <c r="K22" s="36"/>
      <c r="L22" s="36"/>
      <c r="M22" s="37"/>
      <c r="P22" s="73" t="str">
        <f>+계산24!$B$6</f>
        <v>입금계좌 : 농협 351-0645-1175-83 ㈜루트</v>
      </c>
      <c r="Q22" s="42"/>
      <c r="R22" s="36"/>
      <c r="S22" s="36"/>
      <c r="T22" s="37"/>
      <c r="W22" s="73" t="str">
        <f>+계산24!$B$6</f>
        <v>입금계좌 : 농협 351-0645-1175-83 ㈜루트</v>
      </c>
      <c r="X22" s="42"/>
      <c r="Y22" s="36"/>
      <c r="Z22" s="36"/>
      <c r="AA22" s="37"/>
      <c r="AB22" s="81"/>
      <c r="AC22" s="81"/>
      <c r="AD22" s="73" t="str">
        <f>+계산24!$B$6</f>
        <v>입금계좌 : 농협 351-0645-1175-83 ㈜루트</v>
      </c>
      <c r="AE22" s="42"/>
      <c r="AF22" s="36"/>
      <c r="AG22" s="36"/>
      <c r="AH22" s="37"/>
      <c r="AI22" s="81"/>
      <c r="AJ22" s="81"/>
      <c r="AK22" s="73" t="str">
        <f>+계산24!$B$6</f>
        <v>입금계좌 : 농협 351-0645-1175-83 ㈜루트</v>
      </c>
      <c r="AL22" s="42"/>
      <c r="AM22" s="36"/>
      <c r="AN22" s="36"/>
      <c r="AO22" s="37"/>
      <c r="AP22" s="81"/>
      <c r="AQ22" s="81"/>
      <c r="AR22" s="73" t="str">
        <f>+계산24!$B$6</f>
        <v>입금계좌 : 농협 351-0645-1175-83 ㈜루트</v>
      </c>
      <c r="AS22" s="42"/>
      <c r="AT22" s="36"/>
      <c r="AU22" s="36"/>
      <c r="AV22" s="37"/>
    </row>
    <row r="23" spans="2:48" s="184" customFormat="1" ht="16.5" customHeight="1">
      <c r="B23" s="180">
        <f>+계산24!$B$7</f>
        <v>0</v>
      </c>
      <c r="C23" s="181"/>
      <c r="D23" s="26"/>
      <c r="E23" s="26"/>
      <c r="F23" s="182"/>
      <c r="G23" s="183"/>
      <c r="I23" s="180">
        <f>+계산24!$B$7</f>
        <v>0</v>
      </c>
      <c r="J23" s="181"/>
      <c r="K23" s="26"/>
      <c r="L23" s="26"/>
      <c r="M23" s="182"/>
      <c r="P23" s="180">
        <f>+계산24!$B$7</f>
        <v>0</v>
      </c>
      <c r="Q23" s="181"/>
      <c r="R23" s="26"/>
      <c r="S23" s="26"/>
      <c r="T23" s="182"/>
      <c r="W23" s="180">
        <f>+계산24!$B$7</f>
        <v>0</v>
      </c>
      <c r="X23" s="181"/>
      <c r="Y23" s="26"/>
      <c r="Z23" s="26"/>
      <c r="AA23" s="182"/>
      <c r="AB23" s="185"/>
      <c r="AC23" s="185"/>
      <c r="AD23" s="180">
        <f>+계산24!$B$7</f>
        <v>0</v>
      </c>
      <c r="AE23" s="181"/>
      <c r="AF23" s="26"/>
      <c r="AG23" s="26"/>
      <c r="AH23" s="182"/>
      <c r="AI23" s="185"/>
      <c r="AJ23" s="185"/>
      <c r="AK23" s="180">
        <f>+계산24!$B$7</f>
        <v>0</v>
      </c>
      <c r="AL23" s="181"/>
      <c r="AM23" s="26"/>
      <c r="AN23" s="26"/>
      <c r="AO23" s="182"/>
      <c r="AP23" s="185"/>
      <c r="AQ23" s="185"/>
      <c r="AR23" s="180">
        <f>+계산24!$B$7</f>
        <v>0</v>
      </c>
      <c r="AS23" s="181"/>
      <c r="AT23" s="26"/>
      <c r="AU23" s="26"/>
      <c r="AV23" s="182"/>
    </row>
    <row r="24" spans="2:48" ht="16.5" customHeight="1" thickBot="1">
      <c r="B24" s="84"/>
      <c r="C24" s="85"/>
      <c r="D24" s="85"/>
      <c r="E24" s="85"/>
      <c r="F24" s="86"/>
      <c r="G24" s="38"/>
      <c r="I24" s="84"/>
      <c r="J24" s="85"/>
      <c r="K24" s="85"/>
      <c r="L24" s="85"/>
      <c r="M24" s="86"/>
      <c r="P24" s="84"/>
      <c r="Q24" s="85"/>
      <c r="R24" s="85"/>
      <c r="S24" s="85"/>
      <c r="T24" s="86"/>
      <c r="W24" s="84"/>
      <c r="X24" s="85"/>
      <c r="Y24" s="85"/>
      <c r="Z24" s="85"/>
      <c r="AA24" s="86"/>
      <c r="AB24" s="81"/>
      <c r="AC24" s="81"/>
      <c r="AD24" s="84"/>
      <c r="AE24" s="85"/>
      <c r="AF24" s="85"/>
      <c r="AG24" s="85"/>
      <c r="AH24" s="86"/>
      <c r="AI24" s="81"/>
      <c r="AJ24" s="81"/>
      <c r="AK24" s="84"/>
      <c r="AL24" s="85"/>
      <c r="AM24" s="85"/>
      <c r="AN24" s="85"/>
      <c r="AO24" s="86"/>
      <c r="AP24" s="81"/>
      <c r="AQ24" s="81"/>
      <c r="AR24" s="84"/>
      <c r="AS24" s="85"/>
      <c r="AT24" s="85"/>
      <c r="AU24" s="85"/>
      <c r="AV24" s="86"/>
    </row>
    <row r="25" spans="2:48" ht="16.5" customHeight="1">
      <c r="B25" s="36"/>
      <c r="C25" s="36"/>
      <c r="D25" s="36"/>
      <c r="E25" s="36"/>
      <c r="F25" s="36"/>
      <c r="G25" s="38"/>
      <c r="I25" s="36"/>
      <c r="J25" s="36"/>
      <c r="K25" s="36"/>
      <c r="L25" s="36"/>
      <c r="M25" s="36"/>
      <c r="P25" s="36"/>
      <c r="Q25" s="36"/>
      <c r="R25" s="36"/>
      <c r="S25" s="36"/>
      <c r="T25" s="36"/>
      <c r="W25" s="36"/>
      <c r="X25" s="36"/>
      <c r="Y25" s="36"/>
      <c r="Z25" s="36"/>
      <c r="AA25" s="36"/>
      <c r="AB25" s="81"/>
      <c r="AC25" s="81"/>
      <c r="AD25" s="36"/>
      <c r="AE25" s="36"/>
      <c r="AF25" s="36"/>
      <c r="AG25" s="36"/>
      <c r="AH25" s="36"/>
      <c r="AI25" s="81"/>
      <c r="AJ25" s="81"/>
      <c r="AK25" s="36"/>
      <c r="AL25" s="36"/>
      <c r="AM25" s="36"/>
      <c r="AN25" s="36"/>
      <c r="AO25" s="36"/>
      <c r="AP25" s="81"/>
      <c r="AQ25" s="81"/>
      <c r="AR25" s="36"/>
      <c r="AS25" s="36"/>
      <c r="AT25" s="36"/>
      <c r="AU25" s="36"/>
      <c r="AV25" s="36"/>
    </row>
    <row r="26" spans="2:48" ht="16.5" customHeight="1">
      <c r="B26" s="87"/>
      <c r="I26" s="87"/>
      <c r="P26" s="87"/>
      <c r="W26" s="87"/>
      <c r="AD26" s="87"/>
      <c r="AK26" s="87"/>
      <c r="AR26" s="87"/>
    </row>
    <row r="27" spans="2:48" ht="16.5" customHeight="1">
      <c r="B27" s="36"/>
      <c r="I27" s="36"/>
      <c r="P27" s="36"/>
      <c r="W27" s="36"/>
      <c r="AD27" s="36"/>
      <c r="AK27" s="36"/>
      <c r="AR27" s="36"/>
    </row>
    <row r="28" spans="2:48" ht="16.5" customHeight="1" thickBot="1">
      <c r="G28" s="38"/>
    </row>
    <row r="29" spans="2:48" s="76" customFormat="1" ht="16.5" customHeight="1">
      <c r="B29" s="98"/>
      <c r="C29" s="101"/>
      <c r="D29" s="102" t="s">
        <v>114</v>
      </c>
      <c r="E29" s="99"/>
      <c r="F29" s="100"/>
      <c r="G29" s="77"/>
      <c r="I29" s="98"/>
      <c r="J29" s="101"/>
      <c r="K29" s="102" t="s">
        <v>114</v>
      </c>
      <c r="L29" s="99"/>
      <c r="M29" s="100"/>
      <c r="P29" s="98"/>
      <c r="Q29" s="101"/>
      <c r="R29" s="102" t="s">
        <v>114</v>
      </c>
      <c r="S29" s="99"/>
      <c r="T29" s="100"/>
      <c r="W29" s="98"/>
      <c r="X29" s="101"/>
      <c r="Y29" s="102" t="s">
        <v>114</v>
      </c>
      <c r="Z29" s="99"/>
      <c r="AA29" s="100"/>
      <c r="AB29" s="167"/>
      <c r="AC29" s="167"/>
      <c r="AD29" s="98"/>
      <c r="AE29" s="101"/>
      <c r="AF29" s="102" t="s">
        <v>114</v>
      </c>
      <c r="AG29" s="99"/>
      <c r="AH29" s="100"/>
      <c r="AI29" s="167"/>
      <c r="AJ29" s="167"/>
      <c r="AK29" s="98"/>
      <c r="AL29" s="101"/>
      <c r="AM29" s="102" t="s">
        <v>114</v>
      </c>
      <c r="AN29" s="99"/>
      <c r="AO29" s="100"/>
      <c r="AP29" s="167"/>
      <c r="AQ29" s="167"/>
      <c r="AR29" s="98"/>
      <c r="AS29" s="101"/>
      <c r="AT29" s="102" t="s">
        <v>114</v>
      </c>
      <c r="AU29" s="99"/>
      <c r="AV29" s="100"/>
    </row>
    <row r="30" spans="2:48" ht="16.5" customHeight="1">
      <c r="B30" s="40" t="s">
        <v>26</v>
      </c>
      <c r="C30" s="26" t="s">
        <v>87</v>
      </c>
      <c r="D30" s="36"/>
      <c r="E30" s="26"/>
      <c r="F30" s="95"/>
      <c r="G30" s="38"/>
      <c r="H30" s="41"/>
      <c r="I30" s="40" t="s">
        <v>26</v>
      </c>
      <c r="J30" s="26" t="s">
        <v>88</v>
      </c>
      <c r="K30" s="41"/>
      <c r="L30" s="26"/>
      <c r="M30" s="70"/>
      <c r="N30" s="41"/>
      <c r="O30" s="41"/>
      <c r="P30" s="40" t="s">
        <v>26</v>
      </c>
      <c r="Q30" s="26" t="s">
        <v>89</v>
      </c>
      <c r="R30" s="42"/>
      <c r="S30" s="26"/>
      <c r="T30" s="70"/>
      <c r="U30" s="41"/>
      <c r="V30" s="41"/>
      <c r="W30" s="40" t="s">
        <v>26</v>
      </c>
      <c r="X30" s="26" t="s">
        <v>90</v>
      </c>
      <c r="Y30" s="41"/>
      <c r="Z30" s="26"/>
      <c r="AA30" s="70"/>
      <c r="AB30" s="41"/>
      <c r="AC30" s="41"/>
      <c r="AD30" s="40" t="s">
        <v>26</v>
      </c>
      <c r="AE30" s="26" t="s">
        <v>91</v>
      </c>
      <c r="AF30" s="41"/>
      <c r="AG30" s="26"/>
      <c r="AH30" s="70"/>
      <c r="AI30" s="41"/>
      <c r="AJ30" s="41"/>
      <c r="AK30" s="40" t="s">
        <v>26</v>
      </c>
      <c r="AL30" s="26" t="s">
        <v>92</v>
      </c>
      <c r="AN30" s="26"/>
      <c r="AO30" s="70"/>
      <c r="AP30" s="41"/>
      <c r="AQ30" s="41"/>
      <c r="AR30" s="40" t="s">
        <v>26</v>
      </c>
      <c r="AS30" s="26" t="s">
        <v>93</v>
      </c>
      <c r="AU30" s="26"/>
      <c r="AV30" s="70"/>
    </row>
    <row r="31" spans="2:48" ht="16.5" customHeight="1">
      <c r="B31" s="73" t="s">
        <v>27</v>
      </c>
      <c r="C31" s="36" t="str">
        <f>+계산24!$B$42</f>
        <v>11/19~12/18</v>
      </c>
      <c r="D31" s="36"/>
      <c r="E31" s="36" t="s">
        <v>28</v>
      </c>
      <c r="F31" s="90">
        <f>+계산24!$E$42</f>
        <v>45301</v>
      </c>
      <c r="G31" s="38"/>
      <c r="I31" s="73" t="s">
        <v>27</v>
      </c>
      <c r="J31" s="36" t="str">
        <f>+계산24!$B$42</f>
        <v>11/19~12/18</v>
      </c>
      <c r="K31" s="36"/>
      <c r="L31" s="36" t="s">
        <v>28</v>
      </c>
      <c r="M31" s="90">
        <f>+계산24!$E$42</f>
        <v>45301</v>
      </c>
      <c r="P31" s="73" t="s">
        <v>27</v>
      </c>
      <c r="Q31" s="36" t="str">
        <f>+계산24!$B$42</f>
        <v>11/19~12/18</v>
      </c>
      <c r="R31" s="36"/>
      <c r="S31" s="36" t="s">
        <v>28</v>
      </c>
      <c r="T31" s="90">
        <f>+계산24!$E$42</f>
        <v>45301</v>
      </c>
      <c r="W31" s="73" t="s">
        <v>27</v>
      </c>
      <c r="X31" s="36" t="str">
        <f>+계산24!$B$42</f>
        <v>11/19~12/18</v>
      </c>
      <c r="Y31" s="36"/>
      <c r="Z31" s="36" t="s">
        <v>28</v>
      </c>
      <c r="AA31" s="90">
        <f>+계산24!$E$42</f>
        <v>45301</v>
      </c>
      <c r="AB31" s="168"/>
      <c r="AC31" s="168"/>
      <c r="AD31" s="73" t="s">
        <v>27</v>
      </c>
      <c r="AE31" s="36" t="str">
        <f>+계산24!$B$42</f>
        <v>11/19~12/18</v>
      </c>
      <c r="AF31" s="36"/>
      <c r="AG31" s="36" t="s">
        <v>28</v>
      </c>
      <c r="AH31" s="90">
        <f>+계산24!$E$42</f>
        <v>45301</v>
      </c>
      <c r="AI31" s="168"/>
      <c r="AJ31" s="168"/>
      <c r="AK31" s="73" t="s">
        <v>27</v>
      </c>
      <c r="AL31" s="36" t="str">
        <f>+계산24!$B$42</f>
        <v>11/19~12/18</v>
      </c>
      <c r="AM31" s="36"/>
      <c r="AN31" s="36" t="s">
        <v>28</v>
      </c>
      <c r="AO31" s="90">
        <f>+계산24!$E$42</f>
        <v>45301</v>
      </c>
      <c r="AP31" s="168"/>
      <c r="AQ31" s="168"/>
      <c r="AR31" s="73" t="s">
        <v>27</v>
      </c>
      <c r="AS31" s="36" t="str">
        <f>+계산24!$B$42</f>
        <v>11/19~12/18</v>
      </c>
      <c r="AT31" s="36"/>
      <c r="AU31" s="36" t="s">
        <v>28</v>
      </c>
      <c r="AV31" s="90">
        <f>+계산24!$E$42</f>
        <v>45301</v>
      </c>
    </row>
    <row r="32" spans="2:48" ht="16.5" customHeight="1">
      <c r="B32" s="73"/>
      <c r="C32" s="36"/>
      <c r="D32" s="36"/>
      <c r="E32" s="36"/>
      <c r="F32" s="37"/>
      <c r="G32" s="38"/>
      <c r="I32" s="73"/>
      <c r="J32" s="36"/>
      <c r="K32" s="36"/>
      <c r="L32" s="36"/>
      <c r="M32" s="37"/>
      <c r="P32" s="73"/>
      <c r="Q32" s="36"/>
      <c r="R32" s="36"/>
      <c r="S32" s="36"/>
      <c r="T32" s="37"/>
      <c r="W32" s="73"/>
      <c r="X32" s="36"/>
      <c r="Y32" s="36"/>
      <c r="Z32" s="36"/>
      <c r="AA32" s="37"/>
      <c r="AB32" s="81"/>
      <c r="AC32" s="81"/>
      <c r="AD32" s="73"/>
      <c r="AE32" s="36"/>
      <c r="AF32" s="36"/>
      <c r="AG32" s="36"/>
      <c r="AH32" s="37"/>
      <c r="AI32" s="81"/>
      <c r="AJ32" s="81"/>
      <c r="AK32" s="73"/>
      <c r="AL32" s="36"/>
      <c r="AM32" s="36"/>
      <c r="AN32" s="36"/>
      <c r="AO32" s="37"/>
      <c r="AP32" s="81"/>
      <c r="AQ32" s="81"/>
      <c r="AR32" s="73"/>
      <c r="AS32" s="36"/>
      <c r="AT32" s="36"/>
      <c r="AU32" s="36"/>
      <c r="AV32" s="37"/>
    </row>
    <row r="33" spans="1:58" s="79" customFormat="1" ht="16.5" customHeight="1">
      <c r="B33" s="266" t="s">
        <v>113</v>
      </c>
      <c r="C33" s="267"/>
      <c r="D33" s="147"/>
      <c r="E33" s="268" t="s">
        <v>115</v>
      </c>
      <c r="F33" s="269"/>
      <c r="G33" s="78"/>
      <c r="I33" s="266" t="s">
        <v>113</v>
      </c>
      <c r="J33" s="267"/>
      <c r="K33" s="147"/>
      <c r="L33" s="268" t="s">
        <v>115</v>
      </c>
      <c r="M33" s="269"/>
      <c r="P33" s="266" t="s">
        <v>113</v>
      </c>
      <c r="Q33" s="267"/>
      <c r="R33" s="147"/>
      <c r="S33" s="268" t="s">
        <v>115</v>
      </c>
      <c r="T33" s="269"/>
      <c r="W33" s="266" t="s">
        <v>113</v>
      </c>
      <c r="X33" s="267"/>
      <c r="Y33" s="147"/>
      <c r="Z33" s="268" t="s">
        <v>115</v>
      </c>
      <c r="AA33" s="269"/>
      <c r="AB33" s="169"/>
      <c r="AC33" s="169"/>
      <c r="AD33" s="266" t="s">
        <v>113</v>
      </c>
      <c r="AE33" s="267"/>
      <c r="AF33" s="147"/>
      <c r="AG33" s="268" t="s">
        <v>115</v>
      </c>
      <c r="AH33" s="269"/>
      <c r="AI33" s="169"/>
      <c r="AJ33" s="169"/>
      <c r="AK33" s="266" t="s">
        <v>113</v>
      </c>
      <c r="AL33" s="267"/>
      <c r="AM33" s="147"/>
      <c r="AN33" s="268" t="s">
        <v>115</v>
      </c>
      <c r="AO33" s="269"/>
      <c r="AP33" s="169"/>
      <c r="AQ33" s="169"/>
      <c r="AR33" s="266" t="s">
        <v>113</v>
      </c>
      <c r="AS33" s="267"/>
      <c r="AT33" s="147"/>
      <c r="AU33" s="268" t="s">
        <v>115</v>
      </c>
      <c r="AV33" s="269"/>
    </row>
    <row r="34" spans="1:58" ht="16.5" customHeight="1">
      <c r="B34" s="73" t="s">
        <v>1</v>
      </c>
      <c r="C34" s="72">
        <f>+계산24!B56</f>
        <v>910</v>
      </c>
      <c r="D34" s="36"/>
      <c r="E34" s="36" t="s">
        <v>29</v>
      </c>
      <c r="F34" s="80" t="str">
        <f>CONCATENATE(+계산24!B12," kwh")</f>
        <v>18304 kwh</v>
      </c>
      <c r="G34" s="38"/>
      <c r="I34" s="73" t="s">
        <v>1</v>
      </c>
      <c r="J34" s="72">
        <f>+계산24!C56</f>
        <v>910</v>
      </c>
      <c r="K34" s="36"/>
      <c r="L34" s="36" t="s">
        <v>29</v>
      </c>
      <c r="M34" s="80" t="str">
        <f>CONCATENATE(+계산24!C12," kwh")</f>
        <v>18950 kwh</v>
      </c>
      <c r="P34" s="73" t="s">
        <v>1</v>
      </c>
      <c r="Q34" s="72">
        <f>+계산24!D56</f>
        <v>910</v>
      </c>
      <c r="R34" s="36"/>
      <c r="S34" s="36" t="s">
        <v>29</v>
      </c>
      <c r="T34" s="80" t="str">
        <f>CONCATENATE(+계산24!D12," kwh")</f>
        <v>15722 kwh</v>
      </c>
      <c r="W34" s="73" t="s">
        <v>1</v>
      </c>
      <c r="X34" s="72">
        <f>+계산24!E56</f>
        <v>910</v>
      </c>
      <c r="Y34" s="36"/>
      <c r="Z34" s="36" t="s">
        <v>29</v>
      </c>
      <c r="AA34" s="80" t="str">
        <f>CONCATENATE(+계산24!E12," kwh")</f>
        <v>16732 kwh</v>
      </c>
      <c r="AB34" s="170"/>
      <c r="AC34" s="170"/>
      <c r="AD34" s="73" t="s">
        <v>1</v>
      </c>
      <c r="AE34" s="72">
        <f>+계산24!F56</f>
        <v>910</v>
      </c>
      <c r="AF34" s="36"/>
      <c r="AG34" s="36" t="s">
        <v>29</v>
      </c>
      <c r="AH34" s="80" t="str">
        <f>CONCATENATE(+계산24!F12," kwh")</f>
        <v>17485 kwh</v>
      </c>
      <c r="AI34" s="170"/>
      <c r="AJ34" s="170"/>
      <c r="AK34" s="73" t="s">
        <v>1</v>
      </c>
      <c r="AL34" s="72">
        <f>+계산24!G56</f>
        <v>910</v>
      </c>
      <c r="AM34" s="36"/>
      <c r="AN34" s="36" t="s">
        <v>29</v>
      </c>
      <c r="AO34" s="80" t="str">
        <f>CONCATENATE(+계산24!G12," kwh")</f>
        <v>19724 kwh</v>
      </c>
      <c r="AP34" s="170"/>
      <c r="AQ34" s="170"/>
      <c r="AR34" s="73" t="s">
        <v>1</v>
      </c>
      <c r="AS34" s="72">
        <f>+계산24!H56</f>
        <v>910</v>
      </c>
      <c r="AT34" s="36"/>
      <c r="AU34" s="36" t="s">
        <v>29</v>
      </c>
      <c r="AV34" s="80" t="str">
        <f>CONCATENATE(+계산24!H12," kwh")</f>
        <v>17985 kwh</v>
      </c>
      <c r="BF34" s="165"/>
    </row>
    <row r="35" spans="1:58" ht="16.5" customHeight="1">
      <c r="B35" s="73" t="s">
        <v>3</v>
      </c>
      <c r="C35" s="72">
        <f>+계산24!B67</f>
        <v>15840</v>
      </c>
      <c r="D35" s="36"/>
      <c r="E35" s="36" t="s">
        <v>30</v>
      </c>
      <c r="F35" s="80" t="str">
        <f>CONCATENATE(+계산24!B24," kwh")</f>
        <v>18172 kwh</v>
      </c>
      <c r="G35" s="38"/>
      <c r="I35" s="73" t="s">
        <v>3</v>
      </c>
      <c r="J35" s="72">
        <f>+계산24!C67</f>
        <v>16440</v>
      </c>
      <c r="K35" s="36"/>
      <c r="L35" s="36" t="s">
        <v>30</v>
      </c>
      <c r="M35" s="80" t="str">
        <f>CONCATENATE(+계산24!C24," kwh")</f>
        <v>18813 kwh</v>
      </c>
      <c r="P35" s="73" t="s">
        <v>3</v>
      </c>
      <c r="Q35" s="72">
        <f>+계산24!D67</f>
        <v>10080</v>
      </c>
      <c r="R35" s="36"/>
      <c r="S35" s="36" t="s">
        <v>30</v>
      </c>
      <c r="T35" s="80" t="str">
        <f>CONCATENATE(+계산24!D24," kwh")</f>
        <v>15638 kwh</v>
      </c>
      <c r="W35" s="73" t="s">
        <v>3</v>
      </c>
      <c r="X35" s="72">
        <f>+계산24!E67</f>
        <v>9720</v>
      </c>
      <c r="Y35" s="36"/>
      <c r="Z35" s="36" t="s">
        <v>30</v>
      </c>
      <c r="AA35" s="80" t="str">
        <f>CONCATENATE(+계산24!E24," kwh")</f>
        <v>16651 kwh</v>
      </c>
      <c r="AB35" s="170"/>
      <c r="AC35" s="170"/>
      <c r="AD35" s="73" t="s">
        <v>3</v>
      </c>
      <c r="AE35" s="72">
        <f>+계산24!F67</f>
        <v>18840</v>
      </c>
      <c r="AF35" s="36"/>
      <c r="AG35" s="36" t="s">
        <v>30</v>
      </c>
      <c r="AH35" s="80" t="str">
        <f>CONCATENATE(+계산24!F24," kwh")</f>
        <v>17328 kwh</v>
      </c>
      <c r="AI35" s="170"/>
      <c r="AJ35" s="170"/>
      <c r="AK35" s="73" t="s">
        <v>3</v>
      </c>
      <c r="AL35" s="72">
        <f>+계산24!G67</f>
        <v>0</v>
      </c>
      <c r="AM35" s="36"/>
      <c r="AN35" s="36" t="s">
        <v>30</v>
      </c>
      <c r="AO35" s="80" t="str">
        <f>CONCATENATE(+계산24!G24," kwh")</f>
        <v>19724 kwh</v>
      </c>
      <c r="AP35" s="170"/>
      <c r="AQ35" s="170"/>
      <c r="AR35" s="73" t="s">
        <v>3</v>
      </c>
      <c r="AS35" s="72">
        <f>+계산24!H67</f>
        <v>14760</v>
      </c>
      <c r="AT35" s="36"/>
      <c r="AU35" s="36" t="s">
        <v>30</v>
      </c>
      <c r="AV35" s="80" t="str">
        <f>CONCATENATE(+계산24!H24," kwh")</f>
        <v>17862 kwh</v>
      </c>
      <c r="BF35" s="165"/>
    </row>
    <row r="36" spans="1:58" ht="16.5" customHeight="1">
      <c r="B36" s="73" t="s">
        <v>159</v>
      </c>
      <c r="C36" s="72">
        <f>+계산24!B78</f>
        <v>0</v>
      </c>
      <c r="D36" s="36"/>
      <c r="E36" s="36"/>
      <c r="F36" s="80"/>
      <c r="G36" s="38"/>
      <c r="I36" s="73" t="s">
        <v>159</v>
      </c>
      <c r="J36" s="72">
        <f>+계산24!C78</f>
        <v>0</v>
      </c>
      <c r="K36" s="36"/>
      <c r="L36" s="36"/>
      <c r="M36" s="80"/>
      <c r="P36" s="73" t="s">
        <v>159</v>
      </c>
      <c r="Q36" s="72">
        <f>+계산24!D78</f>
        <v>0</v>
      </c>
      <c r="R36" s="36"/>
      <c r="S36" s="36"/>
      <c r="T36" s="80"/>
      <c r="W36" s="73" t="s">
        <v>159</v>
      </c>
      <c r="X36" s="72">
        <f>+계산24!E78</f>
        <v>0</v>
      </c>
      <c r="Y36" s="36"/>
      <c r="Z36" s="36"/>
      <c r="AA36" s="80"/>
      <c r="AB36" s="170"/>
      <c r="AC36" s="170"/>
      <c r="AD36" s="73" t="s">
        <v>159</v>
      </c>
      <c r="AE36" s="72">
        <f>+계산24!F78</f>
        <v>0</v>
      </c>
      <c r="AF36" s="36"/>
      <c r="AG36" s="36"/>
      <c r="AH36" s="80"/>
      <c r="AI36" s="170"/>
      <c r="AJ36" s="170"/>
      <c r="AK36" s="73" t="s">
        <v>159</v>
      </c>
      <c r="AL36" s="72">
        <f>+계산24!G78</f>
        <v>0</v>
      </c>
      <c r="AM36" s="36"/>
      <c r="AN36" s="36"/>
      <c r="AO36" s="80"/>
      <c r="AP36" s="170"/>
      <c r="AQ36" s="170"/>
      <c r="AR36" s="73" t="s">
        <v>159</v>
      </c>
      <c r="AS36" s="72">
        <f>+계산24!H78</f>
        <v>0</v>
      </c>
      <c r="AT36" s="36"/>
      <c r="AU36" s="36"/>
      <c r="AV36" s="80"/>
      <c r="BF36" s="165"/>
    </row>
    <row r="37" spans="1:58" ht="16.5" customHeight="1">
      <c r="B37" s="164" t="s">
        <v>172</v>
      </c>
      <c r="C37" s="72">
        <f>+계산24!B89</f>
        <v>1188</v>
      </c>
      <c r="D37" s="36"/>
      <c r="E37" s="36"/>
      <c r="F37" s="80"/>
      <c r="G37" s="38"/>
      <c r="I37" s="164" t="s">
        <v>172</v>
      </c>
      <c r="J37" s="72">
        <f>+계산24!C89</f>
        <v>1233</v>
      </c>
      <c r="K37" s="36"/>
      <c r="L37" s="36"/>
      <c r="M37" s="80"/>
      <c r="P37" s="164" t="s">
        <v>172</v>
      </c>
      <c r="Q37" s="72">
        <f>+계산24!D89</f>
        <v>756</v>
      </c>
      <c r="R37" s="36"/>
      <c r="S37" s="36"/>
      <c r="T37" s="80"/>
      <c r="W37" s="164" t="s">
        <v>172</v>
      </c>
      <c r="X37" s="72">
        <f>+계산24!E89</f>
        <v>729</v>
      </c>
      <c r="Y37" s="36"/>
      <c r="Z37" s="36"/>
      <c r="AA37" s="80"/>
      <c r="AB37" s="170"/>
      <c r="AC37" s="170"/>
      <c r="AD37" s="164" t="s">
        <v>172</v>
      </c>
      <c r="AE37" s="72">
        <f>+계산24!F89</f>
        <v>1413</v>
      </c>
      <c r="AF37" s="36"/>
      <c r="AG37" s="36"/>
      <c r="AH37" s="80"/>
      <c r="AI37" s="170"/>
      <c r="AJ37" s="170"/>
      <c r="AK37" s="164" t="s">
        <v>172</v>
      </c>
      <c r="AL37" s="72">
        <f>+계산24!G89</f>
        <v>0</v>
      </c>
      <c r="AM37" s="36"/>
      <c r="AN37" s="36"/>
      <c r="AO37" s="80"/>
      <c r="AP37" s="170"/>
      <c r="AQ37" s="170"/>
      <c r="AR37" s="164" t="s">
        <v>172</v>
      </c>
      <c r="AS37" s="72">
        <f>+계산24!H89</f>
        <v>1107</v>
      </c>
      <c r="AT37" s="36"/>
      <c r="AU37" s="36"/>
      <c r="AV37" s="80"/>
      <c r="BF37" s="165"/>
    </row>
    <row r="38" spans="1:58" ht="16.5" customHeight="1">
      <c r="B38" s="73" t="s">
        <v>169</v>
      </c>
      <c r="C38" s="72">
        <f>+계산24!B100</f>
        <v>660</v>
      </c>
      <c r="D38" s="36"/>
      <c r="E38" s="36"/>
      <c r="F38" s="80"/>
      <c r="G38" s="38"/>
      <c r="I38" s="73" t="s">
        <v>169</v>
      </c>
      <c r="J38" s="72">
        <f>+계산24!C100</f>
        <v>685</v>
      </c>
      <c r="K38" s="36"/>
      <c r="L38" s="36"/>
      <c r="M38" s="80"/>
      <c r="P38" s="73" t="s">
        <v>169</v>
      </c>
      <c r="Q38" s="72">
        <f>+계산24!D100</f>
        <v>420</v>
      </c>
      <c r="R38" s="36"/>
      <c r="S38" s="36"/>
      <c r="T38" s="80"/>
      <c r="W38" s="73" t="s">
        <v>169</v>
      </c>
      <c r="X38" s="72">
        <f>+계산24!E100</f>
        <v>405</v>
      </c>
      <c r="Y38" s="36"/>
      <c r="Z38" s="36"/>
      <c r="AA38" s="80"/>
      <c r="AB38" s="170"/>
      <c r="AC38" s="170"/>
      <c r="AD38" s="73" t="s">
        <v>169</v>
      </c>
      <c r="AE38" s="72">
        <f>+계산24!F100</f>
        <v>785</v>
      </c>
      <c r="AF38" s="36"/>
      <c r="AG38" s="36"/>
      <c r="AH38" s="80"/>
      <c r="AI38" s="170"/>
      <c r="AJ38" s="170"/>
      <c r="AK38" s="73" t="s">
        <v>169</v>
      </c>
      <c r="AL38" s="72">
        <f>+계산24!G100</f>
        <v>0</v>
      </c>
      <c r="AM38" s="36"/>
      <c r="AN38" s="36"/>
      <c r="AO38" s="80"/>
      <c r="AP38" s="170"/>
      <c r="AQ38" s="170"/>
      <c r="AR38" s="73" t="s">
        <v>169</v>
      </c>
      <c r="AS38" s="72">
        <f>+계산24!H100</f>
        <v>615</v>
      </c>
      <c r="AT38" s="36"/>
      <c r="AU38" s="36"/>
      <c r="AV38" s="80"/>
      <c r="BF38" s="165"/>
    </row>
    <row r="39" spans="1:58" ht="16.5" customHeight="1">
      <c r="B39" s="73" t="s">
        <v>31</v>
      </c>
      <c r="C39" s="72">
        <f>+계산24!B111</f>
        <v>1860</v>
      </c>
      <c r="D39" s="36"/>
      <c r="E39" s="172" t="s">
        <v>117</v>
      </c>
      <c r="F39" s="173"/>
      <c r="G39" s="38"/>
      <c r="I39" s="73" t="s">
        <v>31</v>
      </c>
      <c r="J39" s="72">
        <f>+계산24!C111</f>
        <v>1927</v>
      </c>
      <c r="K39" s="36"/>
      <c r="L39" s="172" t="s">
        <v>117</v>
      </c>
      <c r="M39" s="173"/>
      <c r="P39" s="73" t="s">
        <v>31</v>
      </c>
      <c r="Q39" s="72">
        <f>+계산24!D111</f>
        <v>1217</v>
      </c>
      <c r="R39" s="36"/>
      <c r="S39" s="172" t="s">
        <v>117</v>
      </c>
      <c r="T39" s="173"/>
      <c r="W39" s="73" t="s">
        <v>31</v>
      </c>
      <c r="X39" s="72">
        <f>+계산24!E111</f>
        <v>1176</v>
      </c>
      <c r="Y39" s="36"/>
      <c r="Z39" s="172" t="s">
        <v>117</v>
      </c>
      <c r="AA39" s="173"/>
      <c r="AB39" s="169"/>
      <c r="AC39" s="169"/>
      <c r="AD39" s="73" t="s">
        <v>31</v>
      </c>
      <c r="AE39" s="72">
        <f>+계산24!F111</f>
        <v>2195</v>
      </c>
      <c r="AF39" s="36"/>
      <c r="AG39" s="172" t="s">
        <v>117</v>
      </c>
      <c r="AH39" s="173"/>
      <c r="AI39" s="169"/>
      <c r="AJ39" s="169"/>
      <c r="AK39" s="73" t="s">
        <v>31</v>
      </c>
      <c r="AL39" s="72">
        <f>+계산24!G111</f>
        <v>91</v>
      </c>
      <c r="AM39" s="36"/>
      <c r="AN39" s="172" t="s">
        <v>117</v>
      </c>
      <c r="AO39" s="173"/>
      <c r="AP39" s="169"/>
      <c r="AQ39" s="169"/>
      <c r="AR39" s="73" t="s">
        <v>31</v>
      </c>
      <c r="AS39" s="72">
        <f>+계산24!H111</f>
        <v>1739</v>
      </c>
      <c r="AT39" s="36"/>
      <c r="AU39" s="172" t="s">
        <v>117</v>
      </c>
      <c r="AV39" s="173"/>
      <c r="BF39" s="165"/>
    </row>
    <row r="40" spans="1:58" ht="16.5" customHeight="1">
      <c r="B40" s="73" t="s">
        <v>171</v>
      </c>
      <c r="C40" s="72">
        <f>+계산24!B122</f>
        <v>-8</v>
      </c>
      <c r="D40" s="36"/>
      <c r="E40" s="36" t="s">
        <v>33</v>
      </c>
      <c r="F40" s="80" t="str">
        <f>CONCATENATE(+계산24!B45," kwh")</f>
        <v>132 kwh</v>
      </c>
      <c r="G40" s="38"/>
      <c r="I40" s="73" t="s">
        <v>171</v>
      </c>
      <c r="J40" s="72">
        <f>+계산24!C122</f>
        <v>-5</v>
      </c>
      <c r="K40" s="36"/>
      <c r="L40" s="36" t="s">
        <v>33</v>
      </c>
      <c r="M40" s="80" t="str">
        <f>CONCATENATE(+계산24!C45," kwh")</f>
        <v>137 kwh</v>
      </c>
      <c r="P40" s="73" t="s">
        <v>171</v>
      </c>
      <c r="Q40" s="72">
        <f>+계산24!D122</f>
        <v>-3</v>
      </c>
      <c r="R40" s="36"/>
      <c r="S40" s="36" t="s">
        <v>33</v>
      </c>
      <c r="T40" s="80" t="str">
        <f>CONCATENATE(+계산24!D45," kwh")</f>
        <v>84 kwh</v>
      </c>
      <c r="W40" s="73" t="s">
        <v>171</v>
      </c>
      <c r="X40" s="72">
        <f>+계산24!E122</f>
        <v>0</v>
      </c>
      <c r="Y40" s="36"/>
      <c r="Z40" s="36" t="s">
        <v>33</v>
      </c>
      <c r="AA40" s="80" t="str">
        <f>CONCATENATE(+계산24!E45," kwh")</f>
        <v>81 kwh</v>
      </c>
      <c r="AB40" s="170"/>
      <c r="AC40" s="170"/>
      <c r="AD40" s="73" t="s">
        <v>171</v>
      </c>
      <c r="AE40" s="72">
        <f>+계산24!F122</f>
        <v>-3</v>
      </c>
      <c r="AF40" s="36"/>
      <c r="AG40" s="36" t="s">
        <v>33</v>
      </c>
      <c r="AH40" s="80" t="str">
        <f>CONCATENATE(+계산24!F45," kwh")</f>
        <v>157 kwh</v>
      </c>
      <c r="AI40" s="170"/>
      <c r="AJ40" s="170"/>
      <c r="AK40" s="73" t="s">
        <v>171</v>
      </c>
      <c r="AL40" s="72">
        <f>+계산24!G122</f>
        <v>-1</v>
      </c>
      <c r="AM40" s="36"/>
      <c r="AN40" s="36" t="s">
        <v>33</v>
      </c>
      <c r="AO40" s="80" t="str">
        <f>CONCATENATE(+계산24!G45," kwh")</f>
        <v>0 kwh</v>
      </c>
      <c r="AP40" s="170"/>
      <c r="AQ40" s="170"/>
      <c r="AR40" s="73" t="s">
        <v>171</v>
      </c>
      <c r="AS40" s="72">
        <f>+계산24!H122</f>
        <v>-1</v>
      </c>
      <c r="AT40" s="36"/>
      <c r="AU40" s="36" t="s">
        <v>33</v>
      </c>
      <c r="AV40" s="80" t="str">
        <f>CONCATENATE(+계산24!H45," kwh")</f>
        <v>123 kwh</v>
      </c>
      <c r="BF40" s="165"/>
    </row>
    <row r="41" spans="1:58" ht="16.5" customHeight="1">
      <c r="B41" s="73" t="s">
        <v>32</v>
      </c>
      <c r="C41" s="72">
        <f>+계산24!B133</f>
        <v>590</v>
      </c>
      <c r="D41" s="36"/>
      <c r="E41" s="96"/>
      <c r="F41" s="95"/>
      <c r="G41" s="38"/>
      <c r="I41" s="73" t="s">
        <v>32</v>
      </c>
      <c r="J41" s="72">
        <f>+계산24!C133</f>
        <v>610</v>
      </c>
      <c r="K41" s="36"/>
      <c r="L41" s="96"/>
      <c r="M41" s="95"/>
      <c r="P41" s="73" t="s">
        <v>32</v>
      </c>
      <c r="Q41" s="72">
        <f>+계산24!D133</f>
        <v>380</v>
      </c>
      <c r="R41" s="36"/>
      <c r="S41" s="96"/>
      <c r="T41" s="95"/>
      <c r="W41" s="73" t="s">
        <v>32</v>
      </c>
      <c r="X41" s="72">
        <f>+계산24!E133</f>
        <v>370</v>
      </c>
      <c r="Y41" s="36"/>
      <c r="Z41" s="96"/>
      <c r="AA41" s="95"/>
      <c r="AB41" s="171"/>
      <c r="AC41" s="171"/>
      <c r="AD41" s="73" t="s">
        <v>32</v>
      </c>
      <c r="AE41" s="72">
        <f>+계산24!F133</f>
        <v>700</v>
      </c>
      <c r="AF41" s="36"/>
      <c r="AG41" s="96"/>
      <c r="AH41" s="95"/>
      <c r="AI41" s="171"/>
      <c r="AJ41" s="171"/>
      <c r="AK41" s="73" t="s">
        <v>32</v>
      </c>
      <c r="AL41" s="72">
        <f>+계산24!G133</f>
        <v>20</v>
      </c>
      <c r="AM41" s="36"/>
      <c r="AN41" s="96"/>
      <c r="AO41" s="95"/>
      <c r="AP41" s="171"/>
      <c r="AQ41" s="171"/>
      <c r="AR41" s="73" t="s">
        <v>32</v>
      </c>
      <c r="AS41" s="72">
        <f>+계산24!H133</f>
        <v>550</v>
      </c>
      <c r="AT41" s="36"/>
      <c r="AU41" s="96"/>
      <c r="AV41" s="95"/>
      <c r="BF41" s="165"/>
    </row>
    <row r="42" spans="1:58" ht="16.5" customHeight="1">
      <c r="B42" s="73" t="s">
        <v>101</v>
      </c>
      <c r="C42" s="72">
        <f>+계산24!B144</f>
        <v>2500</v>
      </c>
      <c r="D42" s="36"/>
      <c r="E42" s="36"/>
      <c r="F42" s="80"/>
      <c r="G42" s="38"/>
      <c r="I42" s="73" t="s">
        <v>101</v>
      </c>
      <c r="J42" s="72">
        <f>+계산24!C144</f>
        <v>2500</v>
      </c>
      <c r="K42" s="36"/>
      <c r="L42" s="36"/>
      <c r="M42" s="80"/>
      <c r="P42" s="73" t="s">
        <v>101</v>
      </c>
      <c r="Q42" s="72">
        <f>+계산24!D144</f>
        <v>2500</v>
      </c>
      <c r="R42" s="36"/>
      <c r="S42" s="36"/>
      <c r="T42" s="80"/>
      <c r="W42" s="73" t="s">
        <v>101</v>
      </c>
      <c r="X42" s="72">
        <f>+계산24!E144</f>
        <v>2500</v>
      </c>
      <c r="Y42" s="36"/>
      <c r="Z42" s="36"/>
      <c r="AA42" s="80"/>
      <c r="AB42" s="170"/>
      <c r="AC42" s="170"/>
      <c r="AD42" s="73" t="s">
        <v>101</v>
      </c>
      <c r="AE42" s="72">
        <f>+계산24!F144</f>
        <v>2500</v>
      </c>
      <c r="AF42" s="36"/>
      <c r="AG42" s="36"/>
      <c r="AH42" s="80"/>
      <c r="AI42" s="170"/>
      <c r="AJ42" s="170"/>
      <c r="AK42" s="73" t="s">
        <v>101</v>
      </c>
      <c r="AL42" s="72">
        <f>+계산24!G144</f>
        <v>2500</v>
      </c>
      <c r="AM42" s="36"/>
      <c r="AN42" s="36"/>
      <c r="AO42" s="80"/>
      <c r="AP42" s="170"/>
      <c r="AQ42" s="170"/>
      <c r="AR42" s="73" t="s">
        <v>101</v>
      </c>
      <c r="AS42" s="72">
        <f>+계산24!H144</f>
        <v>2500</v>
      </c>
      <c r="AT42" s="36"/>
      <c r="AU42" s="36"/>
      <c r="AV42" s="80"/>
      <c r="BF42" s="165"/>
    </row>
    <row r="43" spans="1:58" ht="16.5" customHeight="1">
      <c r="B43" s="73" t="s">
        <v>104</v>
      </c>
      <c r="C43" s="72">
        <f>+계산24!B155</f>
        <v>0</v>
      </c>
      <c r="D43" s="36"/>
      <c r="E43" s="36"/>
      <c r="F43" s="80"/>
      <c r="G43" s="38"/>
      <c r="I43" s="73" t="s">
        <v>104</v>
      </c>
      <c r="J43" s="72">
        <f>+계산24!C155</f>
        <v>0</v>
      </c>
      <c r="K43" s="36"/>
      <c r="L43" s="36"/>
      <c r="M43" s="80"/>
      <c r="P43" s="73" t="s">
        <v>104</v>
      </c>
      <c r="Q43" s="72">
        <f>+계산24!D155</f>
        <v>0</v>
      </c>
      <c r="R43" s="36"/>
      <c r="S43" s="36"/>
      <c r="T43" s="80"/>
      <c r="W43" s="73" t="s">
        <v>104</v>
      </c>
      <c r="X43" s="72">
        <f>+계산24!E155</f>
        <v>0</v>
      </c>
      <c r="Y43" s="36"/>
      <c r="Z43" s="36"/>
      <c r="AA43" s="80"/>
      <c r="AB43" s="170"/>
      <c r="AC43" s="170"/>
      <c r="AD43" s="73" t="s">
        <v>104</v>
      </c>
      <c r="AE43" s="72">
        <f>+계산24!F155</f>
        <v>0</v>
      </c>
      <c r="AF43" s="36"/>
      <c r="AG43" s="36"/>
      <c r="AH43" s="80"/>
      <c r="AI43" s="170"/>
      <c r="AJ43" s="170"/>
      <c r="AK43" s="73" t="s">
        <v>104</v>
      </c>
      <c r="AL43" s="72">
        <f>+계산24!G155</f>
        <v>0</v>
      </c>
      <c r="AM43" s="36"/>
      <c r="AN43" s="36"/>
      <c r="AO43" s="80"/>
      <c r="AP43" s="170"/>
      <c r="AQ43" s="170"/>
      <c r="AR43" s="73" t="s">
        <v>104</v>
      </c>
      <c r="AS43" s="72">
        <f>+계산24!H155</f>
        <v>0</v>
      </c>
      <c r="AT43" s="36"/>
      <c r="AU43" s="36"/>
      <c r="AV43" s="80"/>
      <c r="BF43" s="165"/>
    </row>
    <row r="44" spans="1:58" ht="16.5" customHeight="1">
      <c r="B44" s="93" t="s">
        <v>109</v>
      </c>
      <c r="C44" s="94">
        <f>+계산24!B166</f>
        <v>23540</v>
      </c>
      <c r="D44" s="81"/>
      <c r="E44" s="36"/>
      <c r="F44" s="37"/>
      <c r="G44" s="38"/>
      <c r="H44" s="39"/>
      <c r="I44" s="93" t="s">
        <v>109</v>
      </c>
      <c r="J44" s="94">
        <f>+계산24!C166</f>
        <v>24300</v>
      </c>
      <c r="K44" s="81"/>
      <c r="L44" s="36"/>
      <c r="M44" s="37"/>
      <c r="N44" s="39"/>
      <c r="O44" s="39"/>
      <c r="P44" s="93" t="s">
        <v>109</v>
      </c>
      <c r="Q44" s="94">
        <f>+계산24!D166</f>
        <v>16260</v>
      </c>
      <c r="R44" s="81"/>
      <c r="S44" s="36"/>
      <c r="T44" s="37"/>
      <c r="U44" s="39"/>
      <c r="V44" s="39"/>
      <c r="W44" s="93" t="s">
        <v>109</v>
      </c>
      <c r="X44" s="94">
        <f>+계산24!E166</f>
        <v>15810</v>
      </c>
      <c r="Y44" s="81"/>
      <c r="Z44" s="36"/>
      <c r="AA44" s="37"/>
      <c r="AB44" s="81"/>
      <c r="AC44" s="81"/>
      <c r="AD44" s="93" t="s">
        <v>109</v>
      </c>
      <c r="AE44" s="94">
        <f>+계산24!F166</f>
        <v>27340</v>
      </c>
      <c r="AF44" s="81"/>
      <c r="AG44" s="36"/>
      <c r="AH44" s="37"/>
      <c r="AI44" s="81"/>
      <c r="AJ44" s="81"/>
      <c r="AK44" s="93" t="s">
        <v>109</v>
      </c>
      <c r="AL44" s="94">
        <f>+계산24!G166</f>
        <v>3520</v>
      </c>
      <c r="AM44" s="81"/>
      <c r="AN44" s="36"/>
      <c r="AO44" s="37"/>
      <c r="AP44" s="81"/>
      <c r="AQ44" s="81"/>
      <c r="AR44" s="93" t="s">
        <v>109</v>
      </c>
      <c r="AS44" s="94">
        <f>+계산24!H166</f>
        <v>22180</v>
      </c>
      <c r="AT44" s="81"/>
      <c r="AU44" s="36"/>
      <c r="AV44" s="37"/>
    </row>
    <row r="45" spans="1:58" ht="16.5" customHeight="1">
      <c r="B45" s="74" t="s">
        <v>111</v>
      </c>
      <c r="C45" s="75">
        <f>+미납요금!B5</f>
        <v>0</v>
      </c>
      <c r="D45" s="81"/>
      <c r="E45" s="36"/>
      <c r="F45" s="37"/>
      <c r="G45" s="38"/>
      <c r="H45" s="39"/>
      <c r="I45" s="74" t="s">
        <v>111</v>
      </c>
      <c r="J45" s="75">
        <f>+미납요금!C5</f>
        <v>0</v>
      </c>
      <c r="K45" s="81"/>
      <c r="L45" s="36"/>
      <c r="M45" s="37"/>
      <c r="N45" s="39"/>
      <c r="O45" s="39"/>
      <c r="P45" s="74" t="s">
        <v>111</v>
      </c>
      <c r="Q45" s="75">
        <f>+미납요금!D5</f>
        <v>0</v>
      </c>
      <c r="R45" s="81"/>
      <c r="S45" s="36"/>
      <c r="T45" s="37"/>
      <c r="U45" s="39"/>
      <c r="V45" s="39"/>
      <c r="W45" s="74" t="s">
        <v>111</v>
      </c>
      <c r="X45" s="75">
        <f>+미납요금!E5</f>
        <v>0</v>
      </c>
      <c r="Y45" s="81"/>
      <c r="Z45" s="36"/>
      <c r="AA45" s="37"/>
      <c r="AB45" s="81"/>
      <c r="AC45" s="81"/>
      <c r="AD45" s="74" t="s">
        <v>111</v>
      </c>
      <c r="AE45" s="75">
        <f>+미납요금!F5</f>
        <v>0</v>
      </c>
      <c r="AF45" s="81"/>
      <c r="AG45" s="36"/>
      <c r="AH45" s="37"/>
      <c r="AI45" s="81"/>
      <c r="AJ45" s="81"/>
      <c r="AK45" s="74" t="s">
        <v>111</v>
      </c>
      <c r="AL45" s="75">
        <f>+미납요금!G5</f>
        <v>0</v>
      </c>
      <c r="AM45" s="81"/>
      <c r="AN45" s="36"/>
      <c r="AO45" s="37"/>
      <c r="AP45" s="81"/>
      <c r="AQ45" s="81"/>
      <c r="AR45" s="74" t="s">
        <v>111</v>
      </c>
      <c r="AS45" s="75">
        <f>+미납요금!H5</f>
        <v>29610</v>
      </c>
      <c r="AT45" s="81"/>
      <c r="AU45" s="36"/>
      <c r="AV45" s="37"/>
    </row>
    <row r="46" spans="1:58" ht="16.5" customHeight="1">
      <c r="B46" s="91" t="s">
        <v>112</v>
      </c>
      <c r="C46" s="92">
        <f>+C44+C45</f>
        <v>23540</v>
      </c>
      <c r="D46" s="81"/>
      <c r="E46" s="36"/>
      <c r="F46" s="37"/>
      <c r="G46" s="38"/>
      <c r="I46" s="91" t="s">
        <v>112</v>
      </c>
      <c r="J46" s="92">
        <f>+J44+J45</f>
        <v>24300</v>
      </c>
      <c r="K46" s="81"/>
      <c r="L46" s="36"/>
      <c r="M46" s="37"/>
      <c r="P46" s="91" t="s">
        <v>112</v>
      </c>
      <c r="Q46" s="92">
        <f>+Q44+Q45</f>
        <v>16260</v>
      </c>
      <c r="R46" s="81"/>
      <c r="S46" s="36"/>
      <c r="T46" s="37"/>
      <c r="W46" s="91" t="s">
        <v>112</v>
      </c>
      <c r="X46" s="92">
        <f>+X44+X45</f>
        <v>15810</v>
      </c>
      <c r="Y46" s="81"/>
      <c r="Z46" s="36"/>
      <c r="AA46" s="37"/>
      <c r="AB46" s="81"/>
      <c r="AC46" s="81"/>
      <c r="AD46" s="91" t="s">
        <v>112</v>
      </c>
      <c r="AE46" s="92">
        <f>+AE44+AE45</f>
        <v>27340</v>
      </c>
      <c r="AF46" s="81"/>
      <c r="AG46" s="36"/>
      <c r="AH46" s="37"/>
      <c r="AI46" s="81"/>
      <c r="AJ46" s="81"/>
      <c r="AK46" s="91" t="s">
        <v>112</v>
      </c>
      <c r="AL46" s="92">
        <f>+AL44+AL45</f>
        <v>3520</v>
      </c>
      <c r="AM46" s="81"/>
      <c r="AN46" s="36"/>
      <c r="AO46" s="37"/>
      <c r="AP46" s="81"/>
      <c r="AQ46" s="81"/>
      <c r="AR46" s="91" t="s">
        <v>112</v>
      </c>
      <c r="AS46" s="92">
        <f>+AS44+AS45</f>
        <v>51790</v>
      </c>
      <c r="AT46" s="81"/>
      <c r="AU46" s="36"/>
      <c r="AV46" s="37"/>
    </row>
    <row r="47" spans="1:58" s="39" customFormat="1" ht="16.5" customHeight="1">
      <c r="B47" s="73"/>
      <c r="C47" s="42"/>
      <c r="D47" s="36"/>
      <c r="E47" s="36"/>
      <c r="F47" s="37"/>
      <c r="G47" s="38"/>
      <c r="I47" s="73"/>
      <c r="J47" s="42"/>
      <c r="K47" s="36"/>
      <c r="L47" s="36"/>
      <c r="M47" s="37"/>
      <c r="P47" s="73"/>
      <c r="Q47" s="42"/>
      <c r="R47" s="36"/>
      <c r="S47" s="36"/>
      <c r="T47" s="37"/>
      <c r="W47" s="73"/>
      <c r="X47" s="42"/>
      <c r="Y47" s="36"/>
      <c r="Z47" s="36"/>
      <c r="AA47" s="37"/>
      <c r="AB47" s="81"/>
      <c r="AC47" s="81"/>
      <c r="AD47" s="73"/>
      <c r="AE47" s="42"/>
      <c r="AF47" s="36"/>
      <c r="AG47" s="36"/>
      <c r="AH47" s="37"/>
      <c r="AI47" s="81"/>
      <c r="AJ47" s="81"/>
      <c r="AK47" s="73"/>
      <c r="AL47" s="42"/>
      <c r="AM47" s="36"/>
      <c r="AN47" s="36"/>
      <c r="AO47" s="37"/>
      <c r="AP47" s="81"/>
      <c r="AQ47" s="81"/>
      <c r="AR47" s="73"/>
      <c r="AS47" s="42"/>
      <c r="AT47" s="36"/>
      <c r="AU47" s="36"/>
      <c r="AV47" s="37"/>
    </row>
    <row r="48" spans="1:58" s="82" customFormat="1" ht="16.5" customHeight="1">
      <c r="A48" s="88"/>
      <c r="B48" s="73">
        <f>+계산24!$B$5</f>
        <v>0</v>
      </c>
      <c r="C48" s="42"/>
      <c r="D48" s="36"/>
      <c r="E48" s="36"/>
      <c r="F48" s="37"/>
      <c r="G48" s="83"/>
      <c r="I48" s="73">
        <f>+계산24!$B$5</f>
        <v>0</v>
      </c>
      <c r="J48" s="42"/>
      <c r="K48" s="36"/>
      <c r="L48" s="36"/>
      <c r="M48" s="37"/>
      <c r="P48" s="73">
        <f>+계산24!$B$5</f>
        <v>0</v>
      </c>
      <c r="Q48" s="42"/>
      <c r="R48" s="36"/>
      <c r="S48" s="36"/>
      <c r="T48" s="37"/>
      <c r="W48" s="73">
        <f>+계산24!$B$5</f>
        <v>0</v>
      </c>
      <c r="X48" s="42"/>
      <c r="Y48" s="36"/>
      <c r="Z48" s="36"/>
      <c r="AA48" s="37"/>
      <c r="AB48" s="81"/>
      <c r="AC48" s="81"/>
      <c r="AD48" s="73">
        <f>+계산24!$B$5</f>
        <v>0</v>
      </c>
      <c r="AE48" s="42"/>
      <c r="AF48" s="36"/>
      <c r="AG48" s="36"/>
      <c r="AH48" s="37"/>
      <c r="AI48" s="81"/>
      <c r="AJ48" s="81"/>
      <c r="AK48" s="73">
        <f>+계산24!$B$5</f>
        <v>0</v>
      </c>
      <c r="AL48" s="42"/>
      <c r="AM48" s="36"/>
      <c r="AN48" s="36"/>
      <c r="AO48" s="37"/>
      <c r="AP48" s="81"/>
      <c r="AQ48" s="81"/>
      <c r="AR48" s="73">
        <f>+계산24!$B$5</f>
        <v>0</v>
      </c>
      <c r="AS48" s="42"/>
      <c r="AT48" s="36"/>
      <c r="AU48" s="36"/>
      <c r="AV48" s="37"/>
    </row>
    <row r="49" spans="1:48" ht="16.5" customHeight="1">
      <c r="A49" s="71"/>
      <c r="B49" s="73" t="str">
        <f>+계산24!$B$6</f>
        <v>입금계좌 : 농협 351-0645-1175-83 ㈜루트</v>
      </c>
      <c r="C49" s="42"/>
      <c r="D49" s="36"/>
      <c r="E49" s="36"/>
      <c r="F49" s="37"/>
      <c r="G49" s="38"/>
      <c r="I49" s="73" t="str">
        <f>+계산24!$B$6</f>
        <v>입금계좌 : 농협 351-0645-1175-83 ㈜루트</v>
      </c>
      <c r="J49" s="42"/>
      <c r="K49" s="36"/>
      <c r="L49" s="36"/>
      <c r="M49" s="37"/>
      <c r="P49" s="73" t="str">
        <f>+계산24!$B$6</f>
        <v>입금계좌 : 농협 351-0645-1175-83 ㈜루트</v>
      </c>
      <c r="Q49" s="42"/>
      <c r="R49" s="36"/>
      <c r="S49" s="36"/>
      <c r="T49" s="37"/>
      <c r="W49" s="73" t="str">
        <f>+계산24!$B$6</f>
        <v>입금계좌 : 농협 351-0645-1175-83 ㈜루트</v>
      </c>
      <c r="X49" s="42"/>
      <c r="Y49" s="36"/>
      <c r="Z49" s="36"/>
      <c r="AA49" s="37"/>
      <c r="AB49" s="81"/>
      <c r="AC49" s="81"/>
      <c r="AD49" s="73" t="str">
        <f>+계산24!$B$6</f>
        <v>입금계좌 : 농협 351-0645-1175-83 ㈜루트</v>
      </c>
      <c r="AE49" s="42"/>
      <c r="AF49" s="36"/>
      <c r="AG49" s="36"/>
      <c r="AH49" s="37"/>
      <c r="AI49" s="81"/>
      <c r="AJ49" s="81"/>
      <c r="AK49" s="73" t="str">
        <f>+계산24!$B$6</f>
        <v>입금계좌 : 농협 351-0645-1175-83 ㈜루트</v>
      </c>
      <c r="AL49" s="42"/>
      <c r="AM49" s="36"/>
      <c r="AN49" s="36"/>
      <c r="AO49" s="37"/>
      <c r="AP49" s="81"/>
      <c r="AQ49" s="81"/>
      <c r="AR49" s="73" t="str">
        <f>+계산24!$B$6</f>
        <v>입금계좌 : 농협 351-0645-1175-83 ㈜루트</v>
      </c>
      <c r="AS49" s="42"/>
      <c r="AT49" s="36"/>
      <c r="AU49" s="36"/>
      <c r="AV49" s="37"/>
    </row>
    <row r="50" spans="1:48" s="184" customFormat="1" ht="16.5" customHeight="1">
      <c r="A50" s="186"/>
      <c r="B50" s="180">
        <f>+계산24!$B$7</f>
        <v>0</v>
      </c>
      <c r="C50" s="181"/>
      <c r="D50" s="26"/>
      <c r="E50" s="26"/>
      <c r="F50" s="182"/>
      <c r="G50" s="183"/>
      <c r="I50" s="180">
        <f>+계산24!$B$7</f>
        <v>0</v>
      </c>
      <c r="J50" s="181"/>
      <c r="K50" s="26"/>
      <c r="L50" s="26"/>
      <c r="M50" s="182"/>
      <c r="P50" s="180">
        <f>+계산24!$B$7</f>
        <v>0</v>
      </c>
      <c r="Q50" s="181"/>
      <c r="R50" s="26"/>
      <c r="S50" s="26"/>
      <c r="T50" s="182"/>
      <c r="W50" s="180">
        <f>+계산24!$B$7</f>
        <v>0</v>
      </c>
      <c r="X50" s="181"/>
      <c r="Y50" s="26"/>
      <c r="Z50" s="26"/>
      <c r="AA50" s="182"/>
      <c r="AB50" s="185"/>
      <c r="AC50" s="185"/>
      <c r="AD50" s="180">
        <f>+계산24!$B$7</f>
        <v>0</v>
      </c>
      <c r="AE50" s="181"/>
      <c r="AF50" s="26"/>
      <c r="AG50" s="26"/>
      <c r="AH50" s="182"/>
      <c r="AI50" s="185"/>
      <c r="AJ50" s="185"/>
      <c r="AK50" s="180">
        <f>+계산24!$B$7</f>
        <v>0</v>
      </c>
      <c r="AL50" s="181"/>
      <c r="AM50" s="26"/>
      <c r="AN50" s="26"/>
      <c r="AO50" s="182"/>
      <c r="AP50" s="185"/>
      <c r="AQ50" s="185"/>
      <c r="AR50" s="180">
        <f>+계산24!$B$7</f>
        <v>0</v>
      </c>
      <c r="AS50" s="181"/>
      <c r="AT50" s="26"/>
      <c r="AU50" s="26"/>
      <c r="AV50" s="182"/>
    </row>
    <row r="51" spans="1:48" ht="16.5" customHeight="1" thickBot="1">
      <c r="B51" s="84"/>
      <c r="C51" s="85"/>
      <c r="D51" s="85"/>
      <c r="E51" s="85"/>
      <c r="F51" s="86"/>
      <c r="I51" s="84"/>
      <c r="J51" s="85"/>
      <c r="K51" s="85"/>
      <c r="L51" s="85"/>
      <c r="M51" s="86"/>
      <c r="P51" s="84"/>
      <c r="Q51" s="85"/>
      <c r="R51" s="85"/>
      <c r="S51" s="85"/>
      <c r="T51" s="86"/>
      <c r="W51" s="84"/>
      <c r="X51" s="85"/>
      <c r="Y51" s="85"/>
      <c r="Z51" s="85"/>
      <c r="AA51" s="86"/>
      <c r="AB51" s="81"/>
      <c r="AC51" s="81"/>
      <c r="AD51" s="84"/>
      <c r="AE51" s="85"/>
      <c r="AF51" s="85"/>
      <c r="AG51" s="85"/>
      <c r="AH51" s="86"/>
      <c r="AI51" s="81"/>
      <c r="AJ51" s="81"/>
      <c r="AK51" s="84"/>
      <c r="AL51" s="85"/>
      <c r="AM51" s="85"/>
      <c r="AN51" s="85"/>
      <c r="AO51" s="86"/>
      <c r="AP51" s="81"/>
      <c r="AQ51" s="81"/>
      <c r="AR51" s="84"/>
      <c r="AS51" s="85"/>
      <c r="AT51" s="85"/>
      <c r="AU51" s="85"/>
      <c r="AV51" s="86"/>
    </row>
    <row r="52" spans="1:48" ht="16.5" customHeight="1">
      <c r="B52" s="36"/>
      <c r="I52" s="36"/>
      <c r="P52" s="36"/>
      <c r="W52" s="36"/>
      <c r="AD52" s="36"/>
      <c r="AK52" s="36"/>
      <c r="AR52" s="36"/>
    </row>
    <row r="53" spans="1:48" ht="16.5" customHeight="1" thickBot="1">
      <c r="B53" s="36"/>
      <c r="I53" s="36"/>
      <c r="P53" s="36"/>
      <c r="W53" s="36"/>
      <c r="AD53" s="36"/>
      <c r="AK53" s="36"/>
      <c r="AR53" s="36"/>
    </row>
    <row r="54" spans="1:48" s="76" customFormat="1" ht="16.5" customHeight="1">
      <c r="B54" s="98"/>
      <c r="C54" s="101"/>
      <c r="D54" s="102" t="s">
        <v>114</v>
      </c>
      <c r="E54" s="99"/>
      <c r="F54" s="100"/>
      <c r="G54" s="77"/>
      <c r="I54" s="98"/>
      <c r="J54" s="101"/>
      <c r="K54" s="102" t="s">
        <v>114</v>
      </c>
      <c r="L54" s="99"/>
      <c r="M54" s="100"/>
      <c r="P54" s="98"/>
      <c r="Q54" s="101"/>
      <c r="R54" s="102" t="s">
        <v>114</v>
      </c>
      <c r="S54" s="99"/>
      <c r="T54" s="100"/>
      <c r="W54" s="98"/>
      <c r="X54" s="101"/>
      <c r="Y54" s="102" t="s">
        <v>114</v>
      </c>
      <c r="Z54" s="99"/>
      <c r="AA54" s="100"/>
      <c r="AB54" s="167"/>
      <c r="AC54" s="167"/>
      <c r="AD54" s="98"/>
      <c r="AE54" s="101"/>
      <c r="AF54" s="102" t="s">
        <v>114</v>
      </c>
      <c r="AG54" s="99"/>
      <c r="AH54" s="100"/>
      <c r="AI54" s="167"/>
      <c r="AJ54" s="167"/>
      <c r="AK54" s="98"/>
      <c r="AL54" s="101"/>
      <c r="AM54" s="102" t="s">
        <v>114</v>
      </c>
      <c r="AN54" s="99"/>
      <c r="AO54" s="100"/>
      <c r="AP54" s="167"/>
      <c r="AQ54" s="167"/>
      <c r="AR54" s="98"/>
      <c r="AS54" s="101"/>
      <c r="AT54" s="102" t="s">
        <v>114</v>
      </c>
      <c r="AU54" s="99"/>
      <c r="AV54" s="100"/>
    </row>
    <row r="55" spans="1:48" ht="16.5" customHeight="1">
      <c r="B55" s="40" t="s">
        <v>26</v>
      </c>
      <c r="C55" s="26" t="s">
        <v>35</v>
      </c>
      <c r="D55" s="96"/>
      <c r="E55" s="26"/>
      <c r="F55" s="95"/>
      <c r="G55" s="41"/>
      <c r="H55" s="41"/>
      <c r="I55" s="40" t="s">
        <v>26</v>
      </c>
      <c r="J55" s="26" t="s">
        <v>40</v>
      </c>
      <c r="K55" s="41"/>
      <c r="L55" s="26"/>
      <c r="M55" s="70"/>
      <c r="N55" s="41"/>
      <c r="O55" s="41"/>
      <c r="P55" s="40" t="s">
        <v>26</v>
      </c>
      <c r="Q55" s="26" t="s">
        <v>48</v>
      </c>
      <c r="R55" s="42"/>
      <c r="S55" s="26"/>
      <c r="T55" s="70"/>
      <c r="U55" s="41"/>
      <c r="V55" s="41"/>
      <c r="W55" s="40" t="s">
        <v>26</v>
      </c>
      <c r="X55" s="26" t="s">
        <v>46</v>
      </c>
      <c r="Y55" s="41"/>
      <c r="Z55" s="26"/>
      <c r="AA55" s="70"/>
      <c r="AB55" s="41"/>
      <c r="AC55" s="41"/>
      <c r="AD55" s="40" t="s">
        <v>26</v>
      </c>
      <c r="AE55" s="26" t="s">
        <v>49</v>
      </c>
      <c r="AF55" s="41"/>
      <c r="AG55" s="26"/>
      <c r="AH55" s="70"/>
      <c r="AI55" s="41"/>
      <c r="AJ55" s="41"/>
      <c r="AK55" s="40" t="s">
        <v>26</v>
      </c>
      <c r="AL55" s="26" t="s">
        <v>50</v>
      </c>
      <c r="AN55" s="26"/>
      <c r="AO55" s="70"/>
      <c r="AP55" s="41"/>
      <c r="AQ55" s="41"/>
      <c r="AR55" s="40" t="s">
        <v>26</v>
      </c>
      <c r="AS55" s="26" t="s">
        <v>51</v>
      </c>
      <c r="AU55" s="26"/>
      <c r="AV55" s="70"/>
    </row>
    <row r="56" spans="1:48" ht="16.5" customHeight="1">
      <c r="B56" s="73" t="s">
        <v>27</v>
      </c>
      <c r="C56" s="36" t="str">
        <f>+계산24!$B$42</f>
        <v>11/19~12/18</v>
      </c>
      <c r="D56" s="36"/>
      <c r="E56" s="36" t="s">
        <v>28</v>
      </c>
      <c r="F56" s="90">
        <f>+계산24!$E$42</f>
        <v>45301</v>
      </c>
      <c r="G56" s="38"/>
      <c r="I56" s="73" t="s">
        <v>27</v>
      </c>
      <c r="J56" s="36" t="str">
        <f>+계산24!$B$42</f>
        <v>11/19~12/18</v>
      </c>
      <c r="K56" s="36"/>
      <c r="L56" s="36" t="s">
        <v>28</v>
      </c>
      <c r="M56" s="90">
        <f>+계산24!$E$42</f>
        <v>45301</v>
      </c>
      <c r="P56" s="73" t="s">
        <v>27</v>
      </c>
      <c r="Q56" s="36" t="str">
        <f>+계산24!$B$42</f>
        <v>11/19~12/18</v>
      </c>
      <c r="R56" s="36"/>
      <c r="S56" s="36" t="s">
        <v>28</v>
      </c>
      <c r="T56" s="90">
        <f>+계산24!$E$42</f>
        <v>45301</v>
      </c>
      <c r="W56" s="73" t="s">
        <v>27</v>
      </c>
      <c r="X56" s="36" t="str">
        <f>+계산24!$B$42</f>
        <v>11/19~12/18</v>
      </c>
      <c r="Y56" s="36"/>
      <c r="Z56" s="36" t="s">
        <v>28</v>
      </c>
      <c r="AA56" s="90">
        <f>+계산24!$E$42</f>
        <v>45301</v>
      </c>
      <c r="AB56" s="168"/>
      <c r="AC56" s="168"/>
      <c r="AD56" s="73" t="s">
        <v>27</v>
      </c>
      <c r="AE56" s="36" t="str">
        <f>+계산24!$B$42</f>
        <v>11/19~12/18</v>
      </c>
      <c r="AF56" s="36"/>
      <c r="AG56" s="36" t="s">
        <v>28</v>
      </c>
      <c r="AH56" s="90">
        <f>+계산24!$E$42</f>
        <v>45301</v>
      </c>
      <c r="AI56" s="168"/>
      <c r="AJ56" s="168"/>
      <c r="AK56" s="73" t="s">
        <v>27</v>
      </c>
      <c r="AL56" s="36" t="str">
        <f>+계산24!$B$42</f>
        <v>11/19~12/18</v>
      </c>
      <c r="AM56" s="36"/>
      <c r="AN56" s="36" t="s">
        <v>28</v>
      </c>
      <c r="AO56" s="90">
        <f>+계산24!$E$42</f>
        <v>45301</v>
      </c>
      <c r="AP56" s="168"/>
      <c r="AQ56" s="168"/>
      <c r="AR56" s="73" t="s">
        <v>27</v>
      </c>
      <c r="AS56" s="36" t="str">
        <f>+계산24!$B$42</f>
        <v>11/19~12/18</v>
      </c>
      <c r="AT56" s="36"/>
      <c r="AU56" s="36" t="s">
        <v>28</v>
      </c>
      <c r="AV56" s="90">
        <f>+계산24!$E$42</f>
        <v>45301</v>
      </c>
    </row>
    <row r="57" spans="1:48" ht="16.5" customHeight="1">
      <c r="B57" s="73"/>
      <c r="C57" s="36"/>
      <c r="D57" s="36"/>
      <c r="E57" s="36"/>
      <c r="F57" s="37"/>
      <c r="G57" s="38"/>
      <c r="I57" s="73"/>
      <c r="J57" s="36"/>
      <c r="K57" s="36"/>
      <c r="L57" s="36"/>
      <c r="M57" s="37"/>
      <c r="P57" s="73"/>
      <c r="Q57" s="36"/>
      <c r="R57" s="36"/>
      <c r="S57" s="36"/>
      <c r="T57" s="37"/>
      <c r="W57" s="73"/>
      <c r="X57" s="36"/>
      <c r="Y57" s="36"/>
      <c r="Z57" s="36"/>
      <c r="AA57" s="37"/>
      <c r="AB57" s="81"/>
      <c r="AC57" s="81"/>
      <c r="AD57" s="73"/>
      <c r="AE57" s="36"/>
      <c r="AF57" s="36"/>
      <c r="AG57" s="36"/>
      <c r="AH57" s="37"/>
      <c r="AI57" s="81"/>
      <c r="AJ57" s="81"/>
      <c r="AK57" s="73"/>
      <c r="AL57" s="36"/>
      <c r="AM57" s="36"/>
      <c r="AN57" s="36"/>
      <c r="AO57" s="37"/>
      <c r="AP57" s="81"/>
      <c r="AQ57" s="81"/>
      <c r="AR57" s="73"/>
      <c r="AS57" s="36"/>
      <c r="AT57" s="36"/>
      <c r="AU57" s="36"/>
      <c r="AV57" s="37"/>
    </row>
    <row r="58" spans="1:48" s="79" customFormat="1" ht="16.5" customHeight="1">
      <c r="B58" s="266" t="s">
        <v>113</v>
      </c>
      <c r="C58" s="267"/>
      <c r="D58" s="147"/>
      <c r="E58" s="268" t="s">
        <v>115</v>
      </c>
      <c r="F58" s="269"/>
      <c r="G58" s="78"/>
      <c r="I58" s="266" t="s">
        <v>113</v>
      </c>
      <c r="J58" s="267"/>
      <c r="K58" s="147"/>
      <c r="L58" s="268" t="s">
        <v>115</v>
      </c>
      <c r="M58" s="269"/>
      <c r="P58" s="266" t="s">
        <v>113</v>
      </c>
      <c r="Q58" s="267"/>
      <c r="R58" s="147"/>
      <c r="S58" s="268" t="s">
        <v>115</v>
      </c>
      <c r="T58" s="269"/>
      <c r="W58" s="266" t="s">
        <v>113</v>
      </c>
      <c r="X58" s="267"/>
      <c r="Y58" s="147"/>
      <c r="Z58" s="268" t="s">
        <v>115</v>
      </c>
      <c r="AA58" s="269"/>
      <c r="AB58" s="169"/>
      <c r="AC58" s="169"/>
      <c r="AD58" s="266" t="s">
        <v>113</v>
      </c>
      <c r="AE58" s="267"/>
      <c r="AF58" s="147"/>
      <c r="AG58" s="268" t="s">
        <v>115</v>
      </c>
      <c r="AH58" s="269"/>
      <c r="AI58" s="169"/>
      <c r="AJ58" s="169"/>
      <c r="AK58" s="266" t="s">
        <v>113</v>
      </c>
      <c r="AL58" s="267"/>
      <c r="AM58" s="147"/>
      <c r="AN58" s="268" t="s">
        <v>115</v>
      </c>
      <c r="AO58" s="269"/>
      <c r="AP58" s="169"/>
      <c r="AQ58" s="169"/>
      <c r="AR58" s="266" t="s">
        <v>113</v>
      </c>
      <c r="AS58" s="267"/>
      <c r="AT58" s="147"/>
      <c r="AU58" s="268" t="s">
        <v>115</v>
      </c>
      <c r="AV58" s="269"/>
    </row>
    <row r="59" spans="1:48" ht="16.5" customHeight="1">
      <c r="B59" s="73" t="s">
        <v>1</v>
      </c>
      <c r="C59" s="72">
        <f>+계산24!B57</f>
        <v>910</v>
      </c>
      <c r="D59" s="36"/>
      <c r="E59" s="36" t="s">
        <v>29</v>
      </c>
      <c r="F59" s="80" t="str">
        <f>CONCATENATE(+계산24!B13," kwh")</f>
        <v>21084 kwh</v>
      </c>
      <c r="G59" s="38"/>
      <c r="I59" s="73" t="s">
        <v>1</v>
      </c>
      <c r="J59" s="72">
        <f>+계산24!C57</f>
        <v>910</v>
      </c>
      <c r="K59" s="36"/>
      <c r="L59" s="36" t="s">
        <v>29</v>
      </c>
      <c r="M59" s="80" t="str">
        <f>CONCATENATE(+계산24!C13," kwh")</f>
        <v>16368 kwh</v>
      </c>
      <c r="P59" s="73" t="s">
        <v>1</v>
      </c>
      <c r="Q59" s="72">
        <f>+계산24!D57</f>
        <v>910</v>
      </c>
      <c r="R59" s="36"/>
      <c r="S59" s="36" t="s">
        <v>29</v>
      </c>
      <c r="T59" s="80" t="str">
        <f>CONCATENATE(+계산24!D13," kwh")</f>
        <v>15115 kwh</v>
      </c>
      <c r="W59" s="73" t="s">
        <v>1</v>
      </c>
      <c r="X59" s="72">
        <f>+계산24!E57</f>
        <v>910</v>
      </c>
      <c r="Y59" s="36"/>
      <c r="Z59" s="36" t="s">
        <v>29</v>
      </c>
      <c r="AA59" s="80" t="str">
        <f>CONCATENATE(+계산24!E13," kwh")</f>
        <v>16720 kwh</v>
      </c>
      <c r="AB59" s="170"/>
      <c r="AC59" s="170"/>
      <c r="AD59" s="73" t="s">
        <v>1</v>
      </c>
      <c r="AE59" s="72">
        <f>+계산24!F57</f>
        <v>910</v>
      </c>
      <c r="AF59" s="36"/>
      <c r="AG59" s="36" t="s">
        <v>29</v>
      </c>
      <c r="AH59" s="80" t="str">
        <f>CONCATENATE(+계산24!F13," kwh")</f>
        <v>10127 kwh</v>
      </c>
      <c r="AI59" s="170"/>
      <c r="AJ59" s="170"/>
      <c r="AK59" s="73" t="s">
        <v>1</v>
      </c>
      <c r="AL59" s="72">
        <f>+계산24!G57</f>
        <v>910</v>
      </c>
      <c r="AM59" s="36"/>
      <c r="AN59" s="36" t="s">
        <v>29</v>
      </c>
      <c r="AO59" s="80" t="str">
        <f>CONCATENATE(+계산24!G13," kwh")</f>
        <v>10680 kwh</v>
      </c>
      <c r="AP59" s="170"/>
      <c r="AQ59" s="170"/>
      <c r="AR59" s="73" t="s">
        <v>1</v>
      </c>
      <c r="AS59" s="72">
        <f>+계산24!H57</f>
        <v>910</v>
      </c>
      <c r="AT59" s="36"/>
      <c r="AU59" s="36" t="s">
        <v>29</v>
      </c>
      <c r="AV59" s="80" t="str">
        <f>CONCATENATE(+계산24!H13," kwh")</f>
        <v>22849 kwh</v>
      </c>
    </row>
    <row r="60" spans="1:48" ht="16.5" customHeight="1">
      <c r="B60" s="73" t="s">
        <v>3</v>
      </c>
      <c r="C60" s="72">
        <f>+계산24!B68</f>
        <v>12840</v>
      </c>
      <c r="D60" s="36"/>
      <c r="E60" s="36" t="s">
        <v>30</v>
      </c>
      <c r="F60" s="80" t="str">
        <f>CONCATENATE(+계산24!B25," kwh")</f>
        <v>20977 kwh</v>
      </c>
      <c r="G60" s="38"/>
      <c r="I60" s="73" t="s">
        <v>3</v>
      </c>
      <c r="J60" s="72">
        <f>+계산24!C68</f>
        <v>13800</v>
      </c>
      <c r="K60" s="36"/>
      <c r="L60" s="36" t="s">
        <v>30</v>
      </c>
      <c r="M60" s="80" t="str">
        <f>CONCATENATE(+계산24!C25," kwh")</f>
        <v>16253 kwh</v>
      </c>
      <c r="P60" s="73" t="s">
        <v>3</v>
      </c>
      <c r="Q60" s="72">
        <f>+계산24!D68</f>
        <v>12480</v>
      </c>
      <c r="R60" s="36"/>
      <c r="S60" s="36" t="s">
        <v>30</v>
      </c>
      <c r="T60" s="80" t="str">
        <f>CONCATENATE(+계산24!D25," kwh")</f>
        <v>15011 kwh</v>
      </c>
      <c r="W60" s="73" t="s">
        <v>3</v>
      </c>
      <c r="X60" s="72">
        <f>+계산24!E68</f>
        <v>14640</v>
      </c>
      <c r="Y60" s="36"/>
      <c r="Z60" s="36" t="s">
        <v>30</v>
      </c>
      <c r="AA60" s="80" t="str">
        <f>CONCATENATE(+계산24!E25," kwh")</f>
        <v>16598 kwh</v>
      </c>
      <c r="AB60" s="170"/>
      <c r="AC60" s="170"/>
      <c r="AD60" s="73" t="s">
        <v>3</v>
      </c>
      <c r="AE60" s="72">
        <f>+계산24!F68</f>
        <v>11640</v>
      </c>
      <c r="AF60" s="36"/>
      <c r="AG60" s="36" t="s">
        <v>30</v>
      </c>
      <c r="AH60" s="80" t="str">
        <f>CONCATENATE(+계산24!F25," kwh")</f>
        <v>10030 kwh</v>
      </c>
      <c r="AI60" s="170"/>
      <c r="AJ60" s="170"/>
      <c r="AK60" s="73" t="s">
        <v>3</v>
      </c>
      <c r="AL60" s="72">
        <f>+계산24!G68</f>
        <v>8160</v>
      </c>
      <c r="AM60" s="36"/>
      <c r="AN60" s="36" t="s">
        <v>30</v>
      </c>
      <c r="AO60" s="80" t="str">
        <f>CONCATENATE(+계산24!G25," kwh")</f>
        <v>10612 kwh</v>
      </c>
      <c r="AP60" s="170"/>
      <c r="AQ60" s="170"/>
      <c r="AR60" s="73" t="s">
        <v>3</v>
      </c>
      <c r="AS60" s="72">
        <f>+계산24!H68</f>
        <v>17760</v>
      </c>
      <c r="AT60" s="36"/>
      <c r="AU60" s="36" t="s">
        <v>30</v>
      </c>
      <c r="AV60" s="80" t="str">
        <f>CONCATENATE(+계산24!H25," kwh")</f>
        <v>22701 kwh</v>
      </c>
    </row>
    <row r="61" spans="1:48" ht="16.5" customHeight="1">
      <c r="B61" s="73" t="s">
        <v>159</v>
      </c>
      <c r="C61" s="72">
        <f>+계산24!B79</f>
        <v>0</v>
      </c>
      <c r="D61" s="36"/>
      <c r="E61" s="36"/>
      <c r="F61" s="80"/>
      <c r="G61" s="38"/>
      <c r="I61" s="73" t="s">
        <v>159</v>
      </c>
      <c r="J61" s="72">
        <f>+계산24!C79</f>
        <v>0</v>
      </c>
      <c r="K61" s="36"/>
      <c r="L61" s="36"/>
      <c r="M61" s="80"/>
      <c r="P61" s="73" t="s">
        <v>159</v>
      </c>
      <c r="Q61" s="72">
        <f>+계산24!D79</f>
        <v>0</v>
      </c>
      <c r="R61" s="36"/>
      <c r="S61" s="36"/>
      <c r="T61" s="80"/>
      <c r="W61" s="73" t="s">
        <v>159</v>
      </c>
      <c r="X61" s="72">
        <f>+계산24!E79</f>
        <v>0</v>
      </c>
      <c r="Y61" s="36"/>
      <c r="Z61" s="36"/>
      <c r="AA61" s="80"/>
      <c r="AB61" s="170"/>
      <c r="AC61" s="170"/>
      <c r="AD61" s="73" t="s">
        <v>159</v>
      </c>
      <c r="AE61" s="72">
        <f>+계산24!F79</f>
        <v>0</v>
      </c>
      <c r="AF61" s="36"/>
      <c r="AG61" s="36"/>
      <c r="AH61" s="80"/>
      <c r="AI61" s="170"/>
      <c r="AJ61" s="170"/>
      <c r="AK61" s="73" t="s">
        <v>159</v>
      </c>
      <c r="AL61" s="72">
        <f>+계산24!G79</f>
        <v>0</v>
      </c>
      <c r="AM61" s="36"/>
      <c r="AN61" s="36"/>
      <c r="AO61" s="80"/>
      <c r="AP61" s="170"/>
      <c r="AQ61" s="170"/>
      <c r="AR61" s="73" t="s">
        <v>159</v>
      </c>
      <c r="AS61" s="72">
        <f>+계산24!H79</f>
        <v>0</v>
      </c>
      <c r="AT61" s="36"/>
      <c r="AU61" s="36"/>
      <c r="AV61" s="80"/>
    </row>
    <row r="62" spans="1:48" ht="16.5" customHeight="1">
      <c r="B62" s="164" t="s">
        <v>172</v>
      </c>
      <c r="C62" s="72">
        <f>+계산24!B90</f>
        <v>963</v>
      </c>
      <c r="D62" s="36"/>
      <c r="E62" s="36"/>
      <c r="F62" s="80"/>
      <c r="G62" s="38"/>
      <c r="I62" s="164" t="s">
        <v>172</v>
      </c>
      <c r="J62" s="72">
        <f>+계산24!C90</f>
        <v>1035</v>
      </c>
      <c r="K62" s="36"/>
      <c r="L62" s="36"/>
      <c r="M62" s="80"/>
      <c r="P62" s="164" t="s">
        <v>172</v>
      </c>
      <c r="Q62" s="72">
        <f>+계산24!D90</f>
        <v>936</v>
      </c>
      <c r="R62" s="36"/>
      <c r="S62" s="36"/>
      <c r="T62" s="80"/>
      <c r="W62" s="164" t="s">
        <v>172</v>
      </c>
      <c r="X62" s="72">
        <f>+계산24!E90</f>
        <v>1098</v>
      </c>
      <c r="Y62" s="36"/>
      <c r="Z62" s="36"/>
      <c r="AA62" s="80"/>
      <c r="AB62" s="170"/>
      <c r="AC62" s="170"/>
      <c r="AD62" s="164" t="s">
        <v>172</v>
      </c>
      <c r="AE62" s="72">
        <f>+계산24!F90</f>
        <v>873</v>
      </c>
      <c r="AF62" s="36"/>
      <c r="AG62" s="36"/>
      <c r="AH62" s="80"/>
      <c r="AI62" s="170"/>
      <c r="AJ62" s="170"/>
      <c r="AK62" s="164" t="s">
        <v>172</v>
      </c>
      <c r="AL62" s="72">
        <f>+계산24!G90</f>
        <v>612</v>
      </c>
      <c r="AM62" s="36"/>
      <c r="AN62" s="36"/>
      <c r="AO62" s="80"/>
      <c r="AP62" s="170"/>
      <c r="AQ62" s="170"/>
      <c r="AR62" s="164" t="s">
        <v>172</v>
      </c>
      <c r="AS62" s="72">
        <f>+계산24!H90</f>
        <v>1332</v>
      </c>
      <c r="AT62" s="36"/>
      <c r="AU62" s="36"/>
      <c r="AV62" s="80"/>
    </row>
    <row r="63" spans="1:48" ht="16.5" customHeight="1">
      <c r="B63" s="73" t="s">
        <v>169</v>
      </c>
      <c r="C63" s="72">
        <f>+계산24!B101</f>
        <v>535</v>
      </c>
      <c r="D63" s="36"/>
      <c r="E63" s="36"/>
      <c r="F63" s="80"/>
      <c r="G63" s="38"/>
      <c r="I63" s="73" t="s">
        <v>169</v>
      </c>
      <c r="J63" s="72">
        <f>+계산24!C101</f>
        <v>575</v>
      </c>
      <c r="K63" s="36"/>
      <c r="L63" s="36"/>
      <c r="M63" s="80"/>
      <c r="P63" s="73" t="s">
        <v>169</v>
      </c>
      <c r="Q63" s="72">
        <f>+계산24!D101</f>
        <v>520</v>
      </c>
      <c r="R63" s="36"/>
      <c r="S63" s="36"/>
      <c r="T63" s="80"/>
      <c r="W63" s="73" t="s">
        <v>169</v>
      </c>
      <c r="X63" s="72">
        <f>+계산24!E101</f>
        <v>610</v>
      </c>
      <c r="Y63" s="36"/>
      <c r="Z63" s="36"/>
      <c r="AA63" s="80"/>
      <c r="AB63" s="170"/>
      <c r="AC63" s="170"/>
      <c r="AD63" s="73" t="s">
        <v>169</v>
      </c>
      <c r="AE63" s="72">
        <f>+계산24!F101</f>
        <v>485</v>
      </c>
      <c r="AF63" s="36"/>
      <c r="AG63" s="36"/>
      <c r="AH63" s="80"/>
      <c r="AI63" s="170"/>
      <c r="AJ63" s="170"/>
      <c r="AK63" s="73" t="s">
        <v>169</v>
      </c>
      <c r="AL63" s="72">
        <f>+계산24!G101</f>
        <v>340</v>
      </c>
      <c r="AM63" s="36"/>
      <c r="AN63" s="36"/>
      <c r="AO63" s="80"/>
      <c r="AP63" s="170"/>
      <c r="AQ63" s="170"/>
      <c r="AR63" s="73" t="s">
        <v>169</v>
      </c>
      <c r="AS63" s="72">
        <f>+계산24!H101</f>
        <v>740</v>
      </c>
      <c r="AT63" s="36"/>
      <c r="AU63" s="36"/>
      <c r="AV63" s="80"/>
    </row>
    <row r="64" spans="1:48" ht="16.5" customHeight="1">
      <c r="B64" s="73" t="s">
        <v>31</v>
      </c>
      <c r="C64" s="72">
        <f>+계산24!B112</f>
        <v>1525</v>
      </c>
      <c r="D64" s="36"/>
      <c r="E64" s="172" t="s">
        <v>117</v>
      </c>
      <c r="F64" s="173"/>
      <c r="G64" s="38"/>
      <c r="I64" s="73" t="s">
        <v>31</v>
      </c>
      <c r="J64" s="72">
        <f>+계산24!C112</f>
        <v>1632</v>
      </c>
      <c r="K64" s="36"/>
      <c r="L64" s="172" t="s">
        <v>117</v>
      </c>
      <c r="M64" s="173"/>
      <c r="P64" s="73" t="s">
        <v>31</v>
      </c>
      <c r="Q64" s="72">
        <f>+계산24!D112</f>
        <v>1485</v>
      </c>
      <c r="R64" s="36"/>
      <c r="S64" s="172" t="s">
        <v>117</v>
      </c>
      <c r="T64" s="173"/>
      <c r="W64" s="73" t="s">
        <v>31</v>
      </c>
      <c r="X64" s="72">
        <f>+계산24!E112</f>
        <v>1726</v>
      </c>
      <c r="Y64" s="36"/>
      <c r="Z64" s="172" t="s">
        <v>117</v>
      </c>
      <c r="AA64" s="173"/>
      <c r="AB64" s="169"/>
      <c r="AC64" s="169"/>
      <c r="AD64" s="73" t="s">
        <v>31</v>
      </c>
      <c r="AE64" s="72">
        <f>+계산24!F112</f>
        <v>1391</v>
      </c>
      <c r="AF64" s="36"/>
      <c r="AG64" s="172" t="s">
        <v>117</v>
      </c>
      <c r="AH64" s="173"/>
      <c r="AI64" s="169"/>
      <c r="AJ64" s="169"/>
      <c r="AK64" s="73" t="s">
        <v>31</v>
      </c>
      <c r="AL64" s="72">
        <f>+계산24!G112</f>
        <v>1002</v>
      </c>
      <c r="AM64" s="36"/>
      <c r="AN64" s="172" t="s">
        <v>117</v>
      </c>
      <c r="AO64" s="173"/>
      <c r="AP64" s="169"/>
      <c r="AQ64" s="169"/>
      <c r="AR64" s="73" t="s">
        <v>31</v>
      </c>
      <c r="AS64" s="72">
        <f>+계산24!H112</f>
        <v>2074</v>
      </c>
      <c r="AT64" s="36"/>
      <c r="AU64" s="172" t="s">
        <v>117</v>
      </c>
      <c r="AV64" s="173"/>
    </row>
    <row r="65" spans="2:48" ht="16.5" customHeight="1">
      <c r="B65" s="73" t="s">
        <v>171</v>
      </c>
      <c r="C65" s="72">
        <f>+계산24!B123</f>
        <v>-3</v>
      </c>
      <c r="D65" s="36"/>
      <c r="E65" s="36" t="s">
        <v>33</v>
      </c>
      <c r="F65" s="80" t="str">
        <f>CONCATENATE(+계산24!B46," kwh")</f>
        <v>107 kwh</v>
      </c>
      <c r="G65" s="38"/>
      <c r="I65" s="73" t="s">
        <v>171</v>
      </c>
      <c r="J65" s="72">
        <f>+계산24!C123</f>
        <v>-2</v>
      </c>
      <c r="K65" s="36"/>
      <c r="L65" s="36" t="s">
        <v>33</v>
      </c>
      <c r="M65" s="80" t="str">
        <f>CONCATENATE(+계산24!C46," kwh")</f>
        <v>115 kwh</v>
      </c>
      <c r="P65" s="73" t="s">
        <v>171</v>
      </c>
      <c r="Q65" s="72">
        <f>+계산24!D123</f>
        <v>-1</v>
      </c>
      <c r="R65" s="36"/>
      <c r="S65" s="36" t="s">
        <v>33</v>
      </c>
      <c r="T65" s="80" t="str">
        <f>CONCATENATE(+계산24!D46," kwh")</f>
        <v>104 kwh</v>
      </c>
      <c r="W65" s="73" t="s">
        <v>171</v>
      </c>
      <c r="X65" s="72">
        <f>+계산24!E123</f>
        <v>-4</v>
      </c>
      <c r="Y65" s="36"/>
      <c r="Z65" s="36" t="s">
        <v>33</v>
      </c>
      <c r="AA65" s="80" t="str">
        <f>CONCATENATE(+계산24!E46," kwh")</f>
        <v>122 kwh</v>
      </c>
      <c r="AB65" s="170"/>
      <c r="AC65" s="170"/>
      <c r="AD65" s="73" t="s">
        <v>171</v>
      </c>
      <c r="AE65" s="72">
        <f>+계산24!F123</f>
        <v>-9</v>
      </c>
      <c r="AF65" s="36"/>
      <c r="AG65" s="36" t="s">
        <v>33</v>
      </c>
      <c r="AH65" s="80" t="str">
        <f>CONCATENATE(+계산24!F46," kwh")</f>
        <v>97 kwh</v>
      </c>
      <c r="AI65" s="170"/>
      <c r="AJ65" s="170"/>
      <c r="AK65" s="73" t="s">
        <v>171</v>
      </c>
      <c r="AL65" s="72">
        <f>+계산24!G123</f>
        <v>-4</v>
      </c>
      <c r="AM65" s="36"/>
      <c r="AN65" s="36" t="s">
        <v>33</v>
      </c>
      <c r="AO65" s="80" t="str">
        <f>CONCATENATE(+계산24!G46," kwh")</f>
        <v>68 kwh</v>
      </c>
      <c r="AP65" s="170"/>
      <c r="AQ65" s="170"/>
      <c r="AR65" s="73" t="s">
        <v>171</v>
      </c>
      <c r="AS65" s="72">
        <f>+계산24!H123</f>
        <v>-6</v>
      </c>
      <c r="AT65" s="36"/>
      <c r="AU65" s="36" t="s">
        <v>33</v>
      </c>
      <c r="AV65" s="80" t="str">
        <f>CONCATENATE(+계산24!H46," kwh")</f>
        <v>148 kwh</v>
      </c>
    </row>
    <row r="66" spans="2:48" ht="16.5" customHeight="1">
      <c r="B66" s="73" t="s">
        <v>32</v>
      </c>
      <c r="C66" s="72">
        <f>+계산24!B134</f>
        <v>480</v>
      </c>
      <c r="D66" s="36"/>
      <c r="E66" s="96"/>
      <c r="F66" s="95"/>
      <c r="G66" s="38"/>
      <c r="I66" s="73" t="s">
        <v>32</v>
      </c>
      <c r="J66" s="72">
        <f>+계산24!C134</f>
        <v>520</v>
      </c>
      <c r="K66" s="36"/>
      <c r="L66" s="96"/>
      <c r="M66" s="95"/>
      <c r="P66" s="73" t="s">
        <v>32</v>
      </c>
      <c r="Q66" s="72">
        <f>+계산24!D134</f>
        <v>470</v>
      </c>
      <c r="R66" s="36"/>
      <c r="S66" s="96"/>
      <c r="T66" s="95"/>
      <c r="W66" s="73" t="s">
        <v>32</v>
      </c>
      <c r="X66" s="72">
        <f>+계산24!E134</f>
        <v>550</v>
      </c>
      <c r="Y66" s="36"/>
      <c r="Z66" s="96"/>
      <c r="AA66" s="95"/>
      <c r="AB66" s="171"/>
      <c r="AC66" s="171"/>
      <c r="AD66" s="73" t="s">
        <v>32</v>
      </c>
      <c r="AE66" s="72">
        <f>+계산24!F134</f>
        <v>440</v>
      </c>
      <c r="AF66" s="36"/>
      <c r="AG66" s="96"/>
      <c r="AH66" s="95"/>
      <c r="AI66" s="171"/>
      <c r="AJ66" s="171"/>
      <c r="AK66" s="73" t="s">
        <v>32</v>
      </c>
      <c r="AL66" s="72">
        <f>+계산24!G134</f>
        <v>320</v>
      </c>
      <c r="AM66" s="36"/>
      <c r="AN66" s="96"/>
      <c r="AO66" s="95"/>
      <c r="AP66" s="171"/>
      <c r="AQ66" s="171"/>
      <c r="AR66" s="73" t="s">
        <v>32</v>
      </c>
      <c r="AS66" s="72">
        <f>+계산24!H134</f>
        <v>660</v>
      </c>
      <c r="AT66" s="36"/>
      <c r="AU66" s="96"/>
      <c r="AV66" s="95"/>
    </row>
    <row r="67" spans="2:48" ht="16.5" customHeight="1">
      <c r="B67" s="73" t="s">
        <v>101</v>
      </c>
      <c r="C67" s="72">
        <f>+계산24!B145</f>
        <v>2500</v>
      </c>
      <c r="D67" s="36"/>
      <c r="E67" s="36"/>
      <c r="F67" s="80"/>
      <c r="G67" s="38"/>
      <c r="I67" s="73" t="s">
        <v>101</v>
      </c>
      <c r="J67" s="72">
        <f>+계산24!C145</f>
        <v>2500</v>
      </c>
      <c r="K67" s="36"/>
      <c r="L67" s="36"/>
      <c r="M67" s="80"/>
      <c r="P67" s="73" t="s">
        <v>101</v>
      </c>
      <c r="Q67" s="72">
        <f>+계산24!D145</f>
        <v>2500</v>
      </c>
      <c r="R67" s="36"/>
      <c r="S67" s="36"/>
      <c r="T67" s="80"/>
      <c r="W67" s="73" t="s">
        <v>101</v>
      </c>
      <c r="X67" s="72">
        <f>+계산24!E145</f>
        <v>2500</v>
      </c>
      <c r="Y67" s="36"/>
      <c r="Z67" s="36"/>
      <c r="AA67" s="80"/>
      <c r="AB67" s="170"/>
      <c r="AC67" s="170"/>
      <c r="AD67" s="73" t="s">
        <v>101</v>
      </c>
      <c r="AE67" s="72">
        <f>+계산24!F145</f>
        <v>0</v>
      </c>
      <c r="AF67" s="36"/>
      <c r="AG67" s="36"/>
      <c r="AH67" s="80"/>
      <c r="AI67" s="170"/>
      <c r="AJ67" s="170"/>
      <c r="AK67" s="73" t="s">
        <v>101</v>
      </c>
      <c r="AL67" s="72">
        <f>+계산24!G145</f>
        <v>2500</v>
      </c>
      <c r="AM67" s="36"/>
      <c r="AN67" s="36"/>
      <c r="AO67" s="80"/>
      <c r="AP67" s="170"/>
      <c r="AQ67" s="170"/>
      <c r="AR67" s="73" t="s">
        <v>101</v>
      </c>
      <c r="AS67" s="72">
        <f>+계산24!H145</f>
        <v>2500</v>
      </c>
      <c r="AT67" s="36"/>
      <c r="AU67" s="36"/>
      <c r="AV67" s="80"/>
    </row>
    <row r="68" spans="2:48" ht="16.5" customHeight="1">
      <c r="B68" s="73" t="s">
        <v>104</v>
      </c>
      <c r="C68" s="72">
        <f>+계산24!B156</f>
        <v>0</v>
      </c>
      <c r="D68" s="36"/>
      <c r="E68" s="36"/>
      <c r="F68" s="80"/>
      <c r="G68" s="38"/>
      <c r="I68" s="73" t="s">
        <v>104</v>
      </c>
      <c r="J68" s="72">
        <f>+계산24!C156</f>
        <v>0</v>
      </c>
      <c r="K68" s="36"/>
      <c r="L68" s="36"/>
      <c r="M68" s="80"/>
      <c r="P68" s="73" t="s">
        <v>104</v>
      </c>
      <c r="Q68" s="72">
        <f>+계산24!D156</f>
        <v>0</v>
      </c>
      <c r="R68" s="36"/>
      <c r="S68" s="36"/>
      <c r="T68" s="80"/>
      <c r="W68" s="73" t="s">
        <v>104</v>
      </c>
      <c r="X68" s="72">
        <f>+계산24!E156</f>
        <v>0</v>
      </c>
      <c r="Y68" s="36"/>
      <c r="Z68" s="36"/>
      <c r="AA68" s="80"/>
      <c r="AB68" s="170"/>
      <c r="AC68" s="170"/>
      <c r="AD68" s="73" t="s">
        <v>104</v>
      </c>
      <c r="AE68" s="72">
        <f>+계산24!F156</f>
        <v>-15740</v>
      </c>
      <c r="AF68" s="36"/>
      <c r="AG68" s="36"/>
      <c r="AH68" s="80"/>
      <c r="AI68" s="170"/>
      <c r="AJ68" s="170"/>
      <c r="AK68" s="73" t="s">
        <v>104</v>
      </c>
      <c r="AL68" s="72">
        <f>+계산24!G156</f>
        <v>0</v>
      </c>
      <c r="AM68" s="36"/>
      <c r="AN68" s="36"/>
      <c r="AO68" s="80"/>
      <c r="AP68" s="170"/>
      <c r="AQ68" s="170"/>
      <c r="AR68" s="73" t="s">
        <v>104</v>
      </c>
      <c r="AS68" s="72">
        <f>+계산24!H156</f>
        <v>0</v>
      </c>
      <c r="AT68" s="36"/>
      <c r="AU68" s="36"/>
      <c r="AV68" s="80"/>
    </row>
    <row r="69" spans="2:48" ht="16.5" customHeight="1">
      <c r="B69" s="93" t="s">
        <v>109</v>
      </c>
      <c r="C69" s="94">
        <f>+계산24!B167</f>
        <v>19750</v>
      </c>
      <c r="D69" s="81"/>
      <c r="E69" s="36"/>
      <c r="F69" s="37"/>
      <c r="G69" s="38"/>
      <c r="H69" s="39"/>
      <c r="I69" s="93" t="s">
        <v>109</v>
      </c>
      <c r="J69" s="94">
        <f>+계산24!C167</f>
        <v>20970</v>
      </c>
      <c r="K69" s="81"/>
      <c r="L69" s="36"/>
      <c r="M69" s="37"/>
      <c r="N69" s="39"/>
      <c r="O69" s="39"/>
      <c r="P69" s="93" t="s">
        <v>109</v>
      </c>
      <c r="Q69" s="94">
        <f>+계산24!D167</f>
        <v>19300</v>
      </c>
      <c r="R69" s="81"/>
      <c r="S69" s="36"/>
      <c r="T69" s="37"/>
      <c r="U69" s="39"/>
      <c r="V69" s="39"/>
      <c r="W69" s="93" t="s">
        <v>109</v>
      </c>
      <c r="X69" s="94">
        <f>+계산24!E167</f>
        <v>22030</v>
      </c>
      <c r="Y69" s="81"/>
      <c r="Z69" s="36"/>
      <c r="AA69" s="37"/>
      <c r="AB69" s="81"/>
      <c r="AC69" s="81"/>
      <c r="AD69" s="93" t="s">
        <v>109</v>
      </c>
      <c r="AE69" s="94">
        <f>+계산24!F167</f>
        <v>0</v>
      </c>
      <c r="AF69" s="81"/>
      <c r="AG69" s="36"/>
      <c r="AH69" s="37"/>
      <c r="AI69" s="81"/>
      <c r="AJ69" s="81"/>
      <c r="AK69" s="93" t="s">
        <v>109</v>
      </c>
      <c r="AL69" s="94">
        <f>+계산24!G167</f>
        <v>13840</v>
      </c>
      <c r="AM69" s="81"/>
      <c r="AN69" s="36"/>
      <c r="AO69" s="37"/>
      <c r="AP69" s="81"/>
      <c r="AQ69" s="81"/>
      <c r="AR69" s="93" t="s">
        <v>109</v>
      </c>
      <c r="AS69" s="94">
        <f>+계산24!H167</f>
        <v>25970</v>
      </c>
      <c r="AT69" s="81"/>
      <c r="AU69" s="36"/>
      <c r="AV69" s="37"/>
    </row>
    <row r="70" spans="2:48" ht="16.5" customHeight="1">
      <c r="B70" s="74" t="s">
        <v>111</v>
      </c>
      <c r="C70" s="75">
        <f>+미납요금!B6</f>
        <v>0</v>
      </c>
      <c r="D70" s="81"/>
      <c r="E70" s="36"/>
      <c r="F70" s="37"/>
      <c r="G70" s="38"/>
      <c r="H70" s="39"/>
      <c r="I70" s="74" t="s">
        <v>111</v>
      </c>
      <c r="J70" s="75">
        <f>+미납요금!C6</f>
        <v>0</v>
      </c>
      <c r="K70" s="81"/>
      <c r="L70" s="36"/>
      <c r="M70" s="37"/>
      <c r="N70" s="39"/>
      <c r="O70" s="39"/>
      <c r="P70" s="74" t="s">
        <v>111</v>
      </c>
      <c r="Q70" s="75">
        <f>+미납요금!D6</f>
        <v>0</v>
      </c>
      <c r="R70" s="81"/>
      <c r="S70" s="36"/>
      <c r="T70" s="37"/>
      <c r="U70" s="39"/>
      <c r="V70" s="39"/>
      <c r="W70" s="74" t="s">
        <v>111</v>
      </c>
      <c r="X70" s="75">
        <f>+미납요금!E6</f>
        <v>0</v>
      </c>
      <c r="Y70" s="81"/>
      <c r="Z70" s="36"/>
      <c r="AA70" s="37"/>
      <c r="AB70" s="81"/>
      <c r="AC70" s="81"/>
      <c r="AD70" s="74" t="s">
        <v>111</v>
      </c>
      <c r="AE70" s="75">
        <f>+미납요금!F6</f>
        <v>12710</v>
      </c>
      <c r="AF70" s="81"/>
      <c r="AG70" s="36"/>
      <c r="AH70" s="37"/>
      <c r="AI70" s="81"/>
      <c r="AJ70" s="81"/>
      <c r="AK70" s="74" t="s">
        <v>111</v>
      </c>
      <c r="AL70" s="75">
        <f>+미납요금!G6</f>
        <v>0</v>
      </c>
      <c r="AM70" s="81"/>
      <c r="AN70" s="36"/>
      <c r="AO70" s="37"/>
      <c r="AP70" s="81"/>
      <c r="AQ70" s="81"/>
      <c r="AR70" s="74" t="s">
        <v>111</v>
      </c>
      <c r="AS70" s="75">
        <f>+미납요금!H6</f>
        <v>0</v>
      </c>
      <c r="AT70" s="81"/>
      <c r="AU70" s="36"/>
      <c r="AV70" s="37"/>
    </row>
    <row r="71" spans="2:48" ht="16.5" customHeight="1">
      <c r="B71" s="91" t="s">
        <v>112</v>
      </c>
      <c r="C71" s="92">
        <f>+C69+C70</f>
        <v>19750</v>
      </c>
      <c r="D71" s="81"/>
      <c r="E71" s="36"/>
      <c r="F71" s="37"/>
      <c r="G71" s="38"/>
      <c r="I71" s="91" t="s">
        <v>112</v>
      </c>
      <c r="J71" s="92">
        <f>+J69+J70</f>
        <v>20970</v>
      </c>
      <c r="K71" s="81"/>
      <c r="L71" s="36"/>
      <c r="M71" s="37"/>
      <c r="P71" s="91" t="s">
        <v>112</v>
      </c>
      <c r="Q71" s="92">
        <f>+Q69+Q70</f>
        <v>19300</v>
      </c>
      <c r="R71" s="81"/>
      <c r="S71" s="36"/>
      <c r="T71" s="37"/>
      <c r="W71" s="91" t="s">
        <v>112</v>
      </c>
      <c r="X71" s="92">
        <f>+X69+X70</f>
        <v>22030</v>
      </c>
      <c r="Y71" s="81"/>
      <c r="Z71" s="36"/>
      <c r="AA71" s="37"/>
      <c r="AB71" s="81"/>
      <c r="AC71" s="81"/>
      <c r="AD71" s="91" t="s">
        <v>112</v>
      </c>
      <c r="AE71" s="92">
        <f>+AE69+AE70</f>
        <v>12710</v>
      </c>
      <c r="AF71" s="81"/>
      <c r="AG71" s="36"/>
      <c r="AH71" s="37"/>
      <c r="AI71" s="81"/>
      <c r="AJ71" s="81"/>
      <c r="AK71" s="91" t="s">
        <v>112</v>
      </c>
      <c r="AL71" s="92">
        <f>+AL69+AL70</f>
        <v>13840</v>
      </c>
      <c r="AM71" s="81"/>
      <c r="AN71" s="36"/>
      <c r="AO71" s="37"/>
      <c r="AP71" s="81"/>
      <c r="AQ71" s="81"/>
      <c r="AR71" s="91" t="s">
        <v>112</v>
      </c>
      <c r="AS71" s="92">
        <f>+AS69+AS70</f>
        <v>25970</v>
      </c>
      <c r="AT71" s="81"/>
      <c r="AU71" s="36"/>
      <c r="AV71" s="37"/>
    </row>
    <row r="72" spans="2:48" s="39" customFormat="1" ht="16.5" customHeight="1">
      <c r="B72" s="73"/>
      <c r="C72" s="42"/>
      <c r="D72" s="36"/>
      <c r="E72" s="36"/>
      <c r="F72" s="37"/>
      <c r="G72" s="38"/>
      <c r="I72" s="73"/>
      <c r="J72" s="42"/>
      <c r="K72" s="36"/>
      <c r="L72" s="36"/>
      <c r="M72" s="37"/>
      <c r="P72" s="73"/>
      <c r="Q72" s="42"/>
      <c r="R72" s="36"/>
      <c r="S72" s="36"/>
      <c r="T72" s="37"/>
      <c r="W72" s="73"/>
      <c r="X72" s="42"/>
      <c r="Y72" s="36"/>
      <c r="Z72" s="36"/>
      <c r="AA72" s="37"/>
      <c r="AB72" s="81"/>
      <c r="AC72" s="81"/>
      <c r="AD72" s="73"/>
      <c r="AE72" s="42"/>
      <c r="AF72" s="36"/>
      <c r="AG72" s="36"/>
      <c r="AH72" s="37"/>
      <c r="AI72" s="81"/>
      <c r="AJ72" s="81"/>
      <c r="AK72" s="73"/>
      <c r="AL72" s="42"/>
      <c r="AM72" s="36"/>
      <c r="AN72" s="36"/>
      <c r="AO72" s="37"/>
      <c r="AP72" s="81"/>
      <c r="AQ72" s="81"/>
      <c r="AR72" s="73"/>
      <c r="AS72" s="42"/>
      <c r="AT72" s="36"/>
      <c r="AU72" s="36"/>
      <c r="AV72" s="37"/>
    </row>
    <row r="73" spans="2:48" s="82" customFormat="1" ht="16.5" customHeight="1">
      <c r="B73" s="73">
        <f>+계산24!$B$5</f>
        <v>0</v>
      </c>
      <c r="C73" s="42"/>
      <c r="D73" s="36"/>
      <c r="E73" s="36"/>
      <c r="F73" s="37"/>
      <c r="G73" s="83"/>
      <c r="I73" s="73">
        <f>+계산24!$B$5</f>
        <v>0</v>
      </c>
      <c r="J73" s="42"/>
      <c r="K73" s="36"/>
      <c r="L73" s="36"/>
      <c r="M73" s="37"/>
      <c r="P73" s="73">
        <f>+계산24!$B$5</f>
        <v>0</v>
      </c>
      <c r="Q73" s="42"/>
      <c r="R73" s="36"/>
      <c r="S73" s="36"/>
      <c r="T73" s="37"/>
      <c r="W73" s="73">
        <f>+계산24!$B$5</f>
        <v>0</v>
      </c>
      <c r="X73" s="42"/>
      <c r="Y73" s="36"/>
      <c r="Z73" s="36"/>
      <c r="AA73" s="37"/>
      <c r="AB73" s="81"/>
      <c r="AC73" s="81"/>
      <c r="AD73" s="73">
        <f>+계산24!$B$5</f>
        <v>0</v>
      </c>
      <c r="AE73" s="42"/>
      <c r="AF73" s="36"/>
      <c r="AG73" s="36"/>
      <c r="AH73" s="37"/>
      <c r="AI73" s="81"/>
      <c r="AJ73" s="81"/>
      <c r="AK73" s="73">
        <f>+계산24!$B$5</f>
        <v>0</v>
      </c>
      <c r="AL73" s="42"/>
      <c r="AM73" s="36"/>
      <c r="AN73" s="36"/>
      <c r="AO73" s="37"/>
      <c r="AP73" s="81"/>
      <c r="AQ73" s="81"/>
      <c r="AR73" s="73">
        <f>+계산24!$B$5</f>
        <v>0</v>
      </c>
      <c r="AS73" s="42"/>
      <c r="AT73" s="36"/>
      <c r="AU73" s="36"/>
      <c r="AV73" s="37"/>
    </row>
    <row r="74" spans="2:48" ht="16.5" customHeight="1">
      <c r="B74" s="73" t="str">
        <f>+계산24!$B$6</f>
        <v>입금계좌 : 농협 351-0645-1175-83 ㈜루트</v>
      </c>
      <c r="C74" s="42"/>
      <c r="D74" s="36"/>
      <c r="E74" s="36"/>
      <c r="F74" s="37"/>
      <c r="G74" s="38"/>
      <c r="I74" s="73" t="str">
        <f>+계산24!$B$6</f>
        <v>입금계좌 : 농협 351-0645-1175-83 ㈜루트</v>
      </c>
      <c r="J74" s="42"/>
      <c r="K74" s="36"/>
      <c r="L74" s="36"/>
      <c r="M74" s="37"/>
      <c r="P74" s="73" t="str">
        <f>+계산24!$B$6</f>
        <v>입금계좌 : 농협 351-0645-1175-83 ㈜루트</v>
      </c>
      <c r="Q74" s="42"/>
      <c r="R74" s="36"/>
      <c r="S74" s="36"/>
      <c r="T74" s="37"/>
      <c r="W74" s="73" t="str">
        <f>+계산24!$B$6</f>
        <v>입금계좌 : 농협 351-0645-1175-83 ㈜루트</v>
      </c>
      <c r="X74" s="42"/>
      <c r="Y74" s="36"/>
      <c r="Z74" s="36"/>
      <c r="AA74" s="37"/>
      <c r="AB74" s="81"/>
      <c r="AC74" s="81"/>
      <c r="AD74" s="73" t="str">
        <f>+계산24!$B$6</f>
        <v>입금계좌 : 농협 351-0645-1175-83 ㈜루트</v>
      </c>
      <c r="AE74" s="42"/>
      <c r="AF74" s="36"/>
      <c r="AG74" s="36"/>
      <c r="AH74" s="37"/>
      <c r="AI74" s="81"/>
      <c r="AJ74" s="81"/>
      <c r="AK74" s="73" t="str">
        <f>+계산24!$B$6</f>
        <v>입금계좌 : 농협 351-0645-1175-83 ㈜루트</v>
      </c>
      <c r="AL74" s="42"/>
      <c r="AM74" s="36"/>
      <c r="AN74" s="36"/>
      <c r="AO74" s="37"/>
      <c r="AP74" s="81"/>
      <c r="AQ74" s="81"/>
      <c r="AR74" s="73" t="str">
        <f>+계산24!$B$6</f>
        <v>입금계좌 : 농협 351-0645-1175-83 ㈜루트</v>
      </c>
      <c r="AS74" s="42"/>
      <c r="AT74" s="36"/>
      <c r="AU74" s="36"/>
      <c r="AV74" s="37"/>
    </row>
    <row r="75" spans="2:48" s="184" customFormat="1" ht="16.5" customHeight="1">
      <c r="B75" s="180">
        <f>+계산24!$B$7</f>
        <v>0</v>
      </c>
      <c r="C75" s="181"/>
      <c r="D75" s="26"/>
      <c r="E75" s="26"/>
      <c r="F75" s="182"/>
      <c r="G75" s="183"/>
      <c r="I75" s="180">
        <f>+계산24!$B$7</f>
        <v>0</v>
      </c>
      <c r="J75" s="181"/>
      <c r="K75" s="26"/>
      <c r="L75" s="26"/>
      <c r="M75" s="182"/>
      <c r="P75" s="180">
        <f>+계산24!$B$7</f>
        <v>0</v>
      </c>
      <c r="Q75" s="181"/>
      <c r="R75" s="26"/>
      <c r="S75" s="26"/>
      <c r="T75" s="182"/>
      <c r="W75" s="180">
        <f>+계산24!$B$7</f>
        <v>0</v>
      </c>
      <c r="X75" s="181"/>
      <c r="Y75" s="26"/>
      <c r="Z75" s="26"/>
      <c r="AA75" s="182"/>
      <c r="AB75" s="185"/>
      <c r="AC75" s="185"/>
      <c r="AD75" s="180">
        <f>+계산24!$B$7</f>
        <v>0</v>
      </c>
      <c r="AE75" s="181"/>
      <c r="AF75" s="26"/>
      <c r="AG75" s="26"/>
      <c r="AH75" s="182"/>
      <c r="AI75" s="185"/>
      <c r="AJ75" s="185"/>
      <c r="AK75" s="180">
        <f>+계산24!$B$7</f>
        <v>0</v>
      </c>
      <c r="AL75" s="181"/>
      <c r="AM75" s="26"/>
      <c r="AN75" s="26"/>
      <c r="AO75" s="182"/>
      <c r="AP75" s="185"/>
      <c r="AQ75" s="185"/>
      <c r="AR75" s="180">
        <f>+계산24!$B$7</f>
        <v>0</v>
      </c>
      <c r="AS75" s="181"/>
      <c r="AT75" s="26"/>
      <c r="AU75" s="26"/>
      <c r="AV75" s="182"/>
    </row>
    <row r="76" spans="2:48" ht="16.5" customHeight="1" thickBot="1">
      <c r="B76" s="84"/>
      <c r="C76" s="85"/>
      <c r="D76" s="85"/>
      <c r="E76" s="85"/>
      <c r="F76" s="86"/>
      <c r="I76" s="84"/>
      <c r="J76" s="85"/>
      <c r="K76" s="85"/>
      <c r="L76" s="85"/>
      <c r="M76" s="86"/>
      <c r="P76" s="84"/>
      <c r="Q76" s="85"/>
      <c r="R76" s="85"/>
      <c r="S76" s="85"/>
      <c r="T76" s="86"/>
      <c r="W76" s="84"/>
      <c r="X76" s="85"/>
      <c r="Y76" s="85"/>
      <c r="Z76" s="85"/>
      <c r="AA76" s="86"/>
      <c r="AB76" s="81"/>
      <c r="AC76" s="81"/>
      <c r="AD76" s="84"/>
      <c r="AE76" s="85"/>
      <c r="AF76" s="85"/>
      <c r="AG76" s="85"/>
      <c r="AH76" s="86"/>
      <c r="AI76" s="81"/>
      <c r="AJ76" s="81"/>
      <c r="AK76" s="84"/>
      <c r="AL76" s="85"/>
      <c r="AM76" s="85"/>
      <c r="AN76" s="85"/>
      <c r="AO76" s="86"/>
      <c r="AP76" s="81"/>
      <c r="AQ76" s="81"/>
      <c r="AR76" s="84"/>
      <c r="AS76" s="85"/>
      <c r="AT76" s="85"/>
      <c r="AU76" s="85"/>
      <c r="AV76" s="86"/>
    </row>
    <row r="77" spans="2:48" ht="16.5" customHeight="1">
      <c r="B77" s="36"/>
      <c r="I77" s="36"/>
      <c r="P77" s="36"/>
      <c r="W77" s="36"/>
      <c r="AD77" s="36"/>
      <c r="AK77" s="36"/>
      <c r="AR77" s="36"/>
    </row>
    <row r="78" spans="2:48" ht="16.5" customHeight="1">
      <c r="B78" s="36"/>
      <c r="I78" s="36"/>
      <c r="P78" s="36"/>
      <c r="W78" s="36"/>
      <c r="AD78" s="36"/>
      <c r="AK78" s="36"/>
      <c r="AR78" s="36"/>
    </row>
    <row r="79" spans="2:48" ht="16.5" customHeight="1">
      <c r="B79" s="36"/>
      <c r="I79" s="36"/>
      <c r="P79" s="36"/>
      <c r="W79" s="36"/>
      <c r="AD79" s="36"/>
      <c r="AK79" s="36"/>
      <c r="AR79" s="36"/>
    </row>
    <row r="80" spans="2:48" ht="16.5" customHeight="1" thickBot="1">
      <c r="G80" s="38"/>
    </row>
    <row r="81" spans="2:48" s="76" customFormat="1" ht="16.5" customHeight="1">
      <c r="B81" s="98"/>
      <c r="C81" s="101"/>
      <c r="D81" s="102" t="s">
        <v>114</v>
      </c>
      <c r="E81" s="99"/>
      <c r="F81" s="100"/>
      <c r="G81" s="77"/>
      <c r="I81" s="98"/>
      <c r="J81" s="101"/>
      <c r="K81" s="102" t="s">
        <v>114</v>
      </c>
      <c r="L81" s="99"/>
      <c r="M81" s="100"/>
      <c r="P81" s="98"/>
      <c r="Q81" s="101"/>
      <c r="R81" s="102" t="s">
        <v>114</v>
      </c>
      <c r="S81" s="99"/>
      <c r="T81" s="100"/>
      <c r="W81" s="98"/>
      <c r="X81" s="101"/>
      <c r="Y81" s="102" t="s">
        <v>114</v>
      </c>
      <c r="Z81" s="99"/>
      <c r="AA81" s="100"/>
      <c r="AB81" s="167"/>
      <c r="AC81" s="167"/>
      <c r="AD81" s="98"/>
      <c r="AE81" s="101"/>
      <c r="AF81" s="102" t="s">
        <v>114</v>
      </c>
      <c r="AG81" s="99"/>
      <c r="AH81" s="100"/>
      <c r="AI81" s="167"/>
      <c r="AJ81" s="167"/>
      <c r="AK81" s="98"/>
      <c r="AL81" s="101"/>
      <c r="AM81" s="102" t="s">
        <v>114</v>
      </c>
      <c r="AN81" s="99"/>
      <c r="AO81" s="100"/>
      <c r="AP81" s="167"/>
      <c r="AQ81" s="167"/>
      <c r="AR81" s="98"/>
      <c r="AS81" s="101"/>
      <c r="AT81" s="102" t="s">
        <v>114</v>
      </c>
      <c r="AU81" s="99"/>
      <c r="AV81" s="100"/>
    </row>
    <row r="82" spans="2:48" ht="16.5" customHeight="1">
      <c r="B82" s="40" t="s">
        <v>26</v>
      </c>
      <c r="C82" s="26" t="s">
        <v>36</v>
      </c>
      <c r="D82" s="96"/>
      <c r="E82" s="26"/>
      <c r="F82" s="95"/>
      <c r="G82" s="41"/>
      <c r="H82" s="41"/>
      <c r="I82" s="40" t="s">
        <v>26</v>
      </c>
      <c r="J82" s="26" t="s">
        <v>41</v>
      </c>
      <c r="K82" s="41"/>
      <c r="L82" s="26"/>
      <c r="M82" s="70"/>
      <c r="N82" s="41"/>
      <c r="O82" s="41"/>
      <c r="P82" s="40" t="s">
        <v>26</v>
      </c>
      <c r="Q82" s="26" t="s">
        <v>52</v>
      </c>
      <c r="R82" s="42"/>
      <c r="S82" s="26"/>
      <c r="T82" s="70"/>
      <c r="U82" s="41"/>
      <c r="V82" s="41"/>
      <c r="W82" s="40" t="s">
        <v>26</v>
      </c>
      <c r="X82" s="26" t="s">
        <v>53</v>
      </c>
      <c r="Y82" s="41"/>
      <c r="Z82" s="26"/>
      <c r="AA82" s="70"/>
      <c r="AB82" s="41"/>
      <c r="AC82" s="41"/>
      <c r="AD82" s="40" t="s">
        <v>26</v>
      </c>
      <c r="AE82" s="26" t="s">
        <v>47</v>
      </c>
      <c r="AF82" s="41"/>
      <c r="AG82" s="26"/>
      <c r="AH82" s="70"/>
      <c r="AI82" s="41"/>
      <c r="AJ82" s="41"/>
      <c r="AK82" s="40" t="s">
        <v>26</v>
      </c>
      <c r="AL82" s="26" t="s">
        <v>54</v>
      </c>
      <c r="AN82" s="26"/>
      <c r="AO82" s="70"/>
      <c r="AP82" s="41"/>
      <c r="AQ82" s="41"/>
      <c r="AR82" s="40" t="s">
        <v>26</v>
      </c>
      <c r="AS82" s="26" t="s">
        <v>55</v>
      </c>
      <c r="AU82" s="26"/>
      <c r="AV82" s="70"/>
    </row>
    <row r="83" spans="2:48" ht="16.5" customHeight="1">
      <c r="B83" s="73" t="s">
        <v>27</v>
      </c>
      <c r="C83" s="36" t="str">
        <f>+계산24!$B$42</f>
        <v>11/19~12/18</v>
      </c>
      <c r="D83" s="36"/>
      <c r="E83" s="36" t="s">
        <v>28</v>
      </c>
      <c r="F83" s="90">
        <f>+계산24!$E$42</f>
        <v>45301</v>
      </c>
      <c r="G83" s="38"/>
      <c r="I83" s="73" t="s">
        <v>27</v>
      </c>
      <c r="J83" s="36" t="str">
        <f>+계산24!$B$42</f>
        <v>11/19~12/18</v>
      </c>
      <c r="K83" s="36"/>
      <c r="L83" s="36" t="s">
        <v>28</v>
      </c>
      <c r="M83" s="90">
        <f>+계산24!$E$42</f>
        <v>45301</v>
      </c>
      <c r="P83" s="73" t="s">
        <v>27</v>
      </c>
      <c r="Q83" s="36" t="str">
        <f>+계산24!$B$42</f>
        <v>11/19~12/18</v>
      </c>
      <c r="R83" s="36"/>
      <c r="S83" s="36" t="s">
        <v>28</v>
      </c>
      <c r="T83" s="90">
        <f>+계산24!$E$42</f>
        <v>45301</v>
      </c>
      <c r="W83" s="73" t="s">
        <v>27</v>
      </c>
      <c r="X83" s="36" t="str">
        <f>+계산24!$B$42</f>
        <v>11/19~12/18</v>
      </c>
      <c r="Y83" s="36"/>
      <c r="Z83" s="36" t="s">
        <v>28</v>
      </c>
      <c r="AA83" s="90">
        <f>+계산24!$E$42</f>
        <v>45301</v>
      </c>
      <c r="AB83" s="168"/>
      <c r="AC83" s="168"/>
      <c r="AD83" s="73" t="s">
        <v>27</v>
      </c>
      <c r="AE83" s="36" t="str">
        <f>+계산24!$B$42</f>
        <v>11/19~12/18</v>
      </c>
      <c r="AF83" s="36"/>
      <c r="AG83" s="36" t="s">
        <v>28</v>
      </c>
      <c r="AH83" s="90">
        <f>+계산24!$E$42</f>
        <v>45301</v>
      </c>
      <c r="AI83" s="168"/>
      <c r="AJ83" s="168"/>
      <c r="AK83" s="73" t="s">
        <v>27</v>
      </c>
      <c r="AL83" s="36" t="str">
        <f>+계산24!$B$42</f>
        <v>11/19~12/18</v>
      </c>
      <c r="AM83" s="36"/>
      <c r="AN83" s="36" t="s">
        <v>28</v>
      </c>
      <c r="AO83" s="90">
        <f>+계산24!$E$42</f>
        <v>45301</v>
      </c>
      <c r="AP83" s="168"/>
      <c r="AQ83" s="168"/>
      <c r="AR83" s="73" t="s">
        <v>27</v>
      </c>
      <c r="AS83" s="36" t="str">
        <f>+계산24!$B$42</f>
        <v>11/19~12/18</v>
      </c>
      <c r="AT83" s="36"/>
      <c r="AU83" s="36" t="s">
        <v>28</v>
      </c>
      <c r="AV83" s="90">
        <f>+계산24!$E$42</f>
        <v>45301</v>
      </c>
    </row>
    <row r="84" spans="2:48" ht="16.5" customHeight="1">
      <c r="B84" s="73"/>
      <c r="C84" s="36"/>
      <c r="D84" s="36"/>
      <c r="E84" s="36"/>
      <c r="F84" s="37"/>
      <c r="G84" s="38"/>
      <c r="I84" s="73"/>
      <c r="J84" s="36"/>
      <c r="K84" s="36"/>
      <c r="L84" s="36"/>
      <c r="M84" s="37"/>
      <c r="P84" s="73"/>
      <c r="Q84" s="36"/>
      <c r="R84" s="36"/>
      <c r="S84" s="36"/>
      <c r="T84" s="37"/>
      <c r="W84" s="73"/>
      <c r="X84" s="36"/>
      <c r="Y84" s="36"/>
      <c r="Z84" s="36"/>
      <c r="AA84" s="37"/>
      <c r="AB84" s="81"/>
      <c r="AC84" s="81"/>
      <c r="AD84" s="73"/>
      <c r="AE84" s="36"/>
      <c r="AF84" s="36"/>
      <c r="AG84" s="36"/>
      <c r="AH84" s="37"/>
      <c r="AI84" s="81"/>
      <c r="AJ84" s="81"/>
      <c r="AK84" s="73"/>
      <c r="AL84" s="36"/>
      <c r="AM84" s="36"/>
      <c r="AN84" s="36"/>
      <c r="AO84" s="37"/>
      <c r="AP84" s="81"/>
      <c r="AQ84" s="81"/>
      <c r="AR84" s="73"/>
      <c r="AS84" s="36"/>
      <c r="AT84" s="36"/>
      <c r="AU84" s="36"/>
      <c r="AV84" s="37"/>
    </row>
    <row r="85" spans="2:48" s="79" customFormat="1" ht="16.5" customHeight="1">
      <c r="B85" s="266" t="s">
        <v>113</v>
      </c>
      <c r="C85" s="267"/>
      <c r="D85" s="147"/>
      <c r="E85" s="268" t="s">
        <v>115</v>
      </c>
      <c r="F85" s="269"/>
      <c r="G85" s="78"/>
      <c r="I85" s="266" t="s">
        <v>113</v>
      </c>
      <c r="J85" s="267"/>
      <c r="K85" s="147"/>
      <c r="L85" s="268" t="s">
        <v>115</v>
      </c>
      <c r="M85" s="269"/>
      <c r="P85" s="266" t="s">
        <v>113</v>
      </c>
      <c r="Q85" s="267"/>
      <c r="R85" s="147"/>
      <c r="S85" s="268" t="s">
        <v>115</v>
      </c>
      <c r="T85" s="269"/>
      <c r="W85" s="266" t="s">
        <v>113</v>
      </c>
      <c r="X85" s="267"/>
      <c r="Y85" s="147"/>
      <c r="Z85" s="268" t="s">
        <v>115</v>
      </c>
      <c r="AA85" s="269"/>
      <c r="AB85" s="169"/>
      <c r="AC85" s="169"/>
      <c r="AD85" s="266" t="s">
        <v>113</v>
      </c>
      <c r="AE85" s="267"/>
      <c r="AF85" s="147"/>
      <c r="AG85" s="268" t="s">
        <v>115</v>
      </c>
      <c r="AH85" s="269"/>
      <c r="AI85" s="169"/>
      <c r="AJ85" s="169"/>
      <c r="AK85" s="266" t="s">
        <v>113</v>
      </c>
      <c r="AL85" s="267"/>
      <c r="AM85" s="147"/>
      <c r="AN85" s="268" t="s">
        <v>115</v>
      </c>
      <c r="AO85" s="269"/>
      <c r="AP85" s="169"/>
      <c r="AQ85" s="169"/>
      <c r="AR85" s="266" t="s">
        <v>113</v>
      </c>
      <c r="AS85" s="267"/>
      <c r="AT85" s="147"/>
      <c r="AU85" s="268" t="s">
        <v>115</v>
      </c>
      <c r="AV85" s="269"/>
    </row>
    <row r="86" spans="2:48" ht="16.5" customHeight="1">
      <c r="B86" s="73" t="s">
        <v>1</v>
      </c>
      <c r="C86" s="72">
        <f>+계산24!B58</f>
        <v>910</v>
      </c>
      <c r="D86" s="36"/>
      <c r="E86" s="36" t="s">
        <v>29</v>
      </c>
      <c r="F86" s="80" t="str">
        <f>CONCATENATE(+계산24!B14," kwh")</f>
        <v>15561 kwh</v>
      </c>
      <c r="G86" s="38"/>
      <c r="I86" s="73" t="s">
        <v>1</v>
      </c>
      <c r="J86" s="72">
        <f>+계산24!C58</f>
        <v>910</v>
      </c>
      <c r="K86" s="36"/>
      <c r="L86" s="36" t="s">
        <v>29</v>
      </c>
      <c r="M86" s="80" t="str">
        <f>CONCATENATE(+계산24!C14," kwh")</f>
        <v>17762 kwh</v>
      </c>
      <c r="P86" s="73" t="s">
        <v>1</v>
      </c>
      <c r="Q86" s="72">
        <f>+계산24!D58</f>
        <v>910</v>
      </c>
      <c r="R86" s="36"/>
      <c r="S86" s="36" t="s">
        <v>29</v>
      </c>
      <c r="T86" s="80" t="str">
        <f>CONCATENATE(+계산24!D14," kwh")</f>
        <v>17819 kwh</v>
      </c>
      <c r="W86" s="73" t="s">
        <v>1</v>
      </c>
      <c r="X86" s="72">
        <f>+계산24!E58</f>
        <v>910</v>
      </c>
      <c r="Y86" s="36"/>
      <c r="Z86" s="36" t="s">
        <v>29</v>
      </c>
      <c r="AA86" s="80" t="str">
        <f>CONCATENATE(+계산24!E14," kwh")</f>
        <v>15306 kwh</v>
      </c>
      <c r="AB86" s="170"/>
      <c r="AC86" s="170"/>
      <c r="AD86" s="73" t="s">
        <v>1</v>
      </c>
      <c r="AE86" s="72">
        <f>+계산24!F58</f>
        <v>910</v>
      </c>
      <c r="AF86" s="36"/>
      <c r="AG86" s="36" t="s">
        <v>29</v>
      </c>
      <c r="AH86" s="80" t="str">
        <f>CONCATENATE(+계산24!F14," kwh")</f>
        <v>13263 kwh</v>
      </c>
      <c r="AI86" s="170"/>
      <c r="AJ86" s="170"/>
      <c r="AK86" s="73" t="s">
        <v>1</v>
      </c>
      <c r="AL86" s="72">
        <f>+계산24!G58</f>
        <v>910</v>
      </c>
      <c r="AM86" s="36"/>
      <c r="AN86" s="36" t="s">
        <v>29</v>
      </c>
      <c r="AO86" s="80" t="str">
        <f>CONCATENATE(+계산24!G14," kwh")</f>
        <v>20081 kwh</v>
      </c>
      <c r="AP86" s="170"/>
      <c r="AQ86" s="170"/>
      <c r="AR86" s="73" t="s">
        <v>1</v>
      </c>
      <c r="AS86" s="72">
        <f>+계산24!H58</f>
        <v>910</v>
      </c>
      <c r="AT86" s="36"/>
      <c r="AU86" s="36" t="s">
        <v>29</v>
      </c>
      <c r="AV86" s="80" t="str">
        <f>CONCATENATE(+계산24!H14," kwh")</f>
        <v>21767 kwh</v>
      </c>
    </row>
    <row r="87" spans="2:48" ht="16.5" customHeight="1">
      <c r="B87" s="73" t="s">
        <v>3</v>
      </c>
      <c r="C87" s="72">
        <f>+계산24!B69</f>
        <v>12720</v>
      </c>
      <c r="D87" s="36"/>
      <c r="E87" s="36" t="s">
        <v>30</v>
      </c>
      <c r="F87" s="80" t="str">
        <f>CONCATENATE(+계산24!B26," kwh")</f>
        <v>15455 kwh</v>
      </c>
      <c r="G87" s="38"/>
      <c r="I87" s="73" t="s">
        <v>3</v>
      </c>
      <c r="J87" s="72">
        <f>+계산24!C69</f>
        <v>14760</v>
      </c>
      <c r="K87" s="36"/>
      <c r="L87" s="36" t="s">
        <v>30</v>
      </c>
      <c r="M87" s="80" t="str">
        <f>CONCATENATE(+계산24!C26," kwh")</f>
        <v>17639 kwh</v>
      </c>
      <c r="P87" s="73" t="s">
        <v>3</v>
      </c>
      <c r="Q87" s="72">
        <f>+계산24!D69</f>
        <v>15360</v>
      </c>
      <c r="R87" s="36"/>
      <c r="S87" s="36" t="s">
        <v>30</v>
      </c>
      <c r="T87" s="80" t="str">
        <f>CONCATENATE(+계산24!D26," kwh")</f>
        <v>17691 kwh</v>
      </c>
      <c r="W87" s="73" t="s">
        <v>3</v>
      </c>
      <c r="X87" s="72">
        <f>+계산24!E69</f>
        <v>10200</v>
      </c>
      <c r="Y87" s="36"/>
      <c r="Z87" s="36" t="s">
        <v>30</v>
      </c>
      <c r="AA87" s="80" t="str">
        <f>CONCATENATE(+계산24!E26," kwh")</f>
        <v>15221 kwh</v>
      </c>
      <c r="AB87" s="170"/>
      <c r="AC87" s="170"/>
      <c r="AD87" s="73" t="s">
        <v>3</v>
      </c>
      <c r="AE87" s="72">
        <f>+계산24!F69</f>
        <v>9600</v>
      </c>
      <c r="AF87" s="36"/>
      <c r="AG87" s="36" t="s">
        <v>30</v>
      </c>
      <c r="AH87" s="80" t="str">
        <f>CONCATENATE(+계산24!F26," kwh")</f>
        <v>13183 kwh</v>
      </c>
      <c r="AI87" s="170"/>
      <c r="AJ87" s="170"/>
      <c r="AK87" s="73" t="s">
        <v>3</v>
      </c>
      <c r="AL87" s="72">
        <f>+계산24!G69</f>
        <v>9960</v>
      </c>
      <c r="AM87" s="36"/>
      <c r="AN87" s="36" t="s">
        <v>30</v>
      </c>
      <c r="AO87" s="80" t="str">
        <f>CONCATENATE(+계산24!G26," kwh")</f>
        <v>19998 kwh</v>
      </c>
      <c r="AP87" s="170"/>
      <c r="AQ87" s="170"/>
      <c r="AR87" s="73" t="s">
        <v>3</v>
      </c>
      <c r="AS87" s="72">
        <f>+계산24!H69</f>
        <v>16200</v>
      </c>
      <c r="AT87" s="36"/>
      <c r="AU87" s="36" t="s">
        <v>30</v>
      </c>
      <c r="AV87" s="80" t="str">
        <f>CONCATENATE(+계산24!H26," kwh")</f>
        <v>21632 kwh</v>
      </c>
    </row>
    <row r="88" spans="2:48" ht="16.5" customHeight="1">
      <c r="B88" s="73" t="s">
        <v>159</v>
      </c>
      <c r="C88" s="72">
        <f>+계산24!B80</f>
        <v>0</v>
      </c>
      <c r="D88" s="36"/>
      <c r="E88" s="36"/>
      <c r="F88" s="80"/>
      <c r="G88" s="38"/>
      <c r="I88" s="73" t="s">
        <v>159</v>
      </c>
      <c r="J88" s="72">
        <f>+계산24!C80</f>
        <v>0</v>
      </c>
      <c r="K88" s="36"/>
      <c r="L88" s="36"/>
      <c r="M88" s="80"/>
      <c r="P88" s="73" t="s">
        <v>159</v>
      </c>
      <c r="Q88" s="72">
        <f>+계산24!D80</f>
        <v>0</v>
      </c>
      <c r="R88" s="36"/>
      <c r="S88" s="36"/>
      <c r="T88" s="80"/>
      <c r="W88" s="73" t="s">
        <v>159</v>
      </c>
      <c r="X88" s="72">
        <f>+계산24!E80</f>
        <v>0</v>
      </c>
      <c r="Y88" s="36"/>
      <c r="Z88" s="36"/>
      <c r="AA88" s="80"/>
      <c r="AB88" s="170"/>
      <c r="AC88" s="170"/>
      <c r="AD88" s="73" t="s">
        <v>159</v>
      </c>
      <c r="AE88" s="72">
        <f>+계산24!F80</f>
        <v>0</v>
      </c>
      <c r="AF88" s="36"/>
      <c r="AG88" s="36"/>
      <c r="AH88" s="80"/>
      <c r="AI88" s="170"/>
      <c r="AJ88" s="170"/>
      <c r="AK88" s="73" t="s">
        <v>159</v>
      </c>
      <c r="AL88" s="72">
        <f>+계산24!G80</f>
        <v>0</v>
      </c>
      <c r="AM88" s="36"/>
      <c r="AN88" s="36"/>
      <c r="AO88" s="80"/>
      <c r="AP88" s="170"/>
      <c r="AQ88" s="170"/>
      <c r="AR88" s="73" t="s">
        <v>159</v>
      </c>
      <c r="AS88" s="72">
        <f>+계산24!H80</f>
        <v>0</v>
      </c>
      <c r="AT88" s="36"/>
      <c r="AU88" s="36"/>
      <c r="AV88" s="80"/>
    </row>
    <row r="89" spans="2:48" ht="16.5" customHeight="1">
      <c r="B89" s="164" t="s">
        <v>172</v>
      </c>
      <c r="C89" s="72">
        <f>+계산24!B91</f>
        <v>954</v>
      </c>
      <c r="D89" s="36"/>
      <c r="E89" s="36"/>
      <c r="F89" s="80"/>
      <c r="G89" s="38"/>
      <c r="I89" s="164" t="s">
        <v>172</v>
      </c>
      <c r="J89" s="72">
        <f>+계산24!C91</f>
        <v>1107</v>
      </c>
      <c r="K89" s="36"/>
      <c r="L89" s="36"/>
      <c r="M89" s="80"/>
      <c r="P89" s="164" t="s">
        <v>172</v>
      </c>
      <c r="Q89" s="72">
        <f>+계산24!D91</f>
        <v>1152</v>
      </c>
      <c r="R89" s="36"/>
      <c r="S89" s="36"/>
      <c r="T89" s="80"/>
      <c r="W89" s="164" t="s">
        <v>172</v>
      </c>
      <c r="X89" s="72">
        <f>+계산24!E91</f>
        <v>765</v>
      </c>
      <c r="Y89" s="36"/>
      <c r="Z89" s="36"/>
      <c r="AA89" s="80"/>
      <c r="AB89" s="170"/>
      <c r="AC89" s="170"/>
      <c r="AD89" s="164" t="s">
        <v>172</v>
      </c>
      <c r="AE89" s="72">
        <f>+계산24!F91</f>
        <v>720</v>
      </c>
      <c r="AF89" s="36"/>
      <c r="AG89" s="36"/>
      <c r="AH89" s="80"/>
      <c r="AI89" s="170"/>
      <c r="AJ89" s="170"/>
      <c r="AK89" s="164" t="s">
        <v>172</v>
      </c>
      <c r="AL89" s="72">
        <f>+계산24!G91</f>
        <v>747</v>
      </c>
      <c r="AM89" s="36"/>
      <c r="AN89" s="36"/>
      <c r="AO89" s="80"/>
      <c r="AP89" s="170"/>
      <c r="AQ89" s="170"/>
      <c r="AR89" s="164" t="s">
        <v>172</v>
      </c>
      <c r="AS89" s="72">
        <f>+계산24!H91</f>
        <v>1215</v>
      </c>
      <c r="AT89" s="36"/>
      <c r="AU89" s="36"/>
      <c r="AV89" s="80"/>
    </row>
    <row r="90" spans="2:48" ht="16.5" customHeight="1">
      <c r="B90" s="73" t="s">
        <v>169</v>
      </c>
      <c r="C90" s="72">
        <f>+계산24!B102</f>
        <v>530</v>
      </c>
      <c r="D90" s="36"/>
      <c r="E90" s="36"/>
      <c r="F90" s="80"/>
      <c r="G90" s="38"/>
      <c r="I90" s="73" t="s">
        <v>169</v>
      </c>
      <c r="J90" s="72">
        <f>+계산24!C102</f>
        <v>615</v>
      </c>
      <c r="K90" s="36"/>
      <c r="L90" s="36"/>
      <c r="M90" s="80"/>
      <c r="P90" s="73" t="s">
        <v>169</v>
      </c>
      <c r="Q90" s="72">
        <f>+계산24!D102</f>
        <v>640</v>
      </c>
      <c r="R90" s="36"/>
      <c r="S90" s="36"/>
      <c r="T90" s="80"/>
      <c r="W90" s="73" t="s">
        <v>169</v>
      </c>
      <c r="X90" s="72">
        <f>+계산24!E102</f>
        <v>425</v>
      </c>
      <c r="Y90" s="36"/>
      <c r="Z90" s="36"/>
      <c r="AA90" s="80"/>
      <c r="AB90" s="170"/>
      <c r="AC90" s="170"/>
      <c r="AD90" s="73" t="s">
        <v>169</v>
      </c>
      <c r="AE90" s="72">
        <f>+계산24!F102</f>
        <v>400</v>
      </c>
      <c r="AF90" s="36"/>
      <c r="AG90" s="36"/>
      <c r="AH90" s="80"/>
      <c r="AI90" s="170"/>
      <c r="AJ90" s="170"/>
      <c r="AK90" s="73" t="s">
        <v>169</v>
      </c>
      <c r="AL90" s="72">
        <f>+계산24!G102</f>
        <v>415</v>
      </c>
      <c r="AM90" s="36"/>
      <c r="AN90" s="36"/>
      <c r="AO90" s="80"/>
      <c r="AP90" s="170"/>
      <c r="AQ90" s="170"/>
      <c r="AR90" s="73" t="s">
        <v>169</v>
      </c>
      <c r="AS90" s="72">
        <f>+계산24!H102</f>
        <v>675</v>
      </c>
      <c r="AT90" s="36"/>
      <c r="AU90" s="36"/>
      <c r="AV90" s="80"/>
    </row>
    <row r="91" spans="2:48" ht="16.5" customHeight="1">
      <c r="B91" s="73" t="s">
        <v>31</v>
      </c>
      <c r="C91" s="72">
        <f>+계산24!B113</f>
        <v>1511</v>
      </c>
      <c r="D91" s="36"/>
      <c r="E91" s="172" t="s">
        <v>117</v>
      </c>
      <c r="F91" s="173"/>
      <c r="G91" s="38"/>
      <c r="I91" s="73" t="s">
        <v>31</v>
      </c>
      <c r="J91" s="72">
        <f>+계산24!C113</f>
        <v>1739</v>
      </c>
      <c r="K91" s="36"/>
      <c r="L91" s="172" t="s">
        <v>117</v>
      </c>
      <c r="M91" s="173"/>
      <c r="P91" s="73" t="s">
        <v>31</v>
      </c>
      <c r="Q91" s="72">
        <f>+계산24!D113</f>
        <v>1806</v>
      </c>
      <c r="R91" s="36"/>
      <c r="S91" s="172" t="s">
        <v>117</v>
      </c>
      <c r="T91" s="173"/>
      <c r="W91" s="73" t="s">
        <v>31</v>
      </c>
      <c r="X91" s="72">
        <f>+계산24!E113</f>
        <v>1230</v>
      </c>
      <c r="Y91" s="36"/>
      <c r="Z91" s="172" t="s">
        <v>117</v>
      </c>
      <c r="AA91" s="173"/>
      <c r="AB91" s="169"/>
      <c r="AC91" s="169"/>
      <c r="AD91" s="73" t="s">
        <v>31</v>
      </c>
      <c r="AE91" s="72">
        <f>+계산24!F113</f>
        <v>1163</v>
      </c>
      <c r="AF91" s="36"/>
      <c r="AG91" s="172" t="s">
        <v>117</v>
      </c>
      <c r="AH91" s="173"/>
      <c r="AI91" s="169"/>
      <c r="AJ91" s="169"/>
      <c r="AK91" s="73" t="s">
        <v>31</v>
      </c>
      <c r="AL91" s="72">
        <f>+계산24!G113</f>
        <v>1203</v>
      </c>
      <c r="AM91" s="36"/>
      <c r="AN91" s="172" t="s">
        <v>117</v>
      </c>
      <c r="AO91" s="173"/>
      <c r="AP91" s="169"/>
      <c r="AQ91" s="169"/>
      <c r="AR91" s="73" t="s">
        <v>31</v>
      </c>
      <c r="AS91" s="72">
        <f>+계산24!H113</f>
        <v>1900</v>
      </c>
      <c r="AT91" s="36"/>
      <c r="AU91" s="172" t="s">
        <v>117</v>
      </c>
      <c r="AV91" s="173"/>
    </row>
    <row r="92" spans="2:48" ht="16.5" customHeight="1">
      <c r="B92" s="73" t="s">
        <v>171</v>
      </c>
      <c r="C92" s="72">
        <f>+계산24!B124</f>
        <v>-5</v>
      </c>
      <c r="D92" s="36"/>
      <c r="E92" s="36" t="s">
        <v>33</v>
      </c>
      <c r="F92" s="80" t="str">
        <f>CONCATENATE(+계산24!B47," kwh")</f>
        <v>106 kwh</v>
      </c>
      <c r="G92" s="38"/>
      <c r="I92" s="73" t="s">
        <v>171</v>
      </c>
      <c r="J92" s="72">
        <f>+계산24!C124</f>
        <v>-1</v>
      </c>
      <c r="K92" s="36"/>
      <c r="L92" s="36" t="s">
        <v>33</v>
      </c>
      <c r="M92" s="80" t="str">
        <f>CONCATENATE(+계산24!C47," kwh")</f>
        <v>123 kwh</v>
      </c>
      <c r="P92" s="73" t="s">
        <v>171</v>
      </c>
      <c r="Q92" s="72">
        <f>+계산24!D124</f>
        <v>-8</v>
      </c>
      <c r="R92" s="36"/>
      <c r="S92" s="36" t="s">
        <v>33</v>
      </c>
      <c r="T92" s="80" t="str">
        <f>CONCATENATE(+계산24!D47," kwh")</f>
        <v>128 kwh</v>
      </c>
      <c r="W92" s="73" t="s">
        <v>171</v>
      </c>
      <c r="X92" s="72">
        <f>+계산24!E124</f>
        <v>0</v>
      </c>
      <c r="Y92" s="36"/>
      <c r="Z92" s="36" t="s">
        <v>33</v>
      </c>
      <c r="AA92" s="80" t="str">
        <f>CONCATENATE(+계산24!E47," kwh")</f>
        <v>85 kwh</v>
      </c>
      <c r="AB92" s="170"/>
      <c r="AC92" s="170"/>
      <c r="AD92" s="73" t="s">
        <v>171</v>
      </c>
      <c r="AE92" s="72">
        <f>+계산24!F124</f>
        <v>-3</v>
      </c>
      <c r="AF92" s="36"/>
      <c r="AG92" s="36" t="s">
        <v>33</v>
      </c>
      <c r="AH92" s="80" t="str">
        <f>CONCATENATE(+계산24!F47," kwh")</f>
        <v>80 kwh</v>
      </c>
      <c r="AI92" s="170"/>
      <c r="AJ92" s="170"/>
      <c r="AK92" s="73" t="s">
        <v>171</v>
      </c>
      <c r="AL92" s="72">
        <f>+계산24!G124</f>
        <v>-5</v>
      </c>
      <c r="AM92" s="36"/>
      <c r="AN92" s="36" t="s">
        <v>33</v>
      </c>
      <c r="AO92" s="80" t="str">
        <f>CONCATENATE(+계산24!G47," kwh")</f>
        <v>83 kwh</v>
      </c>
      <c r="AP92" s="170"/>
      <c r="AQ92" s="170"/>
      <c r="AR92" s="73" t="s">
        <v>171</v>
      </c>
      <c r="AS92" s="72">
        <f>+계산24!H124</f>
        <v>0</v>
      </c>
      <c r="AT92" s="36"/>
      <c r="AU92" s="36" t="s">
        <v>33</v>
      </c>
      <c r="AV92" s="80" t="str">
        <f>CONCATENATE(+계산24!H47," kwh")</f>
        <v>135 kwh</v>
      </c>
    </row>
    <row r="93" spans="2:48" ht="16.5" customHeight="1">
      <c r="B93" s="73" t="s">
        <v>32</v>
      </c>
      <c r="C93" s="72">
        <f>+계산24!B135</f>
        <v>480</v>
      </c>
      <c r="D93" s="36"/>
      <c r="E93" s="96"/>
      <c r="F93" s="95"/>
      <c r="G93" s="38"/>
      <c r="I93" s="73" t="s">
        <v>32</v>
      </c>
      <c r="J93" s="72">
        <f>+계산24!C135</f>
        <v>550</v>
      </c>
      <c r="K93" s="36"/>
      <c r="L93" s="96"/>
      <c r="M93" s="95"/>
      <c r="P93" s="73" t="s">
        <v>32</v>
      </c>
      <c r="Q93" s="72">
        <f>+계산24!D135</f>
        <v>570</v>
      </c>
      <c r="R93" s="36"/>
      <c r="S93" s="96"/>
      <c r="T93" s="95"/>
      <c r="W93" s="73" t="s">
        <v>32</v>
      </c>
      <c r="X93" s="72">
        <f>+계산24!E135</f>
        <v>390</v>
      </c>
      <c r="Y93" s="36"/>
      <c r="Z93" s="96"/>
      <c r="AA93" s="95"/>
      <c r="AB93" s="171"/>
      <c r="AC93" s="171"/>
      <c r="AD93" s="73" t="s">
        <v>32</v>
      </c>
      <c r="AE93" s="72">
        <f>+계산24!F135</f>
        <v>370</v>
      </c>
      <c r="AF93" s="36"/>
      <c r="AG93" s="96"/>
      <c r="AH93" s="95"/>
      <c r="AI93" s="171"/>
      <c r="AJ93" s="171"/>
      <c r="AK93" s="73" t="s">
        <v>32</v>
      </c>
      <c r="AL93" s="72">
        <f>+계산24!G135</f>
        <v>380</v>
      </c>
      <c r="AM93" s="36"/>
      <c r="AN93" s="96"/>
      <c r="AO93" s="95"/>
      <c r="AP93" s="171"/>
      <c r="AQ93" s="171"/>
      <c r="AR93" s="73" t="s">
        <v>32</v>
      </c>
      <c r="AS93" s="72">
        <f>+계산24!H135</f>
        <v>600</v>
      </c>
      <c r="AT93" s="36"/>
      <c r="AU93" s="96"/>
      <c r="AV93" s="95"/>
    </row>
    <row r="94" spans="2:48" ht="16.5" customHeight="1">
      <c r="B94" s="73" t="s">
        <v>101</v>
      </c>
      <c r="C94" s="72">
        <f>+계산24!B146</f>
        <v>2500</v>
      </c>
      <c r="D94" s="36"/>
      <c r="E94" s="36"/>
      <c r="F94" s="80"/>
      <c r="G94" s="38"/>
      <c r="I94" s="73" t="s">
        <v>101</v>
      </c>
      <c r="J94" s="72">
        <f>+계산24!C146</f>
        <v>2500</v>
      </c>
      <c r="K94" s="36"/>
      <c r="L94" s="36"/>
      <c r="M94" s="80"/>
      <c r="P94" s="73" t="s">
        <v>101</v>
      </c>
      <c r="Q94" s="72">
        <f>+계산24!D146</f>
        <v>2500</v>
      </c>
      <c r="R94" s="36"/>
      <c r="S94" s="36"/>
      <c r="T94" s="80"/>
      <c r="W94" s="73" t="s">
        <v>101</v>
      </c>
      <c r="X94" s="72">
        <f>+계산24!E146</f>
        <v>2500</v>
      </c>
      <c r="Y94" s="36"/>
      <c r="Z94" s="36"/>
      <c r="AA94" s="80"/>
      <c r="AB94" s="170"/>
      <c r="AC94" s="170"/>
      <c r="AD94" s="73" t="s">
        <v>101</v>
      </c>
      <c r="AE94" s="72">
        <f>+계산24!F146</f>
        <v>2500</v>
      </c>
      <c r="AF94" s="36"/>
      <c r="AG94" s="36"/>
      <c r="AH94" s="80"/>
      <c r="AI94" s="170"/>
      <c r="AJ94" s="170"/>
      <c r="AK94" s="73" t="s">
        <v>101</v>
      </c>
      <c r="AL94" s="72">
        <f>+계산24!G146</f>
        <v>2500</v>
      </c>
      <c r="AM94" s="36"/>
      <c r="AN94" s="36"/>
      <c r="AO94" s="80"/>
      <c r="AP94" s="170"/>
      <c r="AQ94" s="170"/>
      <c r="AR94" s="73" t="s">
        <v>101</v>
      </c>
      <c r="AS94" s="72">
        <f>+계산24!H146</f>
        <v>2500</v>
      </c>
      <c r="AT94" s="36"/>
      <c r="AU94" s="36"/>
      <c r="AV94" s="80"/>
    </row>
    <row r="95" spans="2:48" ht="16.5" customHeight="1">
      <c r="B95" s="73" t="s">
        <v>104</v>
      </c>
      <c r="C95" s="72">
        <f>+계산24!B157</f>
        <v>0</v>
      </c>
      <c r="D95" s="36"/>
      <c r="E95" s="36"/>
      <c r="F95" s="80"/>
      <c r="G95" s="38"/>
      <c r="I95" s="73" t="s">
        <v>104</v>
      </c>
      <c r="J95" s="72">
        <f>+계산24!C157</f>
        <v>0</v>
      </c>
      <c r="K95" s="36"/>
      <c r="L95" s="36"/>
      <c r="M95" s="80"/>
      <c r="P95" s="73" t="s">
        <v>104</v>
      </c>
      <c r="Q95" s="72">
        <f>+계산24!D157</f>
        <v>0</v>
      </c>
      <c r="R95" s="36"/>
      <c r="S95" s="36"/>
      <c r="T95" s="80"/>
      <c r="W95" s="73" t="s">
        <v>104</v>
      </c>
      <c r="X95" s="72">
        <f>+계산24!E157</f>
        <v>0</v>
      </c>
      <c r="Y95" s="36"/>
      <c r="Z95" s="36"/>
      <c r="AA95" s="80"/>
      <c r="AB95" s="170"/>
      <c r="AC95" s="170"/>
      <c r="AD95" s="73" t="s">
        <v>104</v>
      </c>
      <c r="AE95" s="72">
        <f>+계산24!F157</f>
        <v>0</v>
      </c>
      <c r="AF95" s="36"/>
      <c r="AG95" s="36"/>
      <c r="AH95" s="80"/>
      <c r="AI95" s="170"/>
      <c r="AJ95" s="170"/>
      <c r="AK95" s="73" t="s">
        <v>104</v>
      </c>
      <c r="AL95" s="72">
        <f>+계산24!G157</f>
        <v>0</v>
      </c>
      <c r="AM95" s="36"/>
      <c r="AN95" s="36"/>
      <c r="AO95" s="80"/>
      <c r="AP95" s="170"/>
      <c r="AQ95" s="170"/>
      <c r="AR95" s="73" t="s">
        <v>104</v>
      </c>
      <c r="AS95" s="72">
        <f>+계산24!H157</f>
        <v>0</v>
      </c>
      <c r="AT95" s="36"/>
      <c r="AU95" s="36"/>
      <c r="AV95" s="80"/>
    </row>
    <row r="96" spans="2:48" ht="16.5" customHeight="1">
      <c r="B96" s="93" t="s">
        <v>109</v>
      </c>
      <c r="C96" s="94">
        <f>+계산24!B168</f>
        <v>19600</v>
      </c>
      <c r="D96" s="81"/>
      <c r="E96" s="36"/>
      <c r="F96" s="37"/>
      <c r="G96" s="38"/>
      <c r="H96" s="39"/>
      <c r="I96" s="93" t="s">
        <v>109</v>
      </c>
      <c r="J96" s="94">
        <f>+계산24!C168</f>
        <v>22180</v>
      </c>
      <c r="K96" s="81"/>
      <c r="L96" s="36"/>
      <c r="M96" s="37"/>
      <c r="N96" s="39"/>
      <c r="O96" s="39"/>
      <c r="P96" s="93" t="s">
        <v>109</v>
      </c>
      <c r="Q96" s="94">
        <f>+계산24!D168</f>
        <v>22930</v>
      </c>
      <c r="R96" s="81"/>
      <c r="S96" s="36"/>
      <c r="T96" s="37"/>
      <c r="U96" s="39"/>
      <c r="V96" s="39"/>
      <c r="W96" s="93" t="s">
        <v>109</v>
      </c>
      <c r="X96" s="94">
        <f>+계산24!E168</f>
        <v>16420</v>
      </c>
      <c r="Y96" s="81"/>
      <c r="Z96" s="36"/>
      <c r="AA96" s="37"/>
      <c r="AB96" s="81"/>
      <c r="AC96" s="81"/>
      <c r="AD96" s="93" t="s">
        <v>109</v>
      </c>
      <c r="AE96" s="94">
        <f>+계산24!F168</f>
        <v>15660</v>
      </c>
      <c r="AF96" s="81"/>
      <c r="AG96" s="36"/>
      <c r="AH96" s="37"/>
      <c r="AI96" s="81"/>
      <c r="AJ96" s="81"/>
      <c r="AK96" s="93" t="s">
        <v>109</v>
      </c>
      <c r="AL96" s="94">
        <f>+계산24!G168</f>
        <v>16110</v>
      </c>
      <c r="AM96" s="81"/>
      <c r="AN96" s="36"/>
      <c r="AO96" s="37"/>
      <c r="AP96" s="81"/>
      <c r="AQ96" s="81"/>
      <c r="AR96" s="93" t="s">
        <v>109</v>
      </c>
      <c r="AS96" s="94">
        <f>+계산24!H168</f>
        <v>24000</v>
      </c>
      <c r="AT96" s="81"/>
      <c r="AU96" s="36"/>
      <c r="AV96" s="37"/>
    </row>
    <row r="97" spans="2:48" ht="16.5" customHeight="1">
      <c r="B97" s="74" t="s">
        <v>111</v>
      </c>
      <c r="C97" s="75">
        <f>+미납요금!B7</f>
        <v>0</v>
      </c>
      <c r="D97" s="81"/>
      <c r="E97" s="36"/>
      <c r="F97" s="37"/>
      <c r="G97" s="38"/>
      <c r="H97" s="39"/>
      <c r="I97" s="74" t="s">
        <v>111</v>
      </c>
      <c r="J97" s="75">
        <f>+미납요금!C7</f>
        <v>0</v>
      </c>
      <c r="K97" s="81"/>
      <c r="L97" s="36"/>
      <c r="M97" s="37"/>
      <c r="N97" s="39"/>
      <c r="O97" s="39"/>
      <c r="P97" s="74" t="s">
        <v>111</v>
      </c>
      <c r="Q97" s="75">
        <f>+미납요금!D7</f>
        <v>0</v>
      </c>
      <c r="R97" s="81"/>
      <c r="S97" s="36"/>
      <c r="T97" s="37"/>
      <c r="U97" s="39"/>
      <c r="V97" s="39"/>
      <c r="W97" s="74" t="s">
        <v>111</v>
      </c>
      <c r="X97" s="75">
        <f>+미납요금!E7</f>
        <v>0</v>
      </c>
      <c r="Y97" s="81"/>
      <c r="Z97" s="36"/>
      <c r="AA97" s="37"/>
      <c r="AB97" s="81"/>
      <c r="AC97" s="81"/>
      <c r="AD97" s="74" t="s">
        <v>111</v>
      </c>
      <c r="AE97" s="75">
        <f>+미납요금!F7</f>
        <v>0</v>
      </c>
      <c r="AF97" s="81"/>
      <c r="AG97" s="36"/>
      <c r="AH97" s="37"/>
      <c r="AI97" s="81"/>
      <c r="AJ97" s="81"/>
      <c r="AK97" s="74" t="s">
        <v>111</v>
      </c>
      <c r="AL97" s="75">
        <f>+미납요금!G7</f>
        <v>0</v>
      </c>
      <c r="AM97" s="81"/>
      <c r="AN97" s="36"/>
      <c r="AO97" s="37"/>
      <c r="AP97" s="81"/>
      <c r="AQ97" s="81"/>
      <c r="AR97" s="74" t="s">
        <v>111</v>
      </c>
      <c r="AS97" s="75">
        <f>+미납요금!H7</f>
        <v>0</v>
      </c>
      <c r="AT97" s="81"/>
      <c r="AU97" s="36"/>
      <c r="AV97" s="37"/>
    </row>
    <row r="98" spans="2:48" ht="16.5" customHeight="1">
      <c r="B98" s="91" t="s">
        <v>112</v>
      </c>
      <c r="C98" s="92">
        <f>+C96+C97</f>
        <v>19600</v>
      </c>
      <c r="D98" s="81"/>
      <c r="E98" s="36"/>
      <c r="F98" s="37"/>
      <c r="G98" s="38"/>
      <c r="I98" s="91" t="s">
        <v>112</v>
      </c>
      <c r="J98" s="92">
        <f>+J96+J97</f>
        <v>22180</v>
      </c>
      <c r="K98" s="81"/>
      <c r="L98" s="36"/>
      <c r="M98" s="37"/>
      <c r="P98" s="91" t="s">
        <v>112</v>
      </c>
      <c r="Q98" s="92">
        <f>+Q96+Q97</f>
        <v>22930</v>
      </c>
      <c r="R98" s="81"/>
      <c r="S98" s="36"/>
      <c r="T98" s="37"/>
      <c r="W98" s="91" t="s">
        <v>112</v>
      </c>
      <c r="X98" s="92">
        <f>+X96+X97</f>
        <v>16420</v>
      </c>
      <c r="Y98" s="81"/>
      <c r="Z98" s="36"/>
      <c r="AA98" s="37"/>
      <c r="AB98" s="81"/>
      <c r="AC98" s="81"/>
      <c r="AD98" s="91" t="s">
        <v>112</v>
      </c>
      <c r="AE98" s="92">
        <f>+AE96+AE97</f>
        <v>15660</v>
      </c>
      <c r="AF98" s="81"/>
      <c r="AG98" s="36"/>
      <c r="AH98" s="37"/>
      <c r="AI98" s="81"/>
      <c r="AJ98" s="81"/>
      <c r="AK98" s="91" t="s">
        <v>112</v>
      </c>
      <c r="AL98" s="92">
        <f>+AL96+AL97</f>
        <v>16110</v>
      </c>
      <c r="AM98" s="81"/>
      <c r="AN98" s="36"/>
      <c r="AO98" s="37"/>
      <c r="AP98" s="81"/>
      <c r="AQ98" s="81"/>
      <c r="AR98" s="91" t="s">
        <v>112</v>
      </c>
      <c r="AS98" s="92">
        <f>+AS96+AS97</f>
        <v>24000</v>
      </c>
      <c r="AT98" s="81"/>
      <c r="AU98" s="36"/>
      <c r="AV98" s="37"/>
    </row>
    <row r="99" spans="2:48" s="39" customFormat="1" ht="16.5" customHeight="1">
      <c r="B99" s="73"/>
      <c r="C99" s="42"/>
      <c r="D99" s="36"/>
      <c r="E99" s="36"/>
      <c r="F99" s="37"/>
      <c r="G99" s="38"/>
      <c r="I99" s="73"/>
      <c r="J99" s="42"/>
      <c r="K99" s="36"/>
      <c r="L99" s="36"/>
      <c r="M99" s="37"/>
      <c r="P99" s="73"/>
      <c r="Q99" s="42"/>
      <c r="R99" s="36"/>
      <c r="S99" s="36"/>
      <c r="T99" s="37"/>
      <c r="W99" s="73"/>
      <c r="X99" s="42"/>
      <c r="Y99" s="36"/>
      <c r="Z99" s="36"/>
      <c r="AA99" s="37"/>
      <c r="AB99" s="81"/>
      <c r="AC99" s="81"/>
      <c r="AD99" s="73"/>
      <c r="AE99" s="42"/>
      <c r="AF99" s="36"/>
      <c r="AG99" s="36"/>
      <c r="AH99" s="37"/>
      <c r="AI99" s="81"/>
      <c r="AJ99" s="81"/>
      <c r="AK99" s="73"/>
      <c r="AL99" s="42"/>
      <c r="AM99" s="36"/>
      <c r="AN99" s="36"/>
      <c r="AO99" s="37"/>
      <c r="AP99" s="81"/>
      <c r="AQ99" s="81"/>
      <c r="AR99" s="73"/>
      <c r="AS99" s="42"/>
      <c r="AT99" s="36"/>
      <c r="AU99" s="36"/>
      <c r="AV99" s="37"/>
    </row>
    <row r="100" spans="2:48" s="82" customFormat="1" ht="16.5" customHeight="1">
      <c r="B100" s="73">
        <f>+계산24!$B$5</f>
        <v>0</v>
      </c>
      <c r="C100" s="42"/>
      <c r="D100" s="36"/>
      <c r="E100" s="36"/>
      <c r="F100" s="37"/>
      <c r="G100" s="83"/>
      <c r="I100" s="73">
        <f>+계산24!$B$5</f>
        <v>0</v>
      </c>
      <c r="J100" s="42"/>
      <c r="K100" s="36"/>
      <c r="L100" s="36"/>
      <c r="M100" s="37"/>
      <c r="P100" s="73">
        <f>+계산24!$B$5</f>
        <v>0</v>
      </c>
      <c r="Q100" s="42"/>
      <c r="R100" s="36"/>
      <c r="S100" s="36"/>
      <c r="T100" s="37"/>
      <c r="W100" s="73">
        <f>+계산24!$B$5</f>
        <v>0</v>
      </c>
      <c r="X100" s="42"/>
      <c r="Y100" s="36"/>
      <c r="Z100" s="36"/>
      <c r="AA100" s="37"/>
      <c r="AB100" s="81"/>
      <c r="AC100" s="81"/>
      <c r="AD100" s="73">
        <f>+계산24!$B$5</f>
        <v>0</v>
      </c>
      <c r="AE100" s="42"/>
      <c r="AF100" s="36"/>
      <c r="AG100" s="36"/>
      <c r="AH100" s="37"/>
      <c r="AI100" s="81"/>
      <c r="AJ100" s="81"/>
      <c r="AK100" s="73">
        <f>+계산24!$B$5</f>
        <v>0</v>
      </c>
      <c r="AL100" s="42"/>
      <c r="AM100" s="36"/>
      <c r="AN100" s="36"/>
      <c r="AO100" s="37"/>
      <c r="AP100" s="81"/>
      <c r="AQ100" s="81"/>
      <c r="AR100" s="73">
        <f>+계산24!$B$5</f>
        <v>0</v>
      </c>
      <c r="AS100" s="42"/>
      <c r="AT100" s="36"/>
      <c r="AU100" s="36"/>
      <c r="AV100" s="37"/>
    </row>
    <row r="101" spans="2:48" ht="16.5" customHeight="1">
      <c r="B101" s="73" t="str">
        <f>+계산24!$B$6</f>
        <v>입금계좌 : 농협 351-0645-1175-83 ㈜루트</v>
      </c>
      <c r="C101" s="42"/>
      <c r="D101" s="36"/>
      <c r="E101" s="36"/>
      <c r="F101" s="37"/>
      <c r="G101" s="38"/>
      <c r="I101" s="73" t="str">
        <f>+계산24!$B$6</f>
        <v>입금계좌 : 농협 351-0645-1175-83 ㈜루트</v>
      </c>
      <c r="J101" s="42"/>
      <c r="K101" s="36"/>
      <c r="L101" s="36"/>
      <c r="M101" s="37"/>
      <c r="P101" s="73" t="str">
        <f>+계산24!$B$6</f>
        <v>입금계좌 : 농협 351-0645-1175-83 ㈜루트</v>
      </c>
      <c r="Q101" s="42"/>
      <c r="R101" s="36"/>
      <c r="S101" s="36"/>
      <c r="T101" s="37"/>
      <c r="W101" s="73" t="str">
        <f>+계산24!$B$6</f>
        <v>입금계좌 : 농협 351-0645-1175-83 ㈜루트</v>
      </c>
      <c r="X101" s="42"/>
      <c r="Y101" s="36"/>
      <c r="Z101" s="36"/>
      <c r="AA101" s="37"/>
      <c r="AB101" s="81"/>
      <c r="AC101" s="81"/>
      <c r="AD101" s="73" t="str">
        <f>+계산24!$B$6</f>
        <v>입금계좌 : 농협 351-0645-1175-83 ㈜루트</v>
      </c>
      <c r="AE101" s="42"/>
      <c r="AF101" s="36"/>
      <c r="AG101" s="36"/>
      <c r="AH101" s="37"/>
      <c r="AI101" s="81"/>
      <c r="AJ101" s="81"/>
      <c r="AK101" s="73" t="str">
        <f>+계산24!$B$6</f>
        <v>입금계좌 : 농협 351-0645-1175-83 ㈜루트</v>
      </c>
      <c r="AL101" s="42"/>
      <c r="AM101" s="36"/>
      <c r="AN101" s="36"/>
      <c r="AO101" s="37"/>
      <c r="AP101" s="81"/>
      <c r="AQ101" s="81"/>
      <c r="AR101" s="73" t="str">
        <f>+계산24!$B$6</f>
        <v>입금계좌 : 농협 351-0645-1175-83 ㈜루트</v>
      </c>
      <c r="AS101" s="42"/>
      <c r="AT101" s="36"/>
      <c r="AU101" s="36"/>
      <c r="AV101" s="37"/>
    </row>
    <row r="102" spans="2:48" s="184" customFormat="1" ht="16.5" customHeight="1">
      <c r="B102" s="180">
        <f>+계산24!$B$7</f>
        <v>0</v>
      </c>
      <c r="C102" s="181"/>
      <c r="D102" s="26"/>
      <c r="E102" s="26"/>
      <c r="F102" s="182"/>
      <c r="G102" s="183"/>
      <c r="I102" s="180">
        <f>+계산24!$B$7</f>
        <v>0</v>
      </c>
      <c r="J102" s="181"/>
      <c r="K102" s="26"/>
      <c r="L102" s="26"/>
      <c r="M102" s="182"/>
      <c r="P102" s="180">
        <f>+계산24!$B$7</f>
        <v>0</v>
      </c>
      <c r="Q102" s="181"/>
      <c r="R102" s="26"/>
      <c r="S102" s="26"/>
      <c r="T102" s="182"/>
      <c r="W102" s="180">
        <f>+계산24!$B$7</f>
        <v>0</v>
      </c>
      <c r="X102" s="181"/>
      <c r="Y102" s="26"/>
      <c r="Z102" s="26"/>
      <c r="AA102" s="182"/>
      <c r="AB102" s="185"/>
      <c r="AC102" s="185"/>
      <c r="AD102" s="180">
        <f>+계산24!$B$7</f>
        <v>0</v>
      </c>
      <c r="AE102" s="181"/>
      <c r="AF102" s="26"/>
      <c r="AG102" s="26"/>
      <c r="AH102" s="182"/>
      <c r="AI102" s="185"/>
      <c r="AJ102" s="185"/>
      <c r="AK102" s="180">
        <f>+계산24!$B$7</f>
        <v>0</v>
      </c>
      <c r="AL102" s="181"/>
      <c r="AM102" s="26"/>
      <c r="AN102" s="26"/>
      <c r="AO102" s="182"/>
      <c r="AP102" s="185"/>
      <c r="AQ102" s="185"/>
      <c r="AR102" s="180">
        <f>+계산24!$B$7</f>
        <v>0</v>
      </c>
      <c r="AS102" s="181"/>
      <c r="AT102" s="26"/>
      <c r="AU102" s="26"/>
      <c r="AV102" s="182"/>
    </row>
    <row r="103" spans="2:48" ht="16.5" customHeight="1" thickBot="1">
      <c r="B103" s="84"/>
      <c r="C103" s="85"/>
      <c r="D103" s="85"/>
      <c r="E103" s="85"/>
      <c r="F103" s="86"/>
      <c r="I103" s="84"/>
      <c r="J103" s="85"/>
      <c r="K103" s="85"/>
      <c r="L103" s="85"/>
      <c r="M103" s="86"/>
      <c r="P103" s="84"/>
      <c r="Q103" s="85"/>
      <c r="R103" s="85"/>
      <c r="S103" s="85"/>
      <c r="T103" s="86"/>
      <c r="W103" s="84"/>
      <c r="X103" s="85"/>
      <c r="Y103" s="85"/>
      <c r="Z103" s="85"/>
      <c r="AA103" s="86"/>
      <c r="AB103" s="81"/>
      <c r="AC103" s="81"/>
      <c r="AD103" s="84"/>
      <c r="AE103" s="85"/>
      <c r="AF103" s="85"/>
      <c r="AG103" s="85"/>
      <c r="AH103" s="86"/>
      <c r="AI103" s="81"/>
      <c r="AJ103" s="81"/>
      <c r="AK103" s="84"/>
      <c r="AL103" s="85"/>
      <c r="AM103" s="85"/>
      <c r="AN103" s="85"/>
      <c r="AO103" s="86"/>
      <c r="AP103" s="81"/>
      <c r="AQ103" s="81"/>
      <c r="AR103" s="84"/>
      <c r="AS103" s="85"/>
      <c r="AT103" s="85"/>
      <c r="AU103" s="85"/>
      <c r="AV103" s="86"/>
    </row>
    <row r="104" spans="2:48" ht="16.5" customHeight="1">
      <c r="B104" s="36"/>
      <c r="I104" s="36"/>
      <c r="P104" s="36"/>
      <c r="W104" s="36"/>
      <c r="AD104" s="36"/>
      <c r="AK104" s="36"/>
      <c r="AR104" s="36"/>
    </row>
    <row r="105" spans="2:48" ht="16.5" customHeight="1" thickBot="1">
      <c r="B105" s="36"/>
      <c r="I105" s="36"/>
      <c r="P105" s="36"/>
      <c r="W105" s="36"/>
      <c r="AD105" s="36"/>
      <c r="AK105" s="36"/>
      <c r="AR105" s="36"/>
    </row>
    <row r="106" spans="2:48" s="76" customFormat="1" ht="16.5" customHeight="1">
      <c r="B106" s="98"/>
      <c r="C106" s="101"/>
      <c r="D106" s="102" t="s">
        <v>114</v>
      </c>
      <c r="E106" s="99"/>
      <c r="F106" s="100"/>
      <c r="G106" s="77"/>
      <c r="I106" s="98"/>
      <c r="J106" s="101"/>
      <c r="K106" s="102" t="s">
        <v>114</v>
      </c>
      <c r="L106" s="99"/>
      <c r="M106" s="100"/>
      <c r="P106" s="98"/>
      <c r="Q106" s="101"/>
      <c r="R106" s="102" t="s">
        <v>114</v>
      </c>
      <c r="S106" s="99"/>
      <c r="T106" s="100"/>
      <c r="W106" s="98"/>
      <c r="X106" s="101"/>
      <c r="Y106" s="102" t="s">
        <v>114</v>
      </c>
      <c r="Z106" s="99"/>
      <c r="AA106" s="100"/>
      <c r="AB106" s="167"/>
      <c r="AC106" s="167"/>
      <c r="AD106" s="98"/>
      <c r="AE106" s="101"/>
      <c r="AF106" s="102" t="s">
        <v>114</v>
      </c>
      <c r="AG106" s="99"/>
      <c r="AH106" s="100"/>
      <c r="AI106" s="167"/>
      <c r="AJ106" s="167"/>
      <c r="AK106" s="98"/>
      <c r="AL106" s="101"/>
      <c r="AM106" s="102" t="s">
        <v>114</v>
      </c>
      <c r="AN106" s="99"/>
      <c r="AO106" s="100"/>
      <c r="AP106" s="167"/>
      <c r="AQ106" s="167"/>
      <c r="AR106" s="98"/>
      <c r="AS106" s="101"/>
      <c r="AT106" s="102" t="s">
        <v>114</v>
      </c>
      <c r="AU106" s="99"/>
      <c r="AV106" s="100"/>
    </row>
    <row r="107" spans="2:48" ht="16.5" customHeight="1">
      <c r="B107" s="40" t="s">
        <v>26</v>
      </c>
      <c r="C107" s="26" t="s">
        <v>37</v>
      </c>
      <c r="D107" s="96"/>
      <c r="E107" s="26"/>
      <c r="F107" s="95"/>
      <c r="G107" s="41"/>
      <c r="H107" s="41"/>
      <c r="I107" s="40" t="s">
        <v>26</v>
      </c>
      <c r="J107" s="26" t="s">
        <v>42</v>
      </c>
      <c r="K107" s="41"/>
      <c r="L107" s="26"/>
      <c r="M107" s="70"/>
      <c r="N107" s="41"/>
      <c r="O107" s="41"/>
      <c r="P107" s="40" t="s">
        <v>26</v>
      </c>
      <c r="Q107" s="26" t="s">
        <v>56</v>
      </c>
      <c r="R107" s="42"/>
      <c r="S107" s="26"/>
      <c r="T107" s="70"/>
      <c r="U107" s="41"/>
      <c r="V107" s="41"/>
      <c r="W107" s="40" t="s">
        <v>26</v>
      </c>
      <c r="X107" s="26" t="s">
        <v>57</v>
      </c>
      <c r="Y107" s="41"/>
      <c r="Z107" s="26"/>
      <c r="AA107" s="70"/>
      <c r="AB107" s="41"/>
      <c r="AC107" s="41"/>
      <c r="AD107" s="40" t="s">
        <v>26</v>
      </c>
      <c r="AE107" s="26" t="s">
        <v>58</v>
      </c>
      <c r="AF107" s="41"/>
      <c r="AG107" s="26"/>
      <c r="AH107" s="70"/>
      <c r="AI107" s="41"/>
      <c r="AJ107" s="41"/>
      <c r="AK107" s="40" t="s">
        <v>26</v>
      </c>
      <c r="AL107" s="26" t="s">
        <v>59</v>
      </c>
      <c r="AN107" s="26"/>
      <c r="AO107" s="70"/>
      <c r="AP107" s="41"/>
      <c r="AQ107" s="41"/>
      <c r="AR107" s="40" t="s">
        <v>26</v>
      </c>
      <c r="AS107" s="26" t="s">
        <v>60</v>
      </c>
      <c r="AU107" s="26"/>
      <c r="AV107" s="70"/>
    </row>
    <row r="108" spans="2:48" ht="16.5" customHeight="1">
      <c r="B108" s="73" t="s">
        <v>27</v>
      </c>
      <c r="C108" s="36" t="str">
        <f>+계산24!$B$42</f>
        <v>11/19~12/18</v>
      </c>
      <c r="D108" s="36"/>
      <c r="E108" s="36" t="s">
        <v>28</v>
      </c>
      <c r="F108" s="90">
        <f>+계산24!$E$42</f>
        <v>45301</v>
      </c>
      <c r="G108" s="38"/>
      <c r="I108" s="73" t="s">
        <v>27</v>
      </c>
      <c r="J108" s="36" t="str">
        <f>+계산24!$B$42</f>
        <v>11/19~12/18</v>
      </c>
      <c r="K108" s="36"/>
      <c r="L108" s="36" t="s">
        <v>28</v>
      </c>
      <c r="M108" s="90">
        <f>+계산24!$E$42</f>
        <v>45301</v>
      </c>
      <c r="P108" s="73" t="s">
        <v>27</v>
      </c>
      <c r="Q108" s="36" t="str">
        <f>+계산24!$B$42</f>
        <v>11/19~12/18</v>
      </c>
      <c r="R108" s="36"/>
      <c r="S108" s="36" t="s">
        <v>28</v>
      </c>
      <c r="T108" s="90">
        <f>+계산24!$E$42</f>
        <v>45301</v>
      </c>
      <c r="W108" s="73" t="s">
        <v>27</v>
      </c>
      <c r="X108" s="36" t="str">
        <f>+계산24!$B$42</f>
        <v>11/19~12/18</v>
      </c>
      <c r="Y108" s="36"/>
      <c r="Z108" s="36" t="s">
        <v>28</v>
      </c>
      <c r="AA108" s="90">
        <f>+계산24!$E$42</f>
        <v>45301</v>
      </c>
      <c r="AB108" s="168"/>
      <c r="AC108" s="168"/>
      <c r="AD108" s="73" t="s">
        <v>27</v>
      </c>
      <c r="AE108" s="36" t="str">
        <f>+계산24!$B$42</f>
        <v>11/19~12/18</v>
      </c>
      <c r="AF108" s="36"/>
      <c r="AG108" s="36" t="s">
        <v>28</v>
      </c>
      <c r="AH108" s="90">
        <f>+계산24!$E$42</f>
        <v>45301</v>
      </c>
      <c r="AI108" s="168"/>
      <c r="AJ108" s="168"/>
      <c r="AK108" s="73" t="s">
        <v>27</v>
      </c>
      <c r="AL108" s="36" t="str">
        <f>+계산24!$B$42</f>
        <v>11/19~12/18</v>
      </c>
      <c r="AM108" s="36"/>
      <c r="AN108" s="36" t="s">
        <v>28</v>
      </c>
      <c r="AO108" s="90">
        <f>+계산24!$E$42</f>
        <v>45301</v>
      </c>
      <c r="AP108" s="168"/>
      <c r="AQ108" s="168"/>
      <c r="AR108" s="73" t="s">
        <v>27</v>
      </c>
      <c r="AS108" s="36" t="str">
        <f>+계산24!$B$42</f>
        <v>11/19~12/18</v>
      </c>
      <c r="AT108" s="36"/>
      <c r="AU108" s="36" t="s">
        <v>28</v>
      </c>
      <c r="AV108" s="90">
        <f>+계산24!$E$42</f>
        <v>45301</v>
      </c>
    </row>
    <row r="109" spans="2:48" ht="16.5" customHeight="1">
      <c r="B109" s="73"/>
      <c r="C109" s="36"/>
      <c r="D109" s="36"/>
      <c r="E109" s="36"/>
      <c r="F109" s="37"/>
      <c r="G109" s="38"/>
      <c r="I109" s="73"/>
      <c r="J109" s="36"/>
      <c r="K109" s="36"/>
      <c r="L109" s="36"/>
      <c r="M109" s="37"/>
      <c r="P109" s="73"/>
      <c r="Q109" s="36"/>
      <c r="R109" s="36"/>
      <c r="S109" s="36"/>
      <c r="T109" s="37"/>
      <c r="W109" s="73"/>
      <c r="X109" s="36"/>
      <c r="Y109" s="36"/>
      <c r="Z109" s="36"/>
      <c r="AA109" s="37"/>
      <c r="AB109" s="81"/>
      <c r="AC109" s="81"/>
      <c r="AD109" s="73"/>
      <c r="AE109" s="36"/>
      <c r="AF109" s="36"/>
      <c r="AG109" s="36"/>
      <c r="AH109" s="37"/>
      <c r="AI109" s="81"/>
      <c r="AJ109" s="81"/>
      <c r="AK109" s="73"/>
      <c r="AL109" s="36"/>
      <c r="AM109" s="36"/>
      <c r="AN109" s="36"/>
      <c r="AO109" s="37"/>
      <c r="AP109" s="81"/>
      <c r="AQ109" s="81"/>
      <c r="AR109" s="73"/>
      <c r="AS109" s="36"/>
      <c r="AT109" s="36"/>
      <c r="AU109" s="36"/>
      <c r="AV109" s="37"/>
    </row>
    <row r="110" spans="2:48" s="79" customFormat="1" ht="16.5" customHeight="1">
      <c r="B110" s="266" t="s">
        <v>113</v>
      </c>
      <c r="C110" s="267"/>
      <c r="D110" s="147"/>
      <c r="E110" s="268" t="s">
        <v>115</v>
      </c>
      <c r="F110" s="269"/>
      <c r="G110" s="78"/>
      <c r="I110" s="266" t="s">
        <v>113</v>
      </c>
      <c r="J110" s="267"/>
      <c r="K110" s="147"/>
      <c r="L110" s="268" t="s">
        <v>115</v>
      </c>
      <c r="M110" s="269"/>
      <c r="P110" s="266" t="s">
        <v>113</v>
      </c>
      <c r="Q110" s="267"/>
      <c r="R110" s="147"/>
      <c r="S110" s="268" t="s">
        <v>115</v>
      </c>
      <c r="T110" s="269"/>
      <c r="W110" s="266" t="s">
        <v>113</v>
      </c>
      <c r="X110" s="267"/>
      <c r="Y110" s="147"/>
      <c r="Z110" s="268" t="s">
        <v>115</v>
      </c>
      <c r="AA110" s="269"/>
      <c r="AB110" s="169"/>
      <c r="AC110" s="169"/>
      <c r="AD110" s="266" t="s">
        <v>113</v>
      </c>
      <c r="AE110" s="267"/>
      <c r="AF110" s="147"/>
      <c r="AG110" s="268" t="s">
        <v>115</v>
      </c>
      <c r="AH110" s="269"/>
      <c r="AI110" s="169"/>
      <c r="AJ110" s="169"/>
      <c r="AK110" s="266" t="s">
        <v>113</v>
      </c>
      <c r="AL110" s="267"/>
      <c r="AM110" s="147"/>
      <c r="AN110" s="268" t="s">
        <v>115</v>
      </c>
      <c r="AO110" s="269"/>
      <c r="AP110" s="169"/>
      <c r="AQ110" s="169"/>
      <c r="AR110" s="266" t="s">
        <v>113</v>
      </c>
      <c r="AS110" s="267"/>
      <c r="AT110" s="147"/>
      <c r="AU110" s="268" t="s">
        <v>115</v>
      </c>
      <c r="AV110" s="269"/>
    </row>
    <row r="111" spans="2:48" ht="16.5" customHeight="1">
      <c r="B111" s="73" t="s">
        <v>1</v>
      </c>
      <c r="C111" s="72">
        <f>+계산24!B59</f>
        <v>910</v>
      </c>
      <c r="D111" s="36"/>
      <c r="E111" s="36" t="s">
        <v>29</v>
      </c>
      <c r="F111" s="80" t="str">
        <f>CONCATENATE(+계산24!B15," kwh")</f>
        <v>28279 kwh</v>
      </c>
      <c r="G111" s="38"/>
      <c r="I111" s="73" t="s">
        <v>1</v>
      </c>
      <c r="J111" s="72">
        <f>+계산24!C59</f>
        <v>910</v>
      </c>
      <c r="K111" s="36"/>
      <c r="L111" s="36" t="s">
        <v>29</v>
      </c>
      <c r="M111" s="80" t="str">
        <f>CONCATENATE(+계산24!C15," kwh")</f>
        <v>16804 kwh</v>
      </c>
      <c r="P111" s="73" t="s">
        <v>1</v>
      </c>
      <c r="Q111" s="72">
        <f>+계산24!D59</f>
        <v>910</v>
      </c>
      <c r="R111" s="36"/>
      <c r="S111" s="36" t="s">
        <v>29</v>
      </c>
      <c r="T111" s="80" t="str">
        <f>CONCATENATE(+계산24!D15," kwh")</f>
        <v>17491 kwh</v>
      </c>
      <c r="W111" s="73" t="s">
        <v>1</v>
      </c>
      <c r="X111" s="72">
        <f>+계산24!E59</f>
        <v>910</v>
      </c>
      <c r="Y111" s="36"/>
      <c r="Z111" s="36" t="s">
        <v>29</v>
      </c>
      <c r="AA111" s="80" t="str">
        <f>CONCATENATE(+계산24!E15," kwh")</f>
        <v>19683 kwh</v>
      </c>
      <c r="AB111" s="170"/>
      <c r="AC111" s="170"/>
      <c r="AD111" s="73" t="s">
        <v>1</v>
      </c>
      <c r="AE111" s="72">
        <f>+계산24!F59</f>
        <v>910</v>
      </c>
      <c r="AF111" s="36"/>
      <c r="AG111" s="36" t="s">
        <v>29</v>
      </c>
      <c r="AH111" s="80" t="str">
        <f>CONCATENATE(+계산24!F15," kwh")</f>
        <v>15457 kwh</v>
      </c>
      <c r="AI111" s="170"/>
      <c r="AJ111" s="170"/>
      <c r="AK111" s="73" t="s">
        <v>1</v>
      </c>
      <c r="AL111" s="72">
        <f>+계산24!G59</f>
        <v>910</v>
      </c>
      <c r="AM111" s="36"/>
      <c r="AN111" s="36" t="s">
        <v>29</v>
      </c>
      <c r="AO111" s="80" t="str">
        <f>CONCATENATE(+계산24!G15," kwh")</f>
        <v>18649 kwh</v>
      </c>
      <c r="AP111" s="170"/>
      <c r="AQ111" s="170"/>
      <c r="AR111" s="73" t="s">
        <v>1</v>
      </c>
      <c r="AS111" s="72">
        <f>+계산24!H59</f>
        <v>910</v>
      </c>
      <c r="AT111" s="36"/>
      <c r="AU111" s="36" t="s">
        <v>29</v>
      </c>
      <c r="AV111" s="80" t="str">
        <f>CONCATENATE(+계산24!H15," kwh")</f>
        <v>23356 kwh</v>
      </c>
    </row>
    <row r="112" spans="2:48" ht="16.5" customHeight="1">
      <c r="B112" s="73" t="s">
        <v>3</v>
      </c>
      <c r="C112" s="72">
        <f>+계산24!B70</f>
        <v>16680</v>
      </c>
      <c r="D112" s="36"/>
      <c r="E112" s="36" t="s">
        <v>30</v>
      </c>
      <c r="F112" s="80" t="str">
        <f>CONCATENATE(+계산24!B27," kwh")</f>
        <v>28140 kwh</v>
      </c>
      <c r="G112" s="38"/>
      <c r="I112" s="73" t="s">
        <v>3</v>
      </c>
      <c r="J112" s="72">
        <f>+계산24!C70</f>
        <v>17160</v>
      </c>
      <c r="K112" s="36"/>
      <c r="L112" s="36" t="s">
        <v>30</v>
      </c>
      <c r="M112" s="80" t="str">
        <f>CONCATENATE(+계산24!C27," kwh")</f>
        <v>16661 kwh</v>
      </c>
      <c r="P112" s="73" t="s">
        <v>3</v>
      </c>
      <c r="Q112" s="72">
        <f>+계산24!D70</f>
        <v>13800</v>
      </c>
      <c r="R112" s="36"/>
      <c r="S112" s="36" t="s">
        <v>30</v>
      </c>
      <c r="T112" s="80" t="str">
        <f>CONCATENATE(+계산24!D27," kwh")</f>
        <v>17376 kwh</v>
      </c>
      <c r="W112" s="73" t="s">
        <v>3</v>
      </c>
      <c r="X112" s="72">
        <f>+계산24!E70</f>
        <v>11040</v>
      </c>
      <c r="Y112" s="36"/>
      <c r="Z112" s="36" t="s">
        <v>30</v>
      </c>
      <c r="AA112" s="80" t="str">
        <f>CONCATENATE(+계산24!E27," kwh")</f>
        <v>19591 kwh</v>
      </c>
      <c r="AB112" s="170"/>
      <c r="AC112" s="170"/>
      <c r="AD112" s="73" t="s">
        <v>3</v>
      </c>
      <c r="AE112" s="72">
        <f>+계산24!F70</f>
        <v>13080</v>
      </c>
      <c r="AF112" s="36"/>
      <c r="AG112" s="36" t="s">
        <v>30</v>
      </c>
      <c r="AH112" s="80" t="str">
        <f>CONCATENATE(+계산24!F27," kwh")</f>
        <v>15348 kwh</v>
      </c>
      <c r="AI112" s="170"/>
      <c r="AJ112" s="170"/>
      <c r="AK112" s="73" t="s">
        <v>3</v>
      </c>
      <c r="AL112" s="72">
        <f>+계산24!G70</f>
        <v>11640</v>
      </c>
      <c r="AM112" s="36"/>
      <c r="AN112" s="36" t="s">
        <v>30</v>
      </c>
      <c r="AO112" s="80" t="str">
        <f>CONCATENATE(+계산24!G27," kwh")</f>
        <v>18552 kwh</v>
      </c>
      <c r="AP112" s="170"/>
      <c r="AQ112" s="170"/>
      <c r="AR112" s="73" t="s">
        <v>3</v>
      </c>
      <c r="AS112" s="72">
        <f>+계산24!H70</f>
        <v>20400</v>
      </c>
      <c r="AT112" s="36"/>
      <c r="AU112" s="36" t="s">
        <v>30</v>
      </c>
      <c r="AV112" s="80" t="str">
        <f>CONCATENATE(+계산24!H27," kwh")</f>
        <v>23186 kwh</v>
      </c>
    </row>
    <row r="113" spans="2:48" ht="16.5" customHeight="1">
      <c r="B113" s="73" t="s">
        <v>159</v>
      </c>
      <c r="C113" s="72">
        <f>+계산24!B81</f>
        <v>0</v>
      </c>
      <c r="D113" s="36"/>
      <c r="E113" s="36"/>
      <c r="F113" s="80"/>
      <c r="G113" s="38"/>
      <c r="I113" s="73" t="s">
        <v>159</v>
      </c>
      <c r="J113" s="72">
        <f>+계산24!C81</f>
        <v>0</v>
      </c>
      <c r="K113" s="36"/>
      <c r="L113" s="36"/>
      <c r="M113" s="80"/>
      <c r="P113" s="73" t="s">
        <v>159</v>
      </c>
      <c r="Q113" s="72">
        <f>+계산24!D81</f>
        <v>0</v>
      </c>
      <c r="R113" s="36"/>
      <c r="S113" s="36"/>
      <c r="T113" s="80"/>
      <c r="W113" s="73" t="s">
        <v>159</v>
      </c>
      <c r="X113" s="72">
        <f>+계산24!E81</f>
        <v>0</v>
      </c>
      <c r="Y113" s="36"/>
      <c r="Z113" s="36"/>
      <c r="AA113" s="80"/>
      <c r="AB113" s="170"/>
      <c r="AC113" s="170"/>
      <c r="AD113" s="73" t="s">
        <v>159</v>
      </c>
      <c r="AE113" s="72">
        <f>+계산24!F81</f>
        <v>0</v>
      </c>
      <c r="AF113" s="36"/>
      <c r="AG113" s="36"/>
      <c r="AH113" s="80"/>
      <c r="AI113" s="170"/>
      <c r="AJ113" s="170"/>
      <c r="AK113" s="73" t="s">
        <v>159</v>
      </c>
      <c r="AL113" s="72">
        <f>+계산24!G81</f>
        <v>0</v>
      </c>
      <c r="AM113" s="36"/>
      <c r="AN113" s="36"/>
      <c r="AO113" s="80"/>
      <c r="AP113" s="170"/>
      <c r="AQ113" s="170"/>
      <c r="AR113" s="73" t="s">
        <v>159</v>
      </c>
      <c r="AS113" s="72">
        <f>+계산24!H81</f>
        <v>0</v>
      </c>
      <c r="AT113" s="36"/>
      <c r="AU113" s="36"/>
      <c r="AV113" s="80"/>
    </row>
    <row r="114" spans="2:48" ht="16.5" customHeight="1">
      <c r="B114" s="164" t="s">
        <v>172</v>
      </c>
      <c r="C114" s="72">
        <f>+계산24!B92</f>
        <v>1251</v>
      </c>
      <c r="D114" s="36"/>
      <c r="E114" s="36"/>
      <c r="F114" s="80"/>
      <c r="G114" s="38"/>
      <c r="I114" s="164" t="s">
        <v>172</v>
      </c>
      <c r="J114" s="72">
        <f>+계산24!C92</f>
        <v>1287</v>
      </c>
      <c r="K114" s="36"/>
      <c r="L114" s="36"/>
      <c r="M114" s="80"/>
      <c r="P114" s="164" t="s">
        <v>172</v>
      </c>
      <c r="Q114" s="72">
        <f>+계산24!D92</f>
        <v>1035</v>
      </c>
      <c r="R114" s="36"/>
      <c r="S114" s="36"/>
      <c r="T114" s="80"/>
      <c r="W114" s="164" t="s">
        <v>172</v>
      </c>
      <c r="X114" s="72">
        <f>+계산24!E92</f>
        <v>828</v>
      </c>
      <c r="Y114" s="36"/>
      <c r="Z114" s="36"/>
      <c r="AA114" s="80"/>
      <c r="AB114" s="170"/>
      <c r="AC114" s="170"/>
      <c r="AD114" s="164" t="s">
        <v>172</v>
      </c>
      <c r="AE114" s="72">
        <f>+계산24!F92</f>
        <v>981</v>
      </c>
      <c r="AF114" s="36"/>
      <c r="AG114" s="36"/>
      <c r="AH114" s="80"/>
      <c r="AI114" s="170"/>
      <c r="AJ114" s="170"/>
      <c r="AK114" s="164" t="s">
        <v>172</v>
      </c>
      <c r="AL114" s="72">
        <f>+계산24!G92</f>
        <v>873</v>
      </c>
      <c r="AM114" s="36"/>
      <c r="AN114" s="36"/>
      <c r="AO114" s="80"/>
      <c r="AP114" s="170"/>
      <c r="AQ114" s="170"/>
      <c r="AR114" s="164" t="s">
        <v>172</v>
      </c>
      <c r="AS114" s="72">
        <f>+계산24!H92</f>
        <v>1530</v>
      </c>
      <c r="AT114" s="36"/>
      <c r="AU114" s="36"/>
      <c r="AV114" s="80"/>
    </row>
    <row r="115" spans="2:48" ht="16.5" customHeight="1">
      <c r="B115" s="73" t="s">
        <v>169</v>
      </c>
      <c r="C115" s="72">
        <f>+계산24!B103</f>
        <v>695</v>
      </c>
      <c r="D115" s="36"/>
      <c r="E115" s="36"/>
      <c r="F115" s="80"/>
      <c r="G115" s="38"/>
      <c r="I115" s="73" t="s">
        <v>169</v>
      </c>
      <c r="J115" s="72">
        <f>+계산24!C103</f>
        <v>715</v>
      </c>
      <c r="K115" s="36"/>
      <c r="L115" s="36"/>
      <c r="M115" s="80"/>
      <c r="P115" s="73" t="s">
        <v>169</v>
      </c>
      <c r="Q115" s="72">
        <f>+계산24!D103</f>
        <v>575</v>
      </c>
      <c r="R115" s="36"/>
      <c r="S115" s="36"/>
      <c r="T115" s="80"/>
      <c r="W115" s="73" t="s">
        <v>169</v>
      </c>
      <c r="X115" s="72">
        <f>+계산24!E103</f>
        <v>460</v>
      </c>
      <c r="Y115" s="36"/>
      <c r="Z115" s="36"/>
      <c r="AA115" s="80"/>
      <c r="AB115" s="170"/>
      <c r="AC115" s="170"/>
      <c r="AD115" s="73" t="s">
        <v>169</v>
      </c>
      <c r="AE115" s="72">
        <f>+계산24!F103</f>
        <v>545</v>
      </c>
      <c r="AF115" s="36"/>
      <c r="AG115" s="36"/>
      <c r="AH115" s="80"/>
      <c r="AI115" s="170"/>
      <c r="AJ115" s="170"/>
      <c r="AK115" s="73" t="s">
        <v>169</v>
      </c>
      <c r="AL115" s="72">
        <f>+계산24!G103</f>
        <v>485</v>
      </c>
      <c r="AM115" s="36"/>
      <c r="AN115" s="36"/>
      <c r="AO115" s="80"/>
      <c r="AP115" s="170"/>
      <c r="AQ115" s="170"/>
      <c r="AR115" s="73" t="s">
        <v>169</v>
      </c>
      <c r="AS115" s="72">
        <f>+계산24!H103</f>
        <v>850</v>
      </c>
      <c r="AT115" s="36"/>
      <c r="AU115" s="36"/>
      <c r="AV115" s="80"/>
    </row>
    <row r="116" spans="2:48" ht="16.5" customHeight="1">
      <c r="B116" s="73" t="s">
        <v>31</v>
      </c>
      <c r="C116" s="72">
        <f>+계산24!B114</f>
        <v>1954</v>
      </c>
      <c r="D116" s="36"/>
      <c r="E116" s="172" t="s">
        <v>117</v>
      </c>
      <c r="F116" s="173"/>
      <c r="G116" s="38"/>
      <c r="I116" s="73" t="s">
        <v>31</v>
      </c>
      <c r="J116" s="72">
        <f>+계산24!C114</f>
        <v>2007</v>
      </c>
      <c r="K116" s="36"/>
      <c r="L116" s="172" t="s">
        <v>117</v>
      </c>
      <c r="M116" s="173"/>
      <c r="P116" s="73" t="s">
        <v>31</v>
      </c>
      <c r="Q116" s="72">
        <f>+계산24!D114</f>
        <v>1632</v>
      </c>
      <c r="R116" s="36"/>
      <c r="S116" s="172" t="s">
        <v>117</v>
      </c>
      <c r="T116" s="173"/>
      <c r="W116" s="73" t="s">
        <v>31</v>
      </c>
      <c r="X116" s="72">
        <f>+계산24!E114</f>
        <v>1324</v>
      </c>
      <c r="Y116" s="36"/>
      <c r="Z116" s="172" t="s">
        <v>117</v>
      </c>
      <c r="AA116" s="173"/>
      <c r="AB116" s="169"/>
      <c r="AC116" s="169"/>
      <c r="AD116" s="73" t="s">
        <v>31</v>
      </c>
      <c r="AE116" s="72">
        <f>+계산24!F114</f>
        <v>1552</v>
      </c>
      <c r="AF116" s="36"/>
      <c r="AG116" s="172" t="s">
        <v>117</v>
      </c>
      <c r="AH116" s="173"/>
      <c r="AI116" s="169"/>
      <c r="AJ116" s="169"/>
      <c r="AK116" s="73" t="s">
        <v>31</v>
      </c>
      <c r="AL116" s="72">
        <f>+계산24!G114</f>
        <v>1391</v>
      </c>
      <c r="AM116" s="36"/>
      <c r="AN116" s="172" t="s">
        <v>117</v>
      </c>
      <c r="AO116" s="173"/>
      <c r="AP116" s="169"/>
      <c r="AQ116" s="169"/>
      <c r="AR116" s="73" t="s">
        <v>31</v>
      </c>
      <c r="AS116" s="72">
        <f>+계산24!H114</f>
        <v>2369</v>
      </c>
      <c r="AT116" s="36"/>
      <c r="AU116" s="172" t="s">
        <v>117</v>
      </c>
      <c r="AV116" s="173"/>
    </row>
    <row r="117" spans="2:48" ht="16.5" customHeight="1">
      <c r="B117" s="73" t="s">
        <v>171</v>
      </c>
      <c r="C117" s="72">
        <f>+계산24!B125</f>
        <v>0</v>
      </c>
      <c r="D117" s="36"/>
      <c r="E117" s="36" t="s">
        <v>33</v>
      </c>
      <c r="F117" s="80" t="str">
        <f>CONCATENATE(+계산24!B48," kwh")</f>
        <v>139 kwh</v>
      </c>
      <c r="G117" s="38"/>
      <c r="I117" s="73" t="s">
        <v>171</v>
      </c>
      <c r="J117" s="72">
        <f>+계산24!C125</f>
        <v>-9</v>
      </c>
      <c r="K117" s="36"/>
      <c r="L117" s="36" t="s">
        <v>33</v>
      </c>
      <c r="M117" s="80" t="str">
        <f>CONCATENATE(+계산24!C48," kwh")</f>
        <v>143 kwh</v>
      </c>
      <c r="P117" s="73" t="s">
        <v>171</v>
      </c>
      <c r="Q117" s="72">
        <f>+계산24!D125</f>
        <v>-2</v>
      </c>
      <c r="R117" s="36"/>
      <c r="S117" s="36" t="s">
        <v>33</v>
      </c>
      <c r="T117" s="80" t="str">
        <f>CONCATENATE(+계산24!D48," kwh")</f>
        <v>115 kwh</v>
      </c>
      <c r="W117" s="73" t="s">
        <v>171</v>
      </c>
      <c r="X117" s="72">
        <f>+계산24!E125</f>
        <v>-2</v>
      </c>
      <c r="Y117" s="36"/>
      <c r="Z117" s="36" t="s">
        <v>33</v>
      </c>
      <c r="AA117" s="80" t="str">
        <f>CONCATENATE(+계산24!E48," kwh")</f>
        <v>92 kwh</v>
      </c>
      <c r="AB117" s="170"/>
      <c r="AC117" s="170"/>
      <c r="AD117" s="73" t="s">
        <v>171</v>
      </c>
      <c r="AE117" s="72">
        <f>+계산24!F125</f>
        <v>-8</v>
      </c>
      <c r="AF117" s="36"/>
      <c r="AG117" s="36" t="s">
        <v>33</v>
      </c>
      <c r="AH117" s="80" t="str">
        <f>CONCATENATE(+계산24!F48," kwh")</f>
        <v>109 kwh</v>
      </c>
      <c r="AI117" s="170"/>
      <c r="AJ117" s="170"/>
      <c r="AK117" s="73" t="s">
        <v>171</v>
      </c>
      <c r="AL117" s="72">
        <f>+계산24!G125</f>
        <v>-9</v>
      </c>
      <c r="AM117" s="36"/>
      <c r="AN117" s="36" t="s">
        <v>33</v>
      </c>
      <c r="AO117" s="80" t="str">
        <f>CONCATENATE(+계산24!G48," kwh")</f>
        <v>97 kwh</v>
      </c>
      <c r="AP117" s="170"/>
      <c r="AQ117" s="170"/>
      <c r="AR117" s="73" t="s">
        <v>171</v>
      </c>
      <c r="AS117" s="72">
        <f>+계산24!H125</f>
        <v>-9</v>
      </c>
      <c r="AT117" s="36"/>
      <c r="AU117" s="36" t="s">
        <v>33</v>
      </c>
      <c r="AV117" s="80" t="str">
        <f>CONCATENATE(+계산24!H48," kwh")</f>
        <v>170 kwh</v>
      </c>
    </row>
    <row r="118" spans="2:48" ht="16.5" customHeight="1">
      <c r="B118" s="73" t="s">
        <v>32</v>
      </c>
      <c r="C118" s="72">
        <f>+계산24!B136</f>
        <v>620</v>
      </c>
      <c r="D118" s="36"/>
      <c r="E118" s="96"/>
      <c r="F118" s="95"/>
      <c r="G118" s="38"/>
      <c r="I118" s="73" t="s">
        <v>32</v>
      </c>
      <c r="J118" s="72">
        <f>+계산24!C136</f>
        <v>640</v>
      </c>
      <c r="K118" s="36"/>
      <c r="L118" s="96"/>
      <c r="M118" s="95"/>
      <c r="P118" s="73" t="s">
        <v>32</v>
      </c>
      <c r="Q118" s="72">
        <f>+계산24!D136</f>
        <v>520</v>
      </c>
      <c r="R118" s="36"/>
      <c r="S118" s="96"/>
      <c r="T118" s="95"/>
      <c r="W118" s="73" t="s">
        <v>32</v>
      </c>
      <c r="X118" s="72">
        <f>+계산24!E136</f>
        <v>420</v>
      </c>
      <c r="Y118" s="36"/>
      <c r="Z118" s="96"/>
      <c r="AA118" s="95"/>
      <c r="AB118" s="171"/>
      <c r="AC118" s="171"/>
      <c r="AD118" s="73" t="s">
        <v>32</v>
      </c>
      <c r="AE118" s="72">
        <f>+계산24!F136</f>
        <v>490</v>
      </c>
      <c r="AF118" s="36"/>
      <c r="AG118" s="96"/>
      <c r="AH118" s="95"/>
      <c r="AI118" s="171"/>
      <c r="AJ118" s="171"/>
      <c r="AK118" s="73" t="s">
        <v>32</v>
      </c>
      <c r="AL118" s="72">
        <f>+계산24!G136</f>
        <v>440</v>
      </c>
      <c r="AM118" s="36"/>
      <c r="AN118" s="96"/>
      <c r="AO118" s="95"/>
      <c r="AP118" s="171"/>
      <c r="AQ118" s="171"/>
      <c r="AR118" s="73" t="s">
        <v>32</v>
      </c>
      <c r="AS118" s="72">
        <f>+계산24!H136</f>
        <v>750</v>
      </c>
      <c r="AT118" s="36"/>
      <c r="AU118" s="96"/>
      <c r="AV118" s="95"/>
    </row>
    <row r="119" spans="2:48" ht="16.5" customHeight="1">
      <c r="B119" s="73" t="s">
        <v>101</v>
      </c>
      <c r="C119" s="72">
        <f>+계산24!B147</f>
        <v>2500</v>
      </c>
      <c r="D119" s="36"/>
      <c r="E119" s="36"/>
      <c r="F119" s="80"/>
      <c r="G119" s="38"/>
      <c r="I119" s="73" t="s">
        <v>101</v>
      </c>
      <c r="J119" s="72">
        <f>+계산24!C147</f>
        <v>2500</v>
      </c>
      <c r="K119" s="36"/>
      <c r="L119" s="36"/>
      <c r="M119" s="80"/>
      <c r="P119" s="73" t="s">
        <v>101</v>
      </c>
      <c r="Q119" s="72">
        <f>+계산24!D147</f>
        <v>2500</v>
      </c>
      <c r="R119" s="36"/>
      <c r="S119" s="36"/>
      <c r="T119" s="80"/>
      <c r="W119" s="73" t="s">
        <v>101</v>
      </c>
      <c r="X119" s="72">
        <f>+계산24!E147</f>
        <v>0</v>
      </c>
      <c r="Y119" s="36"/>
      <c r="Z119" s="36"/>
      <c r="AA119" s="80"/>
      <c r="AB119" s="170"/>
      <c r="AC119" s="170"/>
      <c r="AD119" s="73" t="s">
        <v>101</v>
      </c>
      <c r="AE119" s="72">
        <f>+계산24!F147</f>
        <v>2500</v>
      </c>
      <c r="AF119" s="36"/>
      <c r="AG119" s="36"/>
      <c r="AH119" s="80"/>
      <c r="AI119" s="170"/>
      <c r="AJ119" s="170"/>
      <c r="AK119" s="73" t="s">
        <v>101</v>
      </c>
      <c r="AL119" s="72">
        <f>+계산24!G147</f>
        <v>2500</v>
      </c>
      <c r="AM119" s="36"/>
      <c r="AN119" s="36"/>
      <c r="AO119" s="80"/>
      <c r="AP119" s="170"/>
      <c r="AQ119" s="170"/>
      <c r="AR119" s="73" t="s">
        <v>101</v>
      </c>
      <c r="AS119" s="72">
        <f>+계산24!H147</f>
        <v>0</v>
      </c>
      <c r="AT119" s="36"/>
      <c r="AU119" s="36"/>
      <c r="AV119" s="80"/>
    </row>
    <row r="120" spans="2:48" ht="16.5" customHeight="1">
      <c r="B120" s="73" t="s">
        <v>104</v>
      </c>
      <c r="C120" s="72">
        <f>+계산24!B158</f>
        <v>0</v>
      </c>
      <c r="D120" s="36"/>
      <c r="E120" s="36"/>
      <c r="F120" s="80"/>
      <c r="G120" s="38"/>
      <c r="I120" s="73" t="s">
        <v>104</v>
      </c>
      <c r="J120" s="72">
        <f>+계산24!C158</f>
        <v>0</v>
      </c>
      <c r="K120" s="36"/>
      <c r="L120" s="36"/>
      <c r="M120" s="80"/>
      <c r="P120" s="73" t="s">
        <v>104</v>
      </c>
      <c r="Q120" s="72">
        <f>+계산24!D158</f>
        <v>0</v>
      </c>
      <c r="R120" s="36"/>
      <c r="S120" s="36"/>
      <c r="T120" s="80"/>
      <c r="W120" s="73" t="s">
        <v>104</v>
      </c>
      <c r="X120" s="72">
        <f>+계산24!E158</f>
        <v>0</v>
      </c>
      <c r="Y120" s="36"/>
      <c r="Z120" s="36"/>
      <c r="AA120" s="80"/>
      <c r="AB120" s="170"/>
      <c r="AC120" s="170"/>
      <c r="AD120" s="73" t="s">
        <v>104</v>
      </c>
      <c r="AE120" s="72">
        <f>+계산24!F158</f>
        <v>0</v>
      </c>
      <c r="AF120" s="36"/>
      <c r="AG120" s="36"/>
      <c r="AH120" s="80"/>
      <c r="AI120" s="170"/>
      <c r="AJ120" s="170"/>
      <c r="AK120" s="73" t="s">
        <v>104</v>
      </c>
      <c r="AL120" s="72">
        <f>+계산24!G158</f>
        <v>0</v>
      </c>
      <c r="AM120" s="36"/>
      <c r="AN120" s="36"/>
      <c r="AO120" s="80"/>
      <c r="AP120" s="170"/>
      <c r="AQ120" s="170"/>
      <c r="AR120" s="73" t="s">
        <v>104</v>
      </c>
      <c r="AS120" s="72">
        <f>+계산24!H158</f>
        <v>0</v>
      </c>
      <c r="AT120" s="36"/>
      <c r="AU120" s="36"/>
      <c r="AV120" s="80"/>
    </row>
    <row r="121" spans="2:48" ht="16.5" customHeight="1">
      <c r="B121" s="93" t="s">
        <v>109</v>
      </c>
      <c r="C121" s="94">
        <f>+계산24!B169</f>
        <v>24610</v>
      </c>
      <c r="D121" s="81"/>
      <c r="E121" s="36"/>
      <c r="F121" s="37"/>
      <c r="G121" s="38"/>
      <c r="H121" s="39"/>
      <c r="I121" s="93" t="s">
        <v>109</v>
      </c>
      <c r="J121" s="94">
        <f>+계산24!C169</f>
        <v>25210</v>
      </c>
      <c r="K121" s="81"/>
      <c r="L121" s="36"/>
      <c r="M121" s="37"/>
      <c r="N121" s="39"/>
      <c r="O121" s="39"/>
      <c r="P121" s="93" t="s">
        <v>109</v>
      </c>
      <c r="Q121" s="94">
        <f>+계산24!D169</f>
        <v>20970</v>
      </c>
      <c r="R121" s="81"/>
      <c r="S121" s="36"/>
      <c r="T121" s="37"/>
      <c r="U121" s="39"/>
      <c r="V121" s="39"/>
      <c r="W121" s="93" t="s">
        <v>109</v>
      </c>
      <c r="X121" s="94">
        <f>+계산24!E169</f>
        <v>14980</v>
      </c>
      <c r="Y121" s="81"/>
      <c r="Z121" s="36"/>
      <c r="AA121" s="37"/>
      <c r="AB121" s="81"/>
      <c r="AC121" s="81"/>
      <c r="AD121" s="93" t="s">
        <v>109</v>
      </c>
      <c r="AE121" s="94">
        <f>+계산24!F169</f>
        <v>20050</v>
      </c>
      <c r="AF121" s="81"/>
      <c r="AG121" s="36"/>
      <c r="AH121" s="37"/>
      <c r="AI121" s="81"/>
      <c r="AJ121" s="81"/>
      <c r="AK121" s="93" t="s">
        <v>109</v>
      </c>
      <c r="AL121" s="94">
        <f>+계산24!G169</f>
        <v>18230</v>
      </c>
      <c r="AM121" s="81"/>
      <c r="AN121" s="36"/>
      <c r="AO121" s="37"/>
      <c r="AP121" s="81"/>
      <c r="AQ121" s="81"/>
      <c r="AR121" s="93" t="s">
        <v>109</v>
      </c>
      <c r="AS121" s="94">
        <f>+계산24!H169</f>
        <v>26800</v>
      </c>
      <c r="AT121" s="81"/>
      <c r="AU121" s="36"/>
      <c r="AV121" s="37"/>
    </row>
    <row r="122" spans="2:48" ht="16.5" customHeight="1">
      <c r="B122" s="74" t="s">
        <v>111</v>
      </c>
      <c r="C122" s="75">
        <f>+미납요금!B8</f>
        <v>0</v>
      </c>
      <c r="D122" s="81"/>
      <c r="E122" s="36"/>
      <c r="F122" s="37"/>
      <c r="G122" s="38"/>
      <c r="H122" s="39"/>
      <c r="I122" s="74" t="s">
        <v>111</v>
      </c>
      <c r="J122" s="75">
        <f>+미납요금!C8</f>
        <v>0</v>
      </c>
      <c r="K122" s="81"/>
      <c r="L122" s="36"/>
      <c r="M122" s="37"/>
      <c r="N122" s="39"/>
      <c r="O122" s="39"/>
      <c r="P122" s="74" t="s">
        <v>111</v>
      </c>
      <c r="Q122" s="75">
        <f>+미납요금!D8</f>
        <v>0</v>
      </c>
      <c r="R122" s="81"/>
      <c r="S122" s="36"/>
      <c r="T122" s="37"/>
      <c r="U122" s="39"/>
      <c r="V122" s="39"/>
      <c r="W122" s="74" t="s">
        <v>111</v>
      </c>
      <c r="X122" s="75">
        <f>+미납요금!E8</f>
        <v>115360</v>
      </c>
      <c r="Y122" s="81"/>
      <c r="Z122" s="36"/>
      <c r="AA122" s="37"/>
      <c r="AB122" s="81"/>
      <c r="AC122" s="81"/>
      <c r="AD122" s="74" t="s">
        <v>111</v>
      </c>
      <c r="AE122" s="75">
        <f>+미납요금!F8</f>
        <v>0</v>
      </c>
      <c r="AF122" s="81"/>
      <c r="AG122" s="36"/>
      <c r="AH122" s="37"/>
      <c r="AI122" s="81"/>
      <c r="AJ122" s="81"/>
      <c r="AK122" s="74" t="s">
        <v>111</v>
      </c>
      <c r="AL122" s="75">
        <f>+미납요금!G8</f>
        <v>0</v>
      </c>
      <c r="AM122" s="81"/>
      <c r="AN122" s="36"/>
      <c r="AO122" s="37"/>
      <c r="AP122" s="81"/>
      <c r="AQ122" s="81"/>
      <c r="AR122" s="74" t="s">
        <v>111</v>
      </c>
      <c r="AS122" s="75">
        <f>+미납요금!H8</f>
        <v>0</v>
      </c>
      <c r="AT122" s="81"/>
      <c r="AU122" s="36"/>
      <c r="AV122" s="37"/>
    </row>
    <row r="123" spans="2:48" ht="16.5" customHeight="1">
      <c r="B123" s="91" t="s">
        <v>112</v>
      </c>
      <c r="C123" s="92">
        <f>+C121+C122</f>
        <v>24610</v>
      </c>
      <c r="D123" s="81"/>
      <c r="E123" s="36"/>
      <c r="F123" s="37"/>
      <c r="G123" s="38"/>
      <c r="I123" s="91" t="s">
        <v>112</v>
      </c>
      <c r="J123" s="92">
        <f>+J121+J122</f>
        <v>25210</v>
      </c>
      <c r="K123" s="81"/>
      <c r="L123" s="36"/>
      <c r="M123" s="37"/>
      <c r="P123" s="91" t="s">
        <v>112</v>
      </c>
      <c r="Q123" s="92">
        <f>+Q121+Q122</f>
        <v>20970</v>
      </c>
      <c r="R123" s="81"/>
      <c r="S123" s="36"/>
      <c r="T123" s="37"/>
      <c r="W123" s="91" t="s">
        <v>112</v>
      </c>
      <c r="X123" s="92">
        <f>+X121+X122</f>
        <v>130340</v>
      </c>
      <c r="Y123" s="81"/>
      <c r="Z123" s="36"/>
      <c r="AA123" s="37"/>
      <c r="AB123" s="81"/>
      <c r="AC123" s="81"/>
      <c r="AD123" s="91" t="s">
        <v>112</v>
      </c>
      <c r="AE123" s="92">
        <f>+AE121+AE122</f>
        <v>20050</v>
      </c>
      <c r="AF123" s="81"/>
      <c r="AG123" s="36"/>
      <c r="AH123" s="37"/>
      <c r="AI123" s="81"/>
      <c r="AJ123" s="81"/>
      <c r="AK123" s="91" t="s">
        <v>112</v>
      </c>
      <c r="AL123" s="92">
        <f>+AL121+AL122</f>
        <v>18230</v>
      </c>
      <c r="AM123" s="81"/>
      <c r="AN123" s="36"/>
      <c r="AO123" s="37"/>
      <c r="AP123" s="81"/>
      <c r="AQ123" s="81"/>
      <c r="AR123" s="91" t="s">
        <v>112</v>
      </c>
      <c r="AS123" s="92">
        <f>+AS121+AS122</f>
        <v>26800</v>
      </c>
      <c r="AT123" s="81"/>
      <c r="AU123" s="36"/>
      <c r="AV123" s="37"/>
    </row>
    <row r="124" spans="2:48" s="39" customFormat="1" ht="16.5" customHeight="1">
      <c r="B124" s="73"/>
      <c r="C124" s="42"/>
      <c r="D124" s="36"/>
      <c r="E124" s="36"/>
      <c r="F124" s="37"/>
      <c r="G124" s="38"/>
      <c r="I124" s="73"/>
      <c r="J124" s="42"/>
      <c r="K124" s="36"/>
      <c r="L124" s="36"/>
      <c r="M124" s="37"/>
      <c r="P124" s="73"/>
      <c r="Q124" s="42"/>
      <c r="R124" s="36"/>
      <c r="S124" s="36"/>
      <c r="T124" s="37"/>
      <c r="W124" s="73"/>
      <c r="X124" s="42"/>
      <c r="Y124" s="36"/>
      <c r="Z124" s="36"/>
      <c r="AA124" s="37"/>
      <c r="AB124" s="81"/>
      <c r="AC124" s="81"/>
      <c r="AD124" s="73"/>
      <c r="AE124" s="42"/>
      <c r="AF124" s="36"/>
      <c r="AG124" s="36"/>
      <c r="AH124" s="37"/>
      <c r="AI124" s="81"/>
      <c r="AJ124" s="81"/>
      <c r="AK124" s="73"/>
      <c r="AL124" s="42"/>
      <c r="AM124" s="36"/>
      <c r="AN124" s="36"/>
      <c r="AO124" s="37"/>
      <c r="AP124" s="81"/>
      <c r="AQ124" s="81"/>
      <c r="AR124" s="73"/>
      <c r="AS124" s="42"/>
      <c r="AT124" s="36"/>
      <c r="AU124" s="36"/>
      <c r="AV124" s="37"/>
    </row>
    <row r="125" spans="2:48" s="82" customFormat="1" ht="16.5" customHeight="1">
      <c r="B125" s="73">
        <f>+계산24!$B$5</f>
        <v>0</v>
      </c>
      <c r="C125" s="42"/>
      <c r="D125" s="36"/>
      <c r="E125" s="36"/>
      <c r="F125" s="37"/>
      <c r="G125" s="83"/>
      <c r="I125" s="73">
        <f>+계산24!$B$5</f>
        <v>0</v>
      </c>
      <c r="J125" s="42"/>
      <c r="K125" s="36"/>
      <c r="L125" s="36"/>
      <c r="M125" s="37"/>
      <c r="P125" s="73">
        <f>+계산24!$B$5</f>
        <v>0</v>
      </c>
      <c r="Q125" s="42"/>
      <c r="R125" s="36"/>
      <c r="S125" s="36"/>
      <c r="T125" s="37"/>
      <c r="W125" s="73">
        <f>+계산24!$B$5</f>
        <v>0</v>
      </c>
      <c r="X125" s="42"/>
      <c r="Y125" s="36"/>
      <c r="Z125" s="36"/>
      <c r="AA125" s="37"/>
      <c r="AB125" s="81"/>
      <c r="AC125" s="81"/>
      <c r="AD125" s="73">
        <f>+계산24!$B$5</f>
        <v>0</v>
      </c>
      <c r="AE125" s="42"/>
      <c r="AF125" s="36"/>
      <c r="AG125" s="36"/>
      <c r="AH125" s="37"/>
      <c r="AI125" s="81"/>
      <c r="AJ125" s="81"/>
      <c r="AK125" s="73">
        <f>+계산24!$B$5</f>
        <v>0</v>
      </c>
      <c r="AL125" s="42"/>
      <c r="AM125" s="36"/>
      <c r="AN125" s="36"/>
      <c r="AO125" s="37"/>
      <c r="AP125" s="81"/>
      <c r="AQ125" s="81"/>
      <c r="AR125" s="73">
        <f>+계산24!$B$5</f>
        <v>0</v>
      </c>
      <c r="AS125" s="42"/>
      <c r="AT125" s="36"/>
      <c r="AU125" s="36"/>
      <c r="AV125" s="37"/>
    </row>
    <row r="126" spans="2:48" ht="16.5" customHeight="1">
      <c r="B126" s="73" t="str">
        <f>+계산24!$B$6</f>
        <v>입금계좌 : 농협 351-0645-1175-83 ㈜루트</v>
      </c>
      <c r="C126" s="42"/>
      <c r="D126" s="36"/>
      <c r="E126" s="36"/>
      <c r="F126" s="37"/>
      <c r="G126" s="38"/>
      <c r="I126" s="73" t="str">
        <f>+계산24!$B$6</f>
        <v>입금계좌 : 농협 351-0645-1175-83 ㈜루트</v>
      </c>
      <c r="J126" s="42"/>
      <c r="K126" s="36"/>
      <c r="L126" s="36"/>
      <c r="M126" s="37"/>
      <c r="P126" s="73" t="str">
        <f>+계산24!$B$6</f>
        <v>입금계좌 : 농협 351-0645-1175-83 ㈜루트</v>
      </c>
      <c r="Q126" s="42"/>
      <c r="R126" s="36"/>
      <c r="S126" s="36"/>
      <c r="T126" s="37"/>
      <c r="W126" s="73" t="str">
        <f>+계산24!$B$6</f>
        <v>입금계좌 : 농협 351-0645-1175-83 ㈜루트</v>
      </c>
      <c r="X126" s="42"/>
      <c r="Y126" s="36"/>
      <c r="Z126" s="36"/>
      <c r="AA126" s="37"/>
      <c r="AB126" s="81"/>
      <c r="AC126" s="81"/>
      <c r="AD126" s="73" t="str">
        <f>+계산24!$B$6</f>
        <v>입금계좌 : 농협 351-0645-1175-83 ㈜루트</v>
      </c>
      <c r="AE126" s="42"/>
      <c r="AF126" s="36"/>
      <c r="AG126" s="36"/>
      <c r="AH126" s="37"/>
      <c r="AI126" s="81"/>
      <c r="AJ126" s="81"/>
      <c r="AK126" s="73" t="str">
        <f>+계산24!$B$6</f>
        <v>입금계좌 : 농협 351-0645-1175-83 ㈜루트</v>
      </c>
      <c r="AL126" s="42"/>
      <c r="AM126" s="36"/>
      <c r="AN126" s="36"/>
      <c r="AO126" s="37"/>
      <c r="AP126" s="81"/>
      <c r="AQ126" s="81"/>
      <c r="AR126" s="73" t="str">
        <f>+계산24!$B$6</f>
        <v>입금계좌 : 농협 351-0645-1175-83 ㈜루트</v>
      </c>
      <c r="AS126" s="42"/>
      <c r="AT126" s="36"/>
      <c r="AU126" s="36"/>
      <c r="AV126" s="37"/>
    </row>
    <row r="127" spans="2:48" s="184" customFormat="1" ht="16.5" customHeight="1">
      <c r="B127" s="180">
        <f>+계산24!$B$7</f>
        <v>0</v>
      </c>
      <c r="C127" s="181"/>
      <c r="D127" s="26"/>
      <c r="E127" s="26"/>
      <c r="F127" s="182"/>
      <c r="G127" s="183"/>
      <c r="I127" s="180">
        <f>+계산24!$B$7</f>
        <v>0</v>
      </c>
      <c r="J127" s="181"/>
      <c r="K127" s="26"/>
      <c r="L127" s="26"/>
      <c r="M127" s="182"/>
      <c r="P127" s="180">
        <f>+계산24!$B$7</f>
        <v>0</v>
      </c>
      <c r="Q127" s="181"/>
      <c r="R127" s="26"/>
      <c r="S127" s="26"/>
      <c r="T127" s="182"/>
      <c r="W127" s="180">
        <f>+계산24!$B$7</f>
        <v>0</v>
      </c>
      <c r="X127" s="181"/>
      <c r="Y127" s="26"/>
      <c r="Z127" s="26"/>
      <c r="AA127" s="182"/>
      <c r="AB127" s="185"/>
      <c r="AC127" s="185"/>
      <c r="AD127" s="180">
        <f>+계산24!$B$7</f>
        <v>0</v>
      </c>
      <c r="AE127" s="181"/>
      <c r="AF127" s="26"/>
      <c r="AG127" s="26"/>
      <c r="AH127" s="182"/>
      <c r="AI127" s="185"/>
      <c r="AJ127" s="185"/>
      <c r="AK127" s="180">
        <f>+계산24!$B$7</f>
        <v>0</v>
      </c>
      <c r="AL127" s="181"/>
      <c r="AM127" s="26"/>
      <c r="AN127" s="26"/>
      <c r="AO127" s="182"/>
      <c r="AP127" s="185"/>
      <c r="AQ127" s="185"/>
      <c r="AR127" s="180">
        <f>+계산24!$B$7</f>
        <v>0</v>
      </c>
      <c r="AS127" s="181"/>
      <c r="AT127" s="26"/>
      <c r="AU127" s="26"/>
      <c r="AV127" s="182"/>
    </row>
    <row r="128" spans="2:48" ht="16.5" customHeight="1" thickBot="1">
      <c r="B128" s="84"/>
      <c r="C128" s="85"/>
      <c r="D128" s="85"/>
      <c r="E128" s="85"/>
      <c r="F128" s="86"/>
      <c r="I128" s="84"/>
      <c r="J128" s="85"/>
      <c r="K128" s="85"/>
      <c r="L128" s="85"/>
      <c r="M128" s="86"/>
      <c r="P128" s="84"/>
      <c r="Q128" s="85"/>
      <c r="R128" s="85"/>
      <c r="S128" s="85"/>
      <c r="T128" s="86"/>
      <c r="W128" s="84"/>
      <c r="X128" s="85"/>
      <c r="Y128" s="85"/>
      <c r="Z128" s="85"/>
      <c r="AA128" s="86"/>
      <c r="AB128" s="81"/>
      <c r="AC128" s="81"/>
      <c r="AD128" s="84"/>
      <c r="AE128" s="85"/>
      <c r="AF128" s="85"/>
      <c r="AG128" s="85"/>
      <c r="AH128" s="86"/>
      <c r="AI128" s="81"/>
      <c r="AJ128" s="81"/>
      <c r="AK128" s="84"/>
      <c r="AL128" s="85"/>
      <c r="AM128" s="85"/>
      <c r="AN128" s="85"/>
      <c r="AO128" s="86"/>
      <c r="AP128" s="81"/>
      <c r="AQ128" s="81"/>
      <c r="AR128" s="84"/>
      <c r="AS128" s="85"/>
      <c r="AT128" s="85"/>
      <c r="AU128" s="85"/>
      <c r="AV128" s="86"/>
    </row>
    <row r="129" spans="2:48" ht="16.5" customHeight="1">
      <c r="B129" s="36"/>
      <c r="I129" s="36"/>
      <c r="P129" s="36"/>
      <c r="W129" s="36"/>
      <c r="AD129" s="36"/>
      <c r="AK129" s="36"/>
      <c r="AR129" s="36"/>
    </row>
    <row r="130" spans="2:48" ht="16.5" customHeight="1">
      <c r="B130" s="36"/>
      <c r="I130" s="36"/>
      <c r="P130" s="36"/>
      <c r="W130" s="36"/>
      <c r="AD130" s="36"/>
      <c r="AK130" s="36"/>
      <c r="AR130" s="36"/>
    </row>
    <row r="131" spans="2:48" ht="16.5" customHeight="1">
      <c r="B131" s="36"/>
      <c r="I131" s="36"/>
      <c r="P131" s="36"/>
      <c r="W131" s="36"/>
      <c r="AD131" s="36"/>
      <c r="AK131" s="36"/>
      <c r="AR131" s="36"/>
    </row>
    <row r="132" spans="2:48" ht="16.5" customHeight="1" thickBot="1">
      <c r="G132" s="38"/>
    </row>
    <row r="133" spans="2:48" s="76" customFormat="1" ht="16.5" customHeight="1">
      <c r="B133" s="98"/>
      <c r="C133" s="101"/>
      <c r="D133" s="102" t="s">
        <v>114</v>
      </c>
      <c r="E133" s="99"/>
      <c r="F133" s="100"/>
      <c r="G133" s="77"/>
      <c r="I133" s="98"/>
      <c r="J133" s="101"/>
      <c r="K133" s="102" t="s">
        <v>114</v>
      </c>
      <c r="L133" s="99"/>
      <c r="M133" s="100"/>
      <c r="P133" s="98"/>
      <c r="Q133" s="101"/>
      <c r="R133" s="102" t="s">
        <v>114</v>
      </c>
      <c r="S133" s="99"/>
      <c r="T133" s="100"/>
      <c r="W133" s="98"/>
      <c r="X133" s="101"/>
      <c r="Y133" s="102" t="s">
        <v>114</v>
      </c>
      <c r="Z133" s="99"/>
      <c r="AA133" s="100"/>
      <c r="AB133" s="167"/>
      <c r="AC133" s="167"/>
      <c r="AD133" s="98"/>
      <c r="AE133" s="101"/>
      <c r="AF133" s="102" t="s">
        <v>114</v>
      </c>
      <c r="AG133" s="99"/>
      <c r="AH133" s="100"/>
      <c r="AI133" s="167"/>
      <c r="AJ133" s="167"/>
      <c r="AK133" s="98"/>
      <c r="AL133" s="101"/>
      <c r="AM133" s="102" t="s">
        <v>114</v>
      </c>
      <c r="AN133" s="99"/>
      <c r="AO133" s="100"/>
      <c r="AP133" s="167"/>
      <c r="AQ133" s="167"/>
      <c r="AR133" s="98"/>
      <c r="AS133" s="101"/>
      <c r="AT133" s="102" t="s">
        <v>114</v>
      </c>
      <c r="AU133" s="99"/>
      <c r="AV133" s="100"/>
    </row>
    <row r="134" spans="2:48" ht="16.5" customHeight="1">
      <c r="B134" s="40" t="s">
        <v>26</v>
      </c>
      <c r="C134" s="26" t="s">
        <v>38</v>
      </c>
      <c r="D134" s="96"/>
      <c r="E134" s="26"/>
      <c r="F134" s="95"/>
      <c r="G134" s="41"/>
      <c r="H134" s="41"/>
      <c r="I134" s="40" t="s">
        <v>26</v>
      </c>
      <c r="J134" s="26" t="s">
        <v>43</v>
      </c>
      <c r="K134" s="41"/>
      <c r="L134" s="26"/>
      <c r="M134" s="70"/>
      <c r="N134" s="41"/>
      <c r="O134" s="41"/>
      <c r="P134" s="40" t="s">
        <v>26</v>
      </c>
      <c r="Q134" s="26" t="s">
        <v>61</v>
      </c>
      <c r="R134" s="42"/>
      <c r="S134" s="26"/>
      <c r="T134" s="70"/>
      <c r="U134" s="41"/>
      <c r="V134" s="41"/>
      <c r="W134" s="40" t="s">
        <v>26</v>
      </c>
      <c r="X134" s="26" t="s">
        <v>62</v>
      </c>
      <c r="Y134" s="41"/>
      <c r="Z134" s="26"/>
      <c r="AA134" s="70"/>
      <c r="AB134" s="41"/>
      <c r="AC134" s="41"/>
      <c r="AD134" s="40" t="s">
        <v>26</v>
      </c>
      <c r="AE134" s="26" t="s">
        <v>63</v>
      </c>
      <c r="AF134" s="41"/>
      <c r="AG134" s="26"/>
      <c r="AH134" s="70"/>
      <c r="AI134" s="41"/>
      <c r="AJ134" s="41"/>
      <c r="AK134" s="40" t="s">
        <v>26</v>
      </c>
      <c r="AL134" s="26" t="s">
        <v>64</v>
      </c>
      <c r="AN134" s="26"/>
      <c r="AO134" s="70"/>
      <c r="AP134" s="41"/>
      <c r="AQ134" s="41"/>
      <c r="AR134" s="40" t="s">
        <v>26</v>
      </c>
      <c r="AS134" s="26" t="s">
        <v>65</v>
      </c>
      <c r="AU134" s="26"/>
      <c r="AV134" s="70"/>
    </row>
    <row r="135" spans="2:48" ht="16.5" customHeight="1">
      <c r="B135" s="73" t="s">
        <v>27</v>
      </c>
      <c r="C135" s="36" t="str">
        <f>+계산24!$B$42</f>
        <v>11/19~12/18</v>
      </c>
      <c r="D135" s="36"/>
      <c r="E135" s="36" t="s">
        <v>28</v>
      </c>
      <c r="F135" s="90">
        <f>+계산24!$E$42</f>
        <v>45301</v>
      </c>
      <c r="G135" s="38"/>
      <c r="I135" s="73" t="s">
        <v>27</v>
      </c>
      <c r="J135" s="36" t="str">
        <f>+계산24!$B$42</f>
        <v>11/19~12/18</v>
      </c>
      <c r="K135" s="36"/>
      <c r="L135" s="36" t="s">
        <v>28</v>
      </c>
      <c r="M135" s="90">
        <f>+계산24!$E$42</f>
        <v>45301</v>
      </c>
      <c r="P135" s="73" t="s">
        <v>27</v>
      </c>
      <c r="Q135" s="36" t="str">
        <f>+계산24!$B$42</f>
        <v>11/19~12/18</v>
      </c>
      <c r="R135" s="36"/>
      <c r="S135" s="36" t="s">
        <v>28</v>
      </c>
      <c r="T135" s="90">
        <f>+계산24!$E$42</f>
        <v>45301</v>
      </c>
      <c r="W135" s="73" t="s">
        <v>27</v>
      </c>
      <c r="X135" s="36" t="str">
        <f>+계산24!$B$42</f>
        <v>11/19~12/18</v>
      </c>
      <c r="Y135" s="36"/>
      <c r="Z135" s="36" t="s">
        <v>28</v>
      </c>
      <c r="AA135" s="90">
        <f>+계산24!$E$42</f>
        <v>45301</v>
      </c>
      <c r="AB135" s="168"/>
      <c r="AC135" s="168"/>
      <c r="AD135" s="73" t="s">
        <v>27</v>
      </c>
      <c r="AE135" s="36" t="str">
        <f>+계산24!$B$42</f>
        <v>11/19~12/18</v>
      </c>
      <c r="AF135" s="36"/>
      <c r="AG135" s="36" t="s">
        <v>28</v>
      </c>
      <c r="AH135" s="90">
        <f>+계산24!$E$42</f>
        <v>45301</v>
      </c>
      <c r="AI135" s="168"/>
      <c r="AJ135" s="168"/>
      <c r="AK135" s="73" t="s">
        <v>27</v>
      </c>
      <c r="AL135" s="36" t="str">
        <f>+계산24!$B$42</f>
        <v>11/19~12/18</v>
      </c>
      <c r="AM135" s="36"/>
      <c r="AN135" s="36" t="s">
        <v>28</v>
      </c>
      <c r="AO135" s="90">
        <f>+계산24!$E$42</f>
        <v>45301</v>
      </c>
      <c r="AP135" s="168"/>
      <c r="AQ135" s="168"/>
      <c r="AR135" s="73" t="s">
        <v>27</v>
      </c>
      <c r="AS135" s="36" t="str">
        <f>+계산24!$B$42</f>
        <v>11/19~12/18</v>
      </c>
      <c r="AT135" s="36"/>
      <c r="AU135" s="36" t="s">
        <v>28</v>
      </c>
      <c r="AV135" s="90">
        <f>+계산24!$E$42</f>
        <v>45301</v>
      </c>
    </row>
    <row r="136" spans="2:48" ht="16.5" customHeight="1">
      <c r="B136" s="73"/>
      <c r="C136" s="36"/>
      <c r="D136" s="36"/>
      <c r="E136" s="36"/>
      <c r="F136" s="37"/>
      <c r="G136" s="38"/>
      <c r="I136" s="73"/>
      <c r="J136" s="36"/>
      <c r="K136" s="36"/>
      <c r="L136" s="36"/>
      <c r="M136" s="37"/>
      <c r="P136" s="73"/>
      <c r="Q136" s="36"/>
      <c r="R136" s="36"/>
      <c r="S136" s="36"/>
      <c r="T136" s="37"/>
      <c r="W136" s="73"/>
      <c r="X136" s="36"/>
      <c r="Y136" s="36"/>
      <c r="Z136" s="36"/>
      <c r="AA136" s="37"/>
      <c r="AB136" s="81"/>
      <c r="AC136" s="81"/>
      <c r="AD136" s="73"/>
      <c r="AE136" s="36"/>
      <c r="AF136" s="36"/>
      <c r="AG136" s="36"/>
      <c r="AH136" s="37"/>
      <c r="AI136" s="81"/>
      <c r="AJ136" s="81"/>
      <c r="AK136" s="73"/>
      <c r="AL136" s="36"/>
      <c r="AM136" s="36"/>
      <c r="AN136" s="36"/>
      <c r="AO136" s="37"/>
      <c r="AP136" s="81"/>
      <c r="AQ136" s="81"/>
      <c r="AR136" s="73"/>
      <c r="AS136" s="36"/>
      <c r="AT136" s="36"/>
      <c r="AU136" s="36"/>
      <c r="AV136" s="37"/>
    </row>
    <row r="137" spans="2:48" s="79" customFormat="1" ht="16.5" customHeight="1">
      <c r="B137" s="266" t="s">
        <v>113</v>
      </c>
      <c r="C137" s="267"/>
      <c r="D137" s="147"/>
      <c r="E137" s="268" t="s">
        <v>115</v>
      </c>
      <c r="F137" s="269"/>
      <c r="G137" s="78"/>
      <c r="I137" s="266" t="s">
        <v>113</v>
      </c>
      <c r="J137" s="267"/>
      <c r="K137" s="147"/>
      <c r="L137" s="268" t="s">
        <v>115</v>
      </c>
      <c r="M137" s="269"/>
      <c r="P137" s="266" t="s">
        <v>113</v>
      </c>
      <c r="Q137" s="267"/>
      <c r="R137" s="147"/>
      <c r="S137" s="268" t="s">
        <v>115</v>
      </c>
      <c r="T137" s="269"/>
      <c r="W137" s="266" t="s">
        <v>113</v>
      </c>
      <c r="X137" s="267"/>
      <c r="Y137" s="147"/>
      <c r="Z137" s="268" t="s">
        <v>115</v>
      </c>
      <c r="AA137" s="269"/>
      <c r="AB137" s="169"/>
      <c r="AC137" s="169"/>
      <c r="AD137" s="266" t="s">
        <v>113</v>
      </c>
      <c r="AE137" s="267"/>
      <c r="AF137" s="147"/>
      <c r="AG137" s="268" t="s">
        <v>115</v>
      </c>
      <c r="AH137" s="269"/>
      <c r="AI137" s="169"/>
      <c r="AJ137" s="169"/>
      <c r="AK137" s="266" t="s">
        <v>113</v>
      </c>
      <c r="AL137" s="267"/>
      <c r="AM137" s="147"/>
      <c r="AN137" s="268" t="s">
        <v>115</v>
      </c>
      <c r="AO137" s="269"/>
      <c r="AP137" s="169"/>
      <c r="AQ137" s="169"/>
      <c r="AR137" s="266" t="s">
        <v>113</v>
      </c>
      <c r="AS137" s="267"/>
      <c r="AT137" s="147"/>
      <c r="AU137" s="268" t="s">
        <v>115</v>
      </c>
      <c r="AV137" s="269"/>
    </row>
    <row r="138" spans="2:48" ht="16.5" customHeight="1">
      <c r="B138" s="73" t="s">
        <v>1</v>
      </c>
      <c r="C138" s="72">
        <f>+계산24!B60</f>
        <v>910</v>
      </c>
      <c r="D138" s="36"/>
      <c r="E138" s="36" t="s">
        <v>29</v>
      </c>
      <c r="F138" s="80" t="str">
        <f>CONCATENATE(+계산24!B16," kwh")</f>
        <v>20299 kwh</v>
      </c>
      <c r="G138" s="38"/>
      <c r="I138" s="73" t="s">
        <v>1</v>
      </c>
      <c r="J138" s="72">
        <f>+계산24!C60</f>
        <v>910</v>
      </c>
      <c r="K138" s="36"/>
      <c r="L138" s="36" t="s">
        <v>29</v>
      </c>
      <c r="M138" s="80" t="str">
        <f>CONCATENATE(+계산24!C16," kwh")</f>
        <v>19471 kwh</v>
      </c>
      <c r="P138" s="73" t="s">
        <v>1</v>
      </c>
      <c r="Q138" s="72">
        <f>+계산24!D60</f>
        <v>910</v>
      </c>
      <c r="R138" s="36"/>
      <c r="S138" s="36" t="s">
        <v>29</v>
      </c>
      <c r="T138" s="80" t="str">
        <f>CONCATENATE(+계산24!D16," kwh")</f>
        <v>19037 kwh</v>
      </c>
      <c r="W138" s="73" t="s">
        <v>1</v>
      </c>
      <c r="X138" s="72">
        <f>+계산24!E60</f>
        <v>910</v>
      </c>
      <c r="Y138" s="36"/>
      <c r="Z138" s="36" t="s">
        <v>29</v>
      </c>
      <c r="AA138" s="80" t="str">
        <f>CONCATENATE(+계산24!E16," kwh")</f>
        <v>18461 kwh</v>
      </c>
      <c r="AB138" s="170"/>
      <c r="AC138" s="170"/>
      <c r="AD138" s="73" t="s">
        <v>1</v>
      </c>
      <c r="AE138" s="72">
        <f>+계산24!F60</f>
        <v>910</v>
      </c>
      <c r="AF138" s="36"/>
      <c r="AG138" s="36" t="s">
        <v>29</v>
      </c>
      <c r="AH138" s="80" t="str">
        <f>CONCATENATE(+계산24!F16," kwh")</f>
        <v>26252 kwh</v>
      </c>
      <c r="AI138" s="170"/>
      <c r="AJ138" s="170"/>
      <c r="AK138" s="73" t="s">
        <v>1</v>
      </c>
      <c r="AL138" s="72">
        <f>+계산24!G60</f>
        <v>910</v>
      </c>
      <c r="AM138" s="36"/>
      <c r="AN138" s="36" t="s">
        <v>29</v>
      </c>
      <c r="AO138" s="80" t="str">
        <f>CONCATENATE(+계산24!G16," kwh")</f>
        <v>18479 kwh</v>
      </c>
      <c r="AP138" s="170"/>
      <c r="AQ138" s="170"/>
      <c r="AR138" s="73" t="s">
        <v>1</v>
      </c>
      <c r="AS138" s="72">
        <f>+계산24!H60</f>
        <v>910</v>
      </c>
      <c r="AT138" s="36"/>
      <c r="AU138" s="36" t="s">
        <v>29</v>
      </c>
      <c r="AV138" s="80" t="str">
        <f>CONCATENATE(+계산24!H16," kwh")</f>
        <v>16778 kwh</v>
      </c>
    </row>
    <row r="139" spans="2:48" ht="16.5" customHeight="1">
      <c r="B139" s="73" t="s">
        <v>3</v>
      </c>
      <c r="C139" s="72">
        <f>+계산24!B71</f>
        <v>11760</v>
      </c>
      <c r="D139" s="36"/>
      <c r="E139" s="36" t="s">
        <v>30</v>
      </c>
      <c r="F139" s="80" t="str">
        <f>CONCATENATE(+계산24!B28," kwh")</f>
        <v>20201 kwh</v>
      </c>
      <c r="G139" s="38"/>
      <c r="I139" s="73" t="s">
        <v>3</v>
      </c>
      <c r="J139" s="72">
        <f>+계산24!C71</f>
        <v>13560</v>
      </c>
      <c r="K139" s="36"/>
      <c r="L139" s="36" t="s">
        <v>30</v>
      </c>
      <c r="M139" s="80" t="str">
        <f>CONCATENATE(+계산24!C28," kwh")</f>
        <v>19358 kwh</v>
      </c>
      <c r="P139" s="73" t="s">
        <v>3</v>
      </c>
      <c r="Q139" s="72">
        <f>+계산24!D71</f>
        <v>11040</v>
      </c>
      <c r="R139" s="36"/>
      <c r="S139" s="36" t="s">
        <v>30</v>
      </c>
      <c r="T139" s="80" t="str">
        <f>CONCATENATE(+계산24!D28," kwh")</f>
        <v>18945 kwh</v>
      </c>
      <c r="W139" s="73" t="s">
        <v>3</v>
      </c>
      <c r="X139" s="72">
        <f>+계산24!E71</f>
        <v>11400</v>
      </c>
      <c r="Y139" s="36"/>
      <c r="Z139" s="36" t="s">
        <v>30</v>
      </c>
      <c r="AA139" s="80" t="str">
        <f>CONCATENATE(+계산24!E28," kwh")</f>
        <v>18366 kwh</v>
      </c>
      <c r="AB139" s="170"/>
      <c r="AC139" s="170"/>
      <c r="AD139" s="73" t="s">
        <v>3</v>
      </c>
      <c r="AE139" s="72">
        <f>+계산24!F71</f>
        <v>22920</v>
      </c>
      <c r="AF139" s="36"/>
      <c r="AG139" s="36" t="s">
        <v>30</v>
      </c>
      <c r="AH139" s="80" t="str">
        <f>CONCATENATE(+계산24!F28," kwh")</f>
        <v>26061 kwh</v>
      </c>
      <c r="AI139" s="170"/>
      <c r="AJ139" s="170"/>
      <c r="AK139" s="73" t="s">
        <v>3</v>
      </c>
      <c r="AL139" s="72">
        <f>+계산24!G71</f>
        <v>5640</v>
      </c>
      <c r="AM139" s="36"/>
      <c r="AN139" s="36" t="s">
        <v>30</v>
      </c>
      <c r="AO139" s="80" t="str">
        <f>CONCATENATE(+계산24!G28," kwh")</f>
        <v>18432 kwh</v>
      </c>
      <c r="AP139" s="170"/>
      <c r="AQ139" s="170"/>
      <c r="AR139" s="73" t="s">
        <v>3</v>
      </c>
      <c r="AS139" s="72">
        <f>+계산24!H71</f>
        <v>13680</v>
      </c>
      <c r="AT139" s="36"/>
      <c r="AU139" s="36" t="s">
        <v>30</v>
      </c>
      <c r="AV139" s="80" t="str">
        <f>CONCATENATE(+계산24!H28," kwh")</f>
        <v>16664 kwh</v>
      </c>
    </row>
    <row r="140" spans="2:48" ht="16.5" customHeight="1">
      <c r="B140" s="73" t="s">
        <v>159</v>
      </c>
      <c r="C140" s="72">
        <f>+계산24!B82</f>
        <v>0</v>
      </c>
      <c r="D140" s="36"/>
      <c r="E140" s="36"/>
      <c r="F140" s="80"/>
      <c r="G140" s="38"/>
      <c r="I140" s="73" t="s">
        <v>159</v>
      </c>
      <c r="J140" s="72">
        <f>+계산24!C82</f>
        <v>0</v>
      </c>
      <c r="K140" s="36"/>
      <c r="L140" s="36"/>
      <c r="M140" s="80"/>
      <c r="P140" s="73" t="s">
        <v>159</v>
      </c>
      <c r="Q140" s="72">
        <f>+계산24!D82</f>
        <v>0</v>
      </c>
      <c r="R140" s="36"/>
      <c r="S140" s="36"/>
      <c r="T140" s="80"/>
      <c r="W140" s="73" t="s">
        <v>159</v>
      </c>
      <c r="X140" s="72">
        <f>+계산24!E82</f>
        <v>0</v>
      </c>
      <c r="Y140" s="36"/>
      <c r="Z140" s="36"/>
      <c r="AA140" s="80"/>
      <c r="AB140" s="170"/>
      <c r="AC140" s="170"/>
      <c r="AD140" s="73" t="s">
        <v>159</v>
      </c>
      <c r="AE140" s="72">
        <f>+계산24!F82</f>
        <v>0</v>
      </c>
      <c r="AF140" s="36"/>
      <c r="AG140" s="36"/>
      <c r="AH140" s="80"/>
      <c r="AI140" s="170"/>
      <c r="AJ140" s="170"/>
      <c r="AK140" s="73" t="s">
        <v>159</v>
      </c>
      <c r="AL140" s="72">
        <f>+계산24!G82</f>
        <v>0</v>
      </c>
      <c r="AM140" s="36"/>
      <c r="AN140" s="36"/>
      <c r="AO140" s="80"/>
      <c r="AP140" s="170"/>
      <c r="AQ140" s="170"/>
      <c r="AR140" s="73" t="s">
        <v>159</v>
      </c>
      <c r="AS140" s="72">
        <f>+계산24!H82</f>
        <v>0</v>
      </c>
      <c r="AT140" s="36"/>
      <c r="AU140" s="36"/>
      <c r="AV140" s="80"/>
    </row>
    <row r="141" spans="2:48" ht="16.5" customHeight="1">
      <c r="B141" s="164" t="s">
        <v>172</v>
      </c>
      <c r="C141" s="72">
        <f>+계산24!B93</f>
        <v>882</v>
      </c>
      <c r="D141" s="36"/>
      <c r="E141" s="36"/>
      <c r="F141" s="80"/>
      <c r="G141" s="38"/>
      <c r="I141" s="164" t="s">
        <v>172</v>
      </c>
      <c r="J141" s="72">
        <f>+계산24!C93</f>
        <v>1017</v>
      </c>
      <c r="K141" s="36"/>
      <c r="L141" s="36"/>
      <c r="M141" s="80"/>
      <c r="P141" s="164" t="s">
        <v>172</v>
      </c>
      <c r="Q141" s="72">
        <f>+계산24!D93</f>
        <v>828</v>
      </c>
      <c r="R141" s="36"/>
      <c r="S141" s="36"/>
      <c r="T141" s="80"/>
      <c r="W141" s="164" t="s">
        <v>172</v>
      </c>
      <c r="X141" s="72">
        <f>+계산24!E93</f>
        <v>855</v>
      </c>
      <c r="Y141" s="36"/>
      <c r="Z141" s="36"/>
      <c r="AA141" s="80"/>
      <c r="AB141" s="170"/>
      <c r="AC141" s="170"/>
      <c r="AD141" s="164" t="s">
        <v>172</v>
      </c>
      <c r="AE141" s="72">
        <f>+계산24!F93</f>
        <v>1719</v>
      </c>
      <c r="AF141" s="36"/>
      <c r="AG141" s="36"/>
      <c r="AH141" s="80"/>
      <c r="AI141" s="170"/>
      <c r="AJ141" s="170"/>
      <c r="AK141" s="164" t="s">
        <v>172</v>
      </c>
      <c r="AL141" s="72">
        <f>+계산24!G93</f>
        <v>423</v>
      </c>
      <c r="AM141" s="36"/>
      <c r="AN141" s="36"/>
      <c r="AO141" s="80"/>
      <c r="AP141" s="170"/>
      <c r="AQ141" s="170"/>
      <c r="AR141" s="164" t="s">
        <v>172</v>
      </c>
      <c r="AS141" s="72">
        <f>+계산24!H93</f>
        <v>1026</v>
      </c>
      <c r="AT141" s="36"/>
      <c r="AU141" s="36"/>
      <c r="AV141" s="80"/>
    </row>
    <row r="142" spans="2:48" ht="16.5" customHeight="1">
      <c r="B142" s="73" t="s">
        <v>169</v>
      </c>
      <c r="C142" s="72">
        <f>+계산24!B104</f>
        <v>490</v>
      </c>
      <c r="D142" s="36"/>
      <c r="E142" s="36"/>
      <c r="F142" s="80"/>
      <c r="G142" s="38"/>
      <c r="I142" s="73" t="s">
        <v>169</v>
      </c>
      <c r="J142" s="72">
        <f>+계산24!C104</f>
        <v>565</v>
      </c>
      <c r="K142" s="36"/>
      <c r="L142" s="36"/>
      <c r="M142" s="80"/>
      <c r="P142" s="73" t="s">
        <v>169</v>
      </c>
      <c r="Q142" s="72">
        <f>+계산24!D104</f>
        <v>460</v>
      </c>
      <c r="R142" s="36"/>
      <c r="S142" s="36"/>
      <c r="T142" s="80"/>
      <c r="W142" s="73" t="s">
        <v>169</v>
      </c>
      <c r="X142" s="72">
        <f>+계산24!E104</f>
        <v>475</v>
      </c>
      <c r="Y142" s="36"/>
      <c r="Z142" s="36"/>
      <c r="AA142" s="80"/>
      <c r="AB142" s="170"/>
      <c r="AC142" s="170"/>
      <c r="AD142" s="73" t="s">
        <v>169</v>
      </c>
      <c r="AE142" s="72">
        <f>+계산24!F104</f>
        <v>955</v>
      </c>
      <c r="AF142" s="36"/>
      <c r="AG142" s="36"/>
      <c r="AH142" s="80"/>
      <c r="AI142" s="170"/>
      <c r="AJ142" s="170"/>
      <c r="AK142" s="73" t="s">
        <v>169</v>
      </c>
      <c r="AL142" s="72">
        <f>+계산24!G104</f>
        <v>235</v>
      </c>
      <c r="AM142" s="36"/>
      <c r="AN142" s="36"/>
      <c r="AO142" s="80"/>
      <c r="AP142" s="170"/>
      <c r="AQ142" s="170"/>
      <c r="AR142" s="73" t="s">
        <v>169</v>
      </c>
      <c r="AS142" s="72">
        <f>+계산24!H104</f>
        <v>570</v>
      </c>
      <c r="AT142" s="36"/>
      <c r="AU142" s="36"/>
      <c r="AV142" s="80"/>
    </row>
    <row r="143" spans="2:48" ht="16.5" customHeight="1">
      <c r="B143" s="73" t="s">
        <v>31</v>
      </c>
      <c r="C143" s="72">
        <f>+계산24!B115</f>
        <v>1404</v>
      </c>
      <c r="D143" s="36"/>
      <c r="E143" s="172" t="s">
        <v>117</v>
      </c>
      <c r="F143" s="173"/>
      <c r="G143" s="38"/>
      <c r="I143" s="73" t="s">
        <v>31</v>
      </c>
      <c r="J143" s="72">
        <f>+계산24!C115</f>
        <v>1605</v>
      </c>
      <c r="K143" s="36"/>
      <c r="L143" s="172" t="s">
        <v>117</v>
      </c>
      <c r="M143" s="173"/>
      <c r="P143" s="73" t="s">
        <v>31</v>
      </c>
      <c r="Q143" s="72">
        <f>+계산24!D115</f>
        <v>1324</v>
      </c>
      <c r="R143" s="36"/>
      <c r="S143" s="172" t="s">
        <v>117</v>
      </c>
      <c r="T143" s="173"/>
      <c r="W143" s="73" t="s">
        <v>31</v>
      </c>
      <c r="X143" s="72">
        <f>+계산24!E115</f>
        <v>1364</v>
      </c>
      <c r="Y143" s="36"/>
      <c r="Z143" s="172" t="s">
        <v>117</v>
      </c>
      <c r="AA143" s="173"/>
      <c r="AB143" s="169"/>
      <c r="AC143" s="169"/>
      <c r="AD143" s="73" t="s">
        <v>31</v>
      </c>
      <c r="AE143" s="72">
        <f>+계산24!F115</f>
        <v>2650</v>
      </c>
      <c r="AF143" s="36"/>
      <c r="AG143" s="172" t="s">
        <v>117</v>
      </c>
      <c r="AH143" s="173"/>
      <c r="AI143" s="169"/>
      <c r="AJ143" s="169"/>
      <c r="AK143" s="73" t="s">
        <v>31</v>
      </c>
      <c r="AL143" s="72">
        <f>+계산24!G115</f>
        <v>721</v>
      </c>
      <c r="AM143" s="36"/>
      <c r="AN143" s="172" t="s">
        <v>117</v>
      </c>
      <c r="AO143" s="173"/>
      <c r="AP143" s="169"/>
      <c r="AQ143" s="169"/>
      <c r="AR143" s="73" t="s">
        <v>31</v>
      </c>
      <c r="AS143" s="72">
        <f>+계산24!H115</f>
        <v>1619</v>
      </c>
      <c r="AT143" s="36"/>
      <c r="AU143" s="172" t="s">
        <v>117</v>
      </c>
      <c r="AV143" s="173"/>
    </row>
    <row r="144" spans="2:48" ht="16.5" customHeight="1">
      <c r="B144" s="73" t="s">
        <v>171</v>
      </c>
      <c r="C144" s="72">
        <f>+계산24!B126</f>
        <v>-6</v>
      </c>
      <c r="D144" s="36"/>
      <c r="E144" s="36" t="s">
        <v>33</v>
      </c>
      <c r="F144" s="80" t="str">
        <f>CONCATENATE(+계산24!B49," kwh")</f>
        <v>98 kwh</v>
      </c>
      <c r="G144" s="38"/>
      <c r="I144" s="73" t="s">
        <v>171</v>
      </c>
      <c r="J144" s="72">
        <f>+계산24!C126</f>
        <v>-7</v>
      </c>
      <c r="K144" s="36"/>
      <c r="L144" s="36" t="s">
        <v>33</v>
      </c>
      <c r="M144" s="80" t="str">
        <f>CONCATENATE(+계산24!C49," kwh")</f>
        <v>113 kwh</v>
      </c>
      <c r="P144" s="73" t="s">
        <v>171</v>
      </c>
      <c r="Q144" s="72">
        <f>+계산24!D126</f>
        <v>-2</v>
      </c>
      <c r="R144" s="36"/>
      <c r="S144" s="36" t="s">
        <v>33</v>
      </c>
      <c r="T144" s="80" t="str">
        <f>CONCATENATE(+계산24!D49," kwh")</f>
        <v>92 kwh</v>
      </c>
      <c r="W144" s="73" t="s">
        <v>171</v>
      </c>
      <c r="X144" s="72">
        <f>+계산24!E126</f>
        <v>-4</v>
      </c>
      <c r="Y144" s="36"/>
      <c r="Z144" s="36" t="s">
        <v>33</v>
      </c>
      <c r="AA144" s="80" t="str">
        <f>CONCATENATE(+계산24!E49," kwh")</f>
        <v>95 kwh</v>
      </c>
      <c r="AB144" s="170"/>
      <c r="AC144" s="170"/>
      <c r="AD144" s="73" t="s">
        <v>171</v>
      </c>
      <c r="AE144" s="72">
        <f>+계산24!F126</f>
        <v>-4</v>
      </c>
      <c r="AF144" s="36"/>
      <c r="AG144" s="36" t="s">
        <v>33</v>
      </c>
      <c r="AH144" s="80" t="str">
        <f>CONCATENATE(+계산24!F49," kwh")</f>
        <v>191 kwh</v>
      </c>
      <c r="AI144" s="170"/>
      <c r="AJ144" s="170"/>
      <c r="AK144" s="73" t="s">
        <v>171</v>
      </c>
      <c r="AL144" s="72">
        <f>+계산24!G126</f>
        <v>-9</v>
      </c>
      <c r="AM144" s="36"/>
      <c r="AN144" s="36" t="s">
        <v>33</v>
      </c>
      <c r="AO144" s="80" t="str">
        <f>CONCATENATE(+계산24!G49," kwh")</f>
        <v>47 kwh</v>
      </c>
      <c r="AP144" s="170"/>
      <c r="AQ144" s="170"/>
      <c r="AR144" s="73" t="s">
        <v>171</v>
      </c>
      <c r="AS144" s="72">
        <f>+계산24!H126</f>
        <v>-5</v>
      </c>
      <c r="AT144" s="36"/>
      <c r="AU144" s="36" t="s">
        <v>33</v>
      </c>
      <c r="AV144" s="80" t="str">
        <f>CONCATENATE(+계산24!H49," kwh")</f>
        <v>114 kwh</v>
      </c>
    </row>
    <row r="145" spans="2:92" ht="16.5" customHeight="1">
      <c r="B145" s="73" t="s">
        <v>32</v>
      </c>
      <c r="C145" s="72">
        <f>+계산24!B137</f>
        <v>440</v>
      </c>
      <c r="D145" s="36"/>
      <c r="E145" s="96"/>
      <c r="F145" s="95"/>
      <c r="G145" s="38"/>
      <c r="I145" s="73" t="s">
        <v>32</v>
      </c>
      <c r="J145" s="72">
        <f>+계산24!C137</f>
        <v>510</v>
      </c>
      <c r="K145" s="36"/>
      <c r="L145" s="96"/>
      <c r="M145" s="95"/>
      <c r="P145" s="73" t="s">
        <v>32</v>
      </c>
      <c r="Q145" s="72">
        <f>+계산24!D137</f>
        <v>420</v>
      </c>
      <c r="R145" s="36"/>
      <c r="S145" s="96"/>
      <c r="T145" s="95"/>
      <c r="W145" s="73" t="s">
        <v>32</v>
      </c>
      <c r="X145" s="72">
        <f>+계산24!E137</f>
        <v>430</v>
      </c>
      <c r="Y145" s="36"/>
      <c r="Z145" s="96"/>
      <c r="AA145" s="95"/>
      <c r="AB145" s="171"/>
      <c r="AC145" s="171"/>
      <c r="AD145" s="73" t="s">
        <v>32</v>
      </c>
      <c r="AE145" s="72">
        <f>+계산24!F137</f>
        <v>840</v>
      </c>
      <c r="AF145" s="36"/>
      <c r="AG145" s="96"/>
      <c r="AH145" s="95"/>
      <c r="AI145" s="171"/>
      <c r="AJ145" s="171"/>
      <c r="AK145" s="73" t="s">
        <v>32</v>
      </c>
      <c r="AL145" s="72">
        <f>+계산24!G137</f>
        <v>230</v>
      </c>
      <c r="AM145" s="36"/>
      <c r="AN145" s="96"/>
      <c r="AO145" s="95"/>
      <c r="AP145" s="171"/>
      <c r="AQ145" s="171"/>
      <c r="AR145" s="73" t="s">
        <v>32</v>
      </c>
      <c r="AS145" s="72">
        <f>+계산24!H137</f>
        <v>510</v>
      </c>
      <c r="AT145" s="36"/>
      <c r="AU145" s="96"/>
      <c r="AV145" s="95"/>
    </row>
    <row r="146" spans="2:92" ht="16.5" customHeight="1">
      <c r="B146" s="73" t="s">
        <v>101</v>
      </c>
      <c r="C146" s="72">
        <f>+계산24!B148</f>
        <v>2500</v>
      </c>
      <c r="D146" s="36"/>
      <c r="E146" s="36"/>
      <c r="F146" s="80"/>
      <c r="G146" s="38"/>
      <c r="I146" s="73" t="s">
        <v>101</v>
      </c>
      <c r="J146" s="72">
        <f>+계산24!C148</f>
        <v>2500</v>
      </c>
      <c r="K146" s="36"/>
      <c r="L146" s="36"/>
      <c r="M146" s="80"/>
      <c r="P146" s="73" t="s">
        <v>101</v>
      </c>
      <c r="Q146" s="72">
        <f>+계산24!D148</f>
        <v>2500</v>
      </c>
      <c r="R146" s="36"/>
      <c r="S146" s="36"/>
      <c r="T146" s="80"/>
      <c r="W146" s="73" t="s">
        <v>101</v>
      </c>
      <c r="X146" s="72">
        <f>+계산24!E148</f>
        <v>2500</v>
      </c>
      <c r="Y146" s="36"/>
      <c r="Z146" s="36"/>
      <c r="AA146" s="80"/>
      <c r="AB146" s="170"/>
      <c r="AC146" s="170"/>
      <c r="AD146" s="73" t="s">
        <v>101</v>
      </c>
      <c r="AE146" s="72">
        <f>+계산24!F148</f>
        <v>2500</v>
      </c>
      <c r="AF146" s="36"/>
      <c r="AG146" s="36"/>
      <c r="AH146" s="80"/>
      <c r="AI146" s="170"/>
      <c r="AJ146" s="170"/>
      <c r="AK146" s="73" t="s">
        <v>101</v>
      </c>
      <c r="AL146" s="72">
        <f>+계산24!G148</f>
        <v>2500</v>
      </c>
      <c r="AM146" s="36"/>
      <c r="AN146" s="36"/>
      <c r="AO146" s="80"/>
      <c r="AP146" s="170"/>
      <c r="AQ146" s="170"/>
      <c r="AR146" s="73" t="s">
        <v>101</v>
      </c>
      <c r="AS146" s="72">
        <f>+계산24!H148</f>
        <v>2500</v>
      </c>
      <c r="AT146" s="36"/>
      <c r="AU146" s="36"/>
      <c r="AV146" s="80"/>
    </row>
    <row r="147" spans="2:92" ht="16.5" customHeight="1">
      <c r="B147" s="73" t="s">
        <v>104</v>
      </c>
      <c r="C147" s="72">
        <f>+계산24!B159</f>
        <v>0</v>
      </c>
      <c r="D147" s="36"/>
      <c r="E147" s="36"/>
      <c r="F147" s="80"/>
      <c r="G147" s="38"/>
      <c r="I147" s="73" t="s">
        <v>104</v>
      </c>
      <c r="J147" s="72">
        <f>+계산24!C159</f>
        <v>0</v>
      </c>
      <c r="K147" s="36"/>
      <c r="L147" s="36"/>
      <c r="M147" s="80"/>
      <c r="P147" s="73" t="s">
        <v>104</v>
      </c>
      <c r="Q147" s="72">
        <f>+계산24!D159</f>
        <v>0</v>
      </c>
      <c r="R147" s="36"/>
      <c r="S147" s="36"/>
      <c r="T147" s="80"/>
      <c r="W147" s="73" t="s">
        <v>104</v>
      </c>
      <c r="X147" s="72">
        <f>+계산24!E159</f>
        <v>0</v>
      </c>
      <c r="Y147" s="36"/>
      <c r="Z147" s="36"/>
      <c r="AA147" s="80"/>
      <c r="AB147" s="170"/>
      <c r="AC147" s="170"/>
      <c r="AD147" s="73" t="s">
        <v>104</v>
      </c>
      <c r="AE147" s="72">
        <f>+계산24!F159</f>
        <v>0</v>
      </c>
      <c r="AF147" s="36"/>
      <c r="AG147" s="36"/>
      <c r="AH147" s="80"/>
      <c r="AI147" s="170"/>
      <c r="AJ147" s="170"/>
      <c r="AK147" s="73" t="s">
        <v>104</v>
      </c>
      <c r="AL147" s="72">
        <f>+계산24!G159</f>
        <v>0</v>
      </c>
      <c r="AM147" s="36"/>
      <c r="AN147" s="36"/>
      <c r="AO147" s="80"/>
      <c r="AP147" s="170"/>
      <c r="AQ147" s="170"/>
      <c r="AR147" s="73" t="s">
        <v>104</v>
      </c>
      <c r="AS147" s="72">
        <f>+계산24!H159</f>
        <v>0</v>
      </c>
      <c r="AT147" s="36"/>
      <c r="AU147" s="36"/>
      <c r="AV147" s="80"/>
    </row>
    <row r="148" spans="2:92" ht="16.5" customHeight="1">
      <c r="B148" s="93" t="s">
        <v>109</v>
      </c>
      <c r="C148" s="94">
        <f>+계산24!B170</f>
        <v>18380</v>
      </c>
      <c r="D148" s="81"/>
      <c r="E148" s="36"/>
      <c r="F148" s="37"/>
      <c r="G148" s="38"/>
      <c r="H148" s="39"/>
      <c r="I148" s="93" t="s">
        <v>109</v>
      </c>
      <c r="J148" s="94">
        <f>+계산24!C170</f>
        <v>20660</v>
      </c>
      <c r="K148" s="81"/>
      <c r="L148" s="36"/>
      <c r="M148" s="37"/>
      <c r="N148" s="39"/>
      <c r="O148" s="39"/>
      <c r="P148" s="93" t="s">
        <v>109</v>
      </c>
      <c r="Q148" s="94">
        <f>+계산24!D170</f>
        <v>17480</v>
      </c>
      <c r="R148" s="81"/>
      <c r="S148" s="36"/>
      <c r="T148" s="37"/>
      <c r="U148" s="39"/>
      <c r="V148" s="39"/>
      <c r="W148" s="93" t="s">
        <v>109</v>
      </c>
      <c r="X148" s="94">
        <f>+계산24!E170</f>
        <v>17930</v>
      </c>
      <c r="Y148" s="81"/>
      <c r="Z148" s="36"/>
      <c r="AA148" s="37"/>
      <c r="AB148" s="81"/>
      <c r="AC148" s="81"/>
      <c r="AD148" s="93" t="s">
        <v>109</v>
      </c>
      <c r="AE148" s="94">
        <f>+계산24!F170</f>
        <v>32490</v>
      </c>
      <c r="AF148" s="81"/>
      <c r="AG148" s="36"/>
      <c r="AH148" s="37"/>
      <c r="AI148" s="81"/>
      <c r="AJ148" s="81"/>
      <c r="AK148" s="93" t="s">
        <v>109</v>
      </c>
      <c r="AL148" s="94">
        <f>+계산24!G170</f>
        <v>10650</v>
      </c>
      <c r="AM148" s="81"/>
      <c r="AN148" s="36"/>
      <c r="AO148" s="37"/>
      <c r="AP148" s="81"/>
      <c r="AQ148" s="81"/>
      <c r="AR148" s="93" t="s">
        <v>109</v>
      </c>
      <c r="AS148" s="94">
        <f>+계산24!H170</f>
        <v>20810</v>
      </c>
      <c r="AT148" s="81"/>
      <c r="AU148" s="36"/>
      <c r="AV148" s="37"/>
    </row>
    <row r="149" spans="2:92" ht="16.5" customHeight="1">
      <c r="B149" s="74" t="s">
        <v>111</v>
      </c>
      <c r="C149" s="75">
        <f>+미납요금!B9</f>
        <v>0</v>
      </c>
      <c r="D149" s="81"/>
      <c r="E149" s="36"/>
      <c r="F149" s="37"/>
      <c r="G149" s="38"/>
      <c r="H149" s="39"/>
      <c r="I149" s="74" t="s">
        <v>111</v>
      </c>
      <c r="J149" s="75">
        <f>+미납요금!C9</f>
        <v>0</v>
      </c>
      <c r="K149" s="81"/>
      <c r="L149" s="36"/>
      <c r="M149" s="37"/>
      <c r="N149" s="39"/>
      <c r="O149" s="39"/>
      <c r="P149" s="74" t="s">
        <v>111</v>
      </c>
      <c r="Q149" s="75">
        <f>+미납요금!D9</f>
        <v>0</v>
      </c>
      <c r="R149" s="81"/>
      <c r="S149" s="36"/>
      <c r="T149" s="37"/>
      <c r="U149" s="39"/>
      <c r="V149" s="39"/>
      <c r="W149" s="74" t="s">
        <v>111</v>
      </c>
      <c r="X149" s="75">
        <f>+미납요금!E9</f>
        <v>0</v>
      </c>
      <c r="Y149" s="81"/>
      <c r="Z149" s="36"/>
      <c r="AA149" s="37"/>
      <c r="AB149" s="81"/>
      <c r="AC149" s="81"/>
      <c r="AD149" s="74" t="s">
        <v>111</v>
      </c>
      <c r="AE149" s="75">
        <f>+미납요금!F9</f>
        <v>0</v>
      </c>
      <c r="AF149" s="81"/>
      <c r="AG149" s="36"/>
      <c r="AH149" s="37"/>
      <c r="AI149" s="81"/>
      <c r="AJ149" s="81"/>
      <c r="AK149" s="74" t="s">
        <v>111</v>
      </c>
      <c r="AL149" s="75">
        <f>+미납요금!G9</f>
        <v>0</v>
      </c>
      <c r="AM149" s="81"/>
      <c r="AN149" s="36"/>
      <c r="AO149" s="37"/>
      <c r="AP149" s="81"/>
      <c r="AQ149" s="81"/>
      <c r="AR149" s="74" t="s">
        <v>111</v>
      </c>
      <c r="AS149" s="75">
        <f>+미납요금!H9</f>
        <v>0</v>
      </c>
      <c r="AT149" s="81"/>
      <c r="AU149" s="36"/>
      <c r="AV149" s="37"/>
    </row>
    <row r="150" spans="2:92" ht="16.5" customHeight="1">
      <c r="B150" s="91" t="s">
        <v>112</v>
      </c>
      <c r="C150" s="92">
        <f>+C148+C149</f>
        <v>18380</v>
      </c>
      <c r="D150" s="81"/>
      <c r="E150" s="36"/>
      <c r="F150" s="37"/>
      <c r="G150" s="38"/>
      <c r="I150" s="91" t="s">
        <v>112</v>
      </c>
      <c r="J150" s="92">
        <f>+J148+J149</f>
        <v>20660</v>
      </c>
      <c r="K150" s="81"/>
      <c r="L150" s="36"/>
      <c r="M150" s="37"/>
      <c r="P150" s="91" t="s">
        <v>112</v>
      </c>
      <c r="Q150" s="92">
        <f>+Q148+Q149</f>
        <v>17480</v>
      </c>
      <c r="R150" s="81"/>
      <c r="S150" s="36"/>
      <c r="T150" s="37"/>
      <c r="W150" s="91" t="s">
        <v>112</v>
      </c>
      <c r="X150" s="92">
        <f>+X148+X149</f>
        <v>17930</v>
      </c>
      <c r="Y150" s="81"/>
      <c r="Z150" s="36"/>
      <c r="AA150" s="37"/>
      <c r="AB150" s="81"/>
      <c r="AC150" s="81"/>
      <c r="AD150" s="91" t="s">
        <v>112</v>
      </c>
      <c r="AE150" s="92">
        <f>+AE148+AE149</f>
        <v>32490</v>
      </c>
      <c r="AF150" s="81"/>
      <c r="AG150" s="36"/>
      <c r="AH150" s="37"/>
      <c r="AI150" s="81"/>
      <c r="AJ150" s="81"/>
      <c r="AK150" s="91" t="s">
        <v>112</v>
      </c>
      <c r="AL150" s="92">
        <f>+AL148+AL149</f>
        <v>10650</v>
      </c>
      <c r="AM150" s="81"/>
      <c r="AN150" s="36"/>
      <c r="AO150" s="37"/>
      <c r="AP150" s="81"/>
      <c r="AQ150" s="81"/>
      <c r="AR150" s="91" t="s">
        <v>112</v>
      </c>
      <c r="AS150" s="92">
        <f>+AS148+AS149</f>
        <v>20810</v>
      </c>
      <c r="AT150" s="81"/>
      <c r="AU150" s="36"/>
      <c r="AV150" s="37"/>
    </row>
    <row r="151" spans="2:92" s="39" customFormat="1" ht="16.5" customHeight="1">
      <c r="B151" s="73"/>
      <c r="C151" s="42"/>
      <c r="D151" s="36"/>
      <c r="E151" s="36"/>
      <c r="F151" s="37"/>
      <c r="G151" s="38"/>
      <c r="I151" s="73"/>
      <c r="J151" s="42"/>
      <c r="K151" s="36"/>
      <c r="L151" s="36"/>
      <c r="M151" s="37"/>
      <c r="P151" s="73"/>
      <c r="Q151" s="42"/>
      <c r="R151" s="36"/>
      <c r="S151" s="36"/>
      <c r="T151" s="37"/>
      <c r="W151" s="73"/>
      <c r="X151" s="42"/>
      <c r="Y151" s="36"/>
      <c r="Z151" s="36"/>
      <c r="AA151" s="37"/>
      <c r="AB151" s="81"/>
      <c r="AC151" s="81"/>
      <c r="AD151" s="73"/>
      <c r="AE151" s="42"/>
      <c r="AF151" s="36"/>
      <c r="AG151" s="36"/>
      <c r="AH151" s="37"/>
      <c r="AI151" s="81"/>
      <c r="AJ151" s="81"/>
      <c r="AK151" s="73"/>
      <c r="AL151" s="42"/>
      <c r="AM151" s="36"/>
      <c r="AN151" s="36"/>
      <c r="AO151" s="37"/>
      <c r="AP151" s="81"/>
      <c r="AQ151" s="81"/>
      <c r="AR151" s="73"/>
      <c r="AS151" s="42"/>
      <c r="AT151" s="36"/>
      <c r="AU151" s="36"/>
      <c r="AV151" s="37"/>
    </row>
    <row r="152" spans="2:92" s="82" customFormat="1" ht="16.5" customHeight="1">
      <c r="B152" s="73">
        <f>+계산24!$B$5</f>
        <v>0</v>
      </c>
      <c r="C152" s="42"/>
      <c r="D152" s="36"/>
      <c r="E152" s="36"/>
      <c r="F152" s="37"/>
      <c r="G152" s="83"/>
      <c r="I152" s="73">
        <f>+계산24!$B$5</f>
        <v>0</v>
      </c>
      <c r="J152" s="42"/>
      <c r="K152" s="36"/>
      <c r="L152" s="36"/>
      <c r="M152" s="37"/>
      <c r="P152" s="73">
        <f>+계산24!$B$5</f>
        <v>0</v>
      </c>
      <c r="Q152" s="42"/>
      <c r="R152" s="36"/>
      <c r="S152" s="36"/>
      <c r="T152" s="37"/>
      <c r="W152" s="73">
        <f>+계산24!$B$5</f>
        <v>0</v>
      </c>
      <c r="X152" s="42"/>
      <c r="Y152" s="36"/>
      <c r="Z152" s="36"/>
      <c r="AA152" s="37"/>
      <c r="AB152" s="81"/>
      <c r="AC152" s="81"/>
      <c r="AD152" s="73">
        <f>+계산24!$B$5</f>
        <v>0</v>
      </c>
      <c r="AE152" s="42"/>
      <c r="AF152" s="36"/>
      <c r="AG152" s="36"/>
      <c r="AH152" s="37"/>
      <c r="AI152" s="81"/>
      <c r="AJ152" s="81"/>
      <c r="AK152" s="73">
        <f>+계산24!$B$5</f>
        <v>0</v>
      </c>
      <c r="AL152" s="42"/>
      <c r="AM152" s="36"/>
      <c r="AN152" s="36"/>
      <c r="AO152" s="37"/>
      <c r="AP152" s="81"/>
      <c r="AQ152" s="81"/>
      <c r="AR152" s="73">
        <f>+계산24!$B$5</f>
        <v>0</v>
      </c>
      <c r="AS152" s="42"/>
      <c r="AT152" s="36"/>
      <c r="AU152" s="36"/>
      <c r="AV152" s="37"/>
    </row>
    <row r="153" spans="2:92" ht="16.5" customHeight="1">
      <c r="B153" s="73" t="str">
        <f>+계산24!$B$6</f>
        <v>입금계좌 : 농협 351-0645-1175-83 ㈜루트</v>
      </c>
      <c r="C153" s="42"/>
      <c r="D153" s="36"/>
      <c r="E153" s="36"/>
      <c r="F153" s="37"/>
      <c r="G153" s="38"/>
      <c r="I153" s="73" t="str">
        <f>+계산24!$B$6</f>
        <v>입금계좌 : 농협 351-0645-1175-83 ㈜루트</v>
      </c>
      <c r="J153" s="42"/>
      <c r="K153" s="36"/>
      <c r="L153" s="36"/>
      <c r="M153" s="37"/>
      <c r="P153" s="73" t="str">
        <f>+계산24!$B$6</f>
        <v>입금계좌 : 농협 351-0645-1175-83 ㈜루트</v>
      </c>
      <c r="Q153" s="42"/>
      <c r="R153" s="36"/>
      <c r="S153" s="36"/>
      <c r="T153" s="37"/>
      <c r="W153" s="73" t="str">
        <f>+계산24!$B$6</f>
        <v>입금계좌 : 농협 351-0645-1175-83 ㈜루트</v>
      </c>
      <c r="X153" s="42"/>
      <c r="Y153" s="36"/>
      <c r="Z153" s="36"/>
      <c r="AA153" s="37"/>
      <c r="AB153" s="81"/>
      <c r="AC153" s="81"/>
      <c r="AD153" s="73" t="str">
        <f>+계산24!$B$6</f>
        <v>입금계좌 : 농협 351-0645-1175-83 ㈜루트</v>
      </c>
      <c r="AE153" s="42"/>
      <c r="AF153" s="36"/>
      <c r="AG153" s="36"/>
      <c r="AH153" s="37"/>
      <c r="AI153" s="81"/>
      <c r="AJ153" s="81"/>
      <c r="AK153" s="73" t="str">
        <f>+계산24!$B$6</f>
        <v>입금계좌 : 농협 351-0645-1175-83 ㈜루트</v>
      </c>
      <c r="AL153" s="42"/>
      <c r="AM153" s="36"/>
      <c r="AN153" s="36"/>
      <c r="AO153" s="37"/>
      <c r="AP153" s="81"/>
      <c r="AQ153" s="81"/>
      <c r="AR153" s="73" t="str">
        <f>+계산24!$B$6</f>
        <v>입금계좌 : 농협 351-0645-1175-83 ㈜루트</v>
      </c>
      <c r="AS153" s="42"/>
      <c r="AT153" s="36"/>
      <c r="AU153" s="36"/>
      <c r="AV153" s="37"/>
    </row>
    <row r="154" spans="2:92" s="184" customFormat="1" ht="16.5" customHeight="1">
      <c r="B154" s="180">
        <f>+계산24!$B$7</f>
        <v>0</v>
      </c>
      <c r="C154" s="181"/>
      <c r="D154" s="26"/>
      <c r="E154" s="26"/>
      <c r="F154" s="182"/>
      <c r="G154" s="183"/>
      <c r="I154" s="180">
        <f>+계산24!$B$7</f>
        <v>0</v>
      </c>
      <c r="J154" s="181"/>
      <c r="K154" s="26"/>
      <c r="L154" s="26"/>
      <c r="M154" s="182"/>
      <c r="P154" s="180">
        <f>+계산24!$B$7</f>
        <v>0</v>
      </c>
      <c r="Q154" s="181"/>
      <c r="R154" s="26"/>
      <c r="S154" s="26"/>
      <c r="T154" s="182"/>
      <c r="W154" s="180">
        <f>+계산24!$B$7</f>
        <v>0</v>
      </c>
      <c r="X154" s="181"/>
      <c r="Y154" s="26"/>
      <c r="Z154" s="26"/>
      <c r="AA154" s="182"/>
      <c r="AB154" s="185"/>
      <c r="AC154" s="185"/>
      <c r="AD154" s="180">
        <f>+계산24!$B$7</f>
        <v>0</v>
      </c>
      <c r="AE154" s="181"/>
      <c r="AF154" s="26"/>
      <c r="AG154" s="26"/>
      <c r="AH154" s="182"/>
      <c r="AI154" s="185"/>
      <c r="AJ154" s="185"/>
      <c r="AK154" s="180">
        <f>+계산24!$B$7</f>
        <v>0</v>
      </c>
      <c r="AL154" s="181"/>
      <c r="AM154" s="26"/>
      <c r="AN154" s="26"/>
      <c r="AO154" s="182"/>
      <c r="AP154" s="185"/>
      <c r="AQ154" s="185"/>
      <c r="AR154" s="180">
        <f>+계산24!$B$7</f>
        <v>0</v>
      </c>
      <c r="AS154" s="181"/>
      <c r="AT154" s="26"/>
      <c r="AU154" s="26"/>
      <c r="AV154" s="182"/>
    </row>
    <row r="155" spans="2:92" ht="16.5" customHeight="1" thickBot="1">
      <c r="B155" s="84"/>
      <c r="C155" s="85"/>
      <c r="D155" s="85"/>
      <c r="E155" s="85"/>
      <c r="F155" s="86"/>
      <c r="I155" s="84"/>
      <c r="J155" s="85"/>
      <c r="K155" s="85"/>
      <c r="L155" s="85"/>
      <c r="M155" s="86"/>
      <c r="P155" s="84"/>
      <c r="Q155" s="85"/>
      <c r="R155" s="85"/>
      <c r="S155" s="85"/>
      <c r="T155" s="86"/>
      <c r="W155" s="84"/>
      <c r="X155" s="85"/>
      <c r="Y155" s="85"/>
      <c r="Z155" s="85"/>
      <c r="AA155" s="86"/>
      <c r="AB155" s="81"/>
      <c r="AC155" s="81"/>
      <c r="AD155" s="84"/>
      <c r="AE155" s="85"/>
      <c r="AF155" s="85"/>
      <c r="AG155" s="85"/>
      <c r="AH155" s="86"/>
      <c r="AI155" s="81"/>
      <c r="AJ155" s="81"/>
      <c r="AK155" s="84"/>
      <c r="AL155" s="85"/>
      <c r="AM155" s="85"/>
      <c r="AN155" s="85"/>
      <c r="AO155" s="86"/>
      <c r="AP155" s="81"/>
      <c r="AQ155" s="81"/>
      <c r="AR155" s="84"/>
      <c r="AS155" s="85"/>
      <c r="AT155" s="85"/>
      <c r="AU155" s="85"/>
      <c r="AV155" s="86"/>
    </row>
    <row r="156" spans="2:92" ht="16.5" customHeight="1">
      <c r="B156" s="36"/>
      <c r="I156" s="36"/>
      <c r="P156" s="36"/>
      <c r="W156" s="36"/>
      <c r="AD156" s="36"/>
      <c r="AK156" s="36"/>
      <c r="AR156" s="36"/>
    </row>
    <row r="157" spans="2:92" ht="16.5" customHeight="1" thickBot="1">
      <c r="G157" s="38"/>
    </row>
    <row r="158" spans="2:92" s="76" customFormat="1" ht="16.5" customHeight="1">
      <c r="B158" s="98"/>
      <c r="C158" s="101"/>
      <c r="D158" s="102" t="s">
        <v>114</v>
      </c>
      <c r="E158" s="99"/>
      <c r="F158" s="100"/>
      <c r="G158" s="77"/>
      <c r="I158" s="98"/>
      <c r="J158" s="101"/>
      <c r="K158" s="102" t="s">
        <v>114</v>
      </c>
      <c r="L158" s="99"/>
      <c r="M158" s="100"/>
      <c r="P158" s="98"/>
      <c r="Q158" s="101"/>
      <c r="R158" s="102" t="s">
        <v>114</v>
      </c>
      <c r="S158" s="99"/>
      <c r="T158" s="100"/>
      <c r="W158" s="98"/>
      <c r="X158" s="101"/>
      <c r="Y158" s="102" t="s">
        <v>114</v>
      </c>
      <c r="Z158" s="99"/>
      <c r="AA158" s="100"/>
      <c r="AB158" s="167"/>
      <c r="AC158" s="167"/>
      <c r="AD158" s="98"/>
      <c r="AE158" s="101"/>
      <c r="AF158" s="102" t="s">
        <v>114</v>
      </c>
      <c r="AG158" s="99"/>
      <c r="AH158" s="100"/>
      <c r="AI158" s="167"/>
      <c r="AJ158" s="167"/>
      <c r="AK158" s="98"/>
      <c r="AL158" s="101"/>
      <c r="AM158" s="102" t="s">
        <v>114</v>
      </c>
      <c r="AN158" s="99"/>
      <c r="AO158" s="100"/>
      <c r="AP158" s="167"/>
      <c r="AQ158" s="167"/>
      <c r="AR158" s="98"/>
      <c r="AS158" s="101"/>
      <c r="AT158" s="102" t="s">
        <v>114</v>
      </c>
      <c r="AU158" s="99"/>
      <c r="AV158" s="100"/>
    </row>
    <row r="159" spans="2:92" ht="16.5" customHeight="1">
      <c r="B159" s="40" t="s">
        <v>26</v>
      </c>
      <c r="C159" s="26" t="s">
        <v>96</v>
      </c>
      <c r="D159" s="96"/>
      <c r="E159" s="26"/>
      <c r="F159" s="95"/>
      <c r="G159" s="41"/>
      <c r="H159" s="41"/>
      <c r="I159" s="40" t="s">
        <v>26</v>
      </c>
      <c r="J159" s="26" t="s">
        <v>44</v>
      </c>
      <c r="K159" s="41"/>
      <c r="L159" s="26"/>
      <c r="M159" s="70"/>
      <c r="N159" s="41"/>
      <c r="O159" s="41"/>
      <c r="P159" s="40" t="s">
        <v>26</v>
      </c>
      <c r="Q159" s="26" t="s">
        <v>66</v>
      </c>
      <c r="R159" s="42"/>
      <c r="S159" s="26"/>
      <c r="T159" s="70"/>
      <c r="U159" s="41"/>
      <c r="V159" s="41"/>
      <c r="W159" s="40" t="s">
        <v>26</v>
      </c>
      <c r="X159" s="26" t="s">
        <v>67</v>
      </c>
      <c r="Y159" s="41"/>
      <c r="Z159" s="26"/>
      <c r="AA159" s="70"/>
      <c r="AB159" s="41"/>
      <c r="AC159" s="41"/>
      <c r="AD159" s="40" t="s">
        <v>26</v>
      </c>
      <c r="AE159" s="26" t="s">
        <v>68</v>
      </c>
      <c r="AF159" s="41"/>
      <c r="AG159" s="26"/>
      <c r="AH159" s="70"/>
      <c r="AI159" s="41"/>
      <c r="AJ159" s="41"/>
      <c r="AK159" s="40" t="s">
        <v>26</v>
      </c>
      <c r="AL159" s="26" t="s">
        <v>69</v>
      </c>
      <c r="AN159" s="26"/>
      <c r="AO159" s="70"/>
      <c r="AP159" s="41"/>
      <c r="AQ159" s="41"/>
      <c r="AR159" s="40" t="s">
        <v>26</v>
      </c>
      <c r="AS159" s="26" t="s">
        <v>70</v>
      </c>
      <c r="AU159" s="26"/>
      <c r="AV159" s="70"/>
      <c r="CH159" s="41"/>
      <c r="CI159" s="41"/>
      <c r="CJ159" s="41"/>
      <c r="CK159" s="41"/>
      <c r="CL159" s="41"/>
      <c r="CM159" s="41"/>
      <c r="CN159" s="41"/>
    </row>
    <row r="160" spans="2:92" ht="16.5" customHeight="1">
      <c r="B160" s="73" t="s">
        <v>27</v>
      </c>
      <c r="C160" s="36" t="str">
        <f>+계산24!$B$42</f>
        <v>11/19~12/18</v>
      </c>
      <c r="D160" s="36"/>
      <c r="E160" s="36" t="s">
        <v>28</v>
      </c>
      <c r="F160" s="90">
        <f>+계산24!$E$42</f>
        <v>45301</v>
      </c>
      <c r="G160" s="38"/>
      <c r="I160" s="73" t="s">
        <v>27</v>
      </c>
      <c r="J160" s="36" t="str">
        <f>+계산24!$B$42</f>
        <v>11/19~12/18</v>
      </c>
      <c r="K160" s="36"/>
      <c r="L160" s="36" t="s">
        <v>28</v>
      </c>
      <c r="M160" s="90">
        <f>+계산24!$E$42</f>
        <v>45301</v>
      </c>
      <c r="P160" s="73" t="s">
        <v>27</v>
      </c>
      <c r="Q160" s="36" t="str">
        <f>+계산24!$B$42</f>
        <v>11/19~12/18</v>
      </c>
      <c r="R160" s="36"/>
      <c r="S160" s="36" t="s">
        <v>28</v>
      </c>
      <c r="T160" s="90">
        <f>+계산24!$E$42</f>
        <v>45301</v>
      </c>
      <c r="W160" s="73" t="s">
        <v>27</v>
      </c>
      <c r="X160" s="36" t="str">
        <f>+계산24!$B$42</f>
        <v>11/19~12/18</v>
      </c>
      <c r="Y160" s="36"/>
      <c r="Z160" s="36" t="s">
        <v>28</v>
      </c>
      <c r="AA160" s="90">
        <f>+계산24!$E$42</f>
        <v>45301</v>
      </c>
      <c r="AB160" s="168"/>
      <c r="AC160" s="168"/>
      <c r="AD160" s="73" t="s">
        <v>27</v>
      </c>
      <c r="AE160" s="36" t="str">
        <f>+계산24!$B$42</f>
        <v>11/19~12/18</v>
      </c>
      <c r="AF160" s="36"/>
      <c r="AG160" s="36" t="s">
        <v>28</v>
      </c>
      <c r="AH160" s="90">
        <f>+계산24!$E$42</f>
        <v>45301</v>
      </c>
      <c r="AI160" s="168"/>
      <c r="AJ160" s="168"/>
      <c r="AK160" s="73" t="s">
        <v>27</v>
      </c>
      <c r="AL160" s="36" t="str">
        <f>+계산24!$B$42</f>
        <v>11/19~12/18</v>
      </c>
      <c r="AM160" s="36"/>
      <c r="AN160" s="36" t="s">
        <v>28</v>
      </c>
      <c r="AO160" s="90">
        <f>+계산24!$E$42</f>
        <v>45301</v>
      </c>
      <c r="AP160" s="168"/>
      <c r="AQ160" s="168"/>
      <c r="AR160" s="73" t="s">
        <v>27</v>
      </c>
      <c r="AS160" s="36" t="str">
        <f>+계산24!$B$42</f>
        <v>11/19~12/18</v>
      </c>
      <c r="AT160" s="36"/>
      <c r="AU160" s="36" t="s">
        <v>28</v>
      </c>
      <c r="AV160" s="90">
        <f>+계산24!$E$42</f>
        <v>45301</v>
      </c>
    </row>
    <row r="161" spans="2:48" ht="16.5" customHeight="1">
      <c r="B161" s="73"/>
      <c r="C161" s="36"/>
      <c r="D161" s="36"/>
      <c r="E161" s="36"/>
      <c r="F161" s="37"/>
      <c r="G161" s="38"/>
      <c r="I161" s="73"/>
      <c r="J161" s="36"/>
      <c r="K161" s="36"/>
      <c r="L161" s="36"/>
      <c r="M161" s="37"/>
      <c r="P161" s="73"/>
      <c r="Q161" s="36"/>
      <c r="R161" s="36"/>
      <c r="S161" s="36"/>
      <c r="T161" s="37"/>
      <c r="W161" s="73"/>
      <c r="X161" s="36"/>
      <c r="Y161" s="36"/>
      <c r="Z161" s="36"/>
      <c r="AA161" s="37"/>
      <c r="AB161" s="81"/>
      <c r="AC161" s="81"/>
      <c r="AD161" s="73"/>
      <c r="AE161" s="36"/>
      <c r="AF161" s="36"/>
      <c r="AG161" s="36"/>
      <c r="AH161" s="37"/>
      <c r="AI161" s="81"/>
      <c r="AJ161" s="81"/>
      <c r="AK161" s="73"/>
      <c r="AL161" s="36"/>
      <c r="AM161" s="36"/>
      <c r="AN161" s="36"/>
      <c r="AO161" s="37"/>
      <c r="AP161" s="81"/>
      <c r="AQ161" s="81"/>
      <c r="AR161" s="73"/>
      <c r="AS161" s="36"/>
      <c r="AT161" s="36"/>
      <c r="AU161" s="36"/>
      <c r="AV161" s="37"/>
    </row>
    <row r="162" spans="2:48" s="79" customFormat="1" ht="16.5" customHeight="1">
      <c r="B162" s="266" t="s">
        <v>113</v>
      </c>
      <c r="C162" s="267"/>
      <c r="D162" s="147"/>
      <c r="E162" s="268" t="s">
        <v>115</v>
      </c>
      <c r="F162" s="269"/>
      <c r="G162" s="78"/>
      <c r="I162" s="266" t="s">
        <v>113</v>
      </c>
      <c r="J162" s="267"/>
      <c r="K162" s="147"/>
      <c r="L162" s="268" t="s">
        <v>115</v>
      </c>
      <c r="M162" s="269"/>
      <c r="P162" s="266" t="s">
        <v>113</v>
      </c>
      <c r="Q162" s="267"/>
      <c r="R162" s="147"/>
      <c r="S162" s="268" t="s">
        <v>115</v>
      </c>
      <c r="T162" s="269"/>
      <c r="W162" s="266" t="s">
        <v>113</v>
      </c>
      <c r="X162" s="267"/>
      <c r="Y162" s="147"/>
      <c r="Z162" s="268" t="s">
        <v>115</v>
      </c>
      <c r="AA162" s="269"/>
      <c r="AB162" s="169"/>
      <c r="AC162" s="169"/>
      <c r="AD162" s="266" t="s">
        <v>113</v>
      </c>
      <c r="AE162" s="267"/>
      <c r="AF162" s="147"/>
      <c r="AG162" s="268" t="s">
        <v>115</v>
      </c>
      <c r="AH162" s="269"/>
      <c r="AI162" s="169"/>
      <c r="AJ162" s="169"/>
      <c r="AK162" s="266" t="s">
        <v>113</v>
      </c>
      <c r="AL162" s="267"/>
      <c r="AM162" s="147"/>
      <c r="AN162" s="268" t="s">
        <v>115</v>
      </c>
      <c r="AO162" s="269"/>
      <c r="AP162" s="169"/>
      <c r="AQ162" s="169"/>
      <c r="AR162" s="266" t="s">
        <v>113</v>
      </c>
      <c r="AS162" s="267"/>
      <c r="AT162" s="147"/>
      <c r="AU162" s="268" t="s">
        <v>115</v>
      </c>
      <c r="AV162" s="269"/>
    </row>
    <row r="163" spans="2:48" ht="16.5" customHeight="1">
      <c r="B163" s="73" t="s">
        <v>1</v>
      </c>
      <c r="C163" s="72">
        <f>+계산24!B61</f>
        <v>910</v>
      </c>
      <c r="D163" s="36"/>
      <c r="E163" s="36" t="s">
        <v>29</v>
      </c>
      <c r="F163" s="80" t="str">
        <f>CONCATENATE(+계산24!B17," kwh")</f>
        <v>23802 kwh</v>
      </c>
      <c r="G163" s="38"/>
      <c r="I163" s="73" t="s">
        <v>1</v>
      </c>
      <c r="J163" s="72">
        <f>+계산24!C61</f>
        <v>910</v>
      </c>
      <c r="K163" s="36"/>
      <c r="L163" s="36" t="s">
        <v>29</v>
      </c>
      <c r="M163" s="80" t="str">
        <f>CONCATENATE(+계산24!C17," kwh")</f>
        <v>21618 kwh</v>
      </c>
      <c r="P163" s="73" t="s">
        <v>1</v>
      </c>
      <c r="Q163" s="72">
        <f>+계산24!D61</f>
        <v>910</v>
      </c>
      <c r="R163" s="36"/>
      <c r="S163" s="36" t="s">
        <v>29</v>
      </c>
      <c r="T163" s="80" t="str">
        <f>CONCATENATE(+계산24!D17," kwh")</f>
        <v>17430 kwh</v>
      </c>
      <c r="W163" s="73" t="s">
        <v>1</v>
      </c>
      <c r="X163" s="72">
        <f>+계산24!E61</f>
        <v>910</v>
      </c>
      <c r="Y163" s="36"/>
      <c r="Z163" s="36" t="s">
        <v>29</v>
      </c>
      <c r="AA163" s="80" t="str">
        <f>CONCATENATE(+계산24!E17," kwh")</f>
        <v>17422 kwh</v>
      </c>
      <c r="AB163" s="170"/>
      <c r="AC163" s="170"/>
      <c r="AD163" s="73" t="s">
        <v>1</v>
      </c>
      <c r="AE163" s="72">
        <f>+계산24!F61</f>
        <v>910</v>
      </c>
      <c r="AF163" s="36"/>
      <c r="AG163" s="36" t="s">
        <v>29</v>
      </c>
      <c r="AH163" s="80" t="str">
        <f>CONCATENATE(+계산24!F17," kwh")</f>
        <v>15050 kwh</v>
      </c>
      <c r="AI163" s="170"/>
      <c r="AJ163" s="170"/>
      <c r="AK163" s="73" t="s">
        <v>1</v>
      </c>
      <c r="AL163" s="72">
        <f>+계산24!G61</f>
        <v>910</v>
      </c>
      <c r="AM163" s="36"/>
      <c r="AN163" s="36" t="s">
        <v>29</v>
      </c>
      <c r="AO163" s="80" t="str">
        <f>CONCATENATE(+계산24!G17," kwh")</f>
        <v>14972 kwh</v>
      </c>
      <c r="AP163" s="170"/>
      <c r="AQ163" s="170"/>
      <c r="AR163" s="73" t="s">
        <v>1</v>
      </c>
      <c r="AS163" s="72">
        <f>+계산24!H61</f>
        <v>910</v>
      </c>
      <c r="AT163" s="36"/>
      <c r="AU163" s="36" t="s">
        <v>29</v>
      </c>
      <c r="AV163" s="80" t="str">
        <f>CONCATENATE(+계산24!H17," kwh")</f>
        <v>23485 kwh</v>
      </c>
    </row>
    <row r="164" spans="2:48" ht="16.5" customHeight="1">
      <c r="B164" s="73" t="s">
        <v>3</v>
      </c>
      <c r="C164" s="72">
        <f>+계산24!B72</f>
        <v>19080</v>
      </c>
      <c r="D164" s="36"/>
      <c r="E164" s="36" t="s">
        <v>30</v>
      </c>
      <c r="F164" s="80" t="str">
        <f>CONCATENATE(+계산24!B29," kwh")</f>
        <v>23643 kwh</v>
      </c>
      <c r="G164" s="38"/>
      <c r="I164" s="73" t="s">
        <v>3</v>
      </c>
      <c r="J164" s="72">
        <f>+계산24!C72</f>
        <v>9840</v>
      </c>
      <c r="K164" s="36"/>
      <c r="L164" s="36" t="s">
        <v>30</v>
      </c>
      <c r="M164" s="80" t="str">
        <f>CONCATENATE(+계산24!C29," kwh")</f>
        <v>21536 kwh</v>
      </c>
      <c r="P164" s="73" t="s">
        <v>3</v>
      </c>
      <c r="Q164" s="72">
        <f>+계산24!D72</f>
        <v>14880</v>
      </c>
      <c r="R164" s="36"/>
      <c r="S164" s="36" t="s">
        <v>30</v>
      </c>
      <c r="T164" s="80" t="str">
        <f>CONCATENATE(+계산24!D29," kwh")</f>
        <v>17306 kwh</v>
      </c>
      <c r="W164" s="73" t="s">
        <v>3</v>
      </c>
      <c r="X164" s="72">
        <f>+계산24!E72</f>
        <v>14280</v>
      </c>
      <c r="Y164" s="36"/>
      <c r="Z164" s="36" t="s">
        <v>30</v>
      </c>
      <c r="AA164" s="80" t="str">
        <f>CONCATENATE(+계산24!E29," kwh")</f>
        <v>17303 kwh</v>
      </c>
      <c r="AB164" s="170"/>
      <c r="AC164" s="170"/>
      <c r="AD164" s="73" t="s">
        <v>3</v>
      </c>
      <c r="AE164" s="72">
        <f>+계산24!F72</f>
        <v>15000</v>
      </c>
      <c r="AF164" s="36"/>
      <c r="AG164" s="36" t="s">
        <v>30</v>
      </c>
      <c r="AH164" s="80" t="str">
        <f>CONCATENATE(+계산24!F29," kwh")</f>
        <v>14925 kwh</v>
      </c>
      <c r="AI164" s="170"/>
      <c r="AJ164" s="170"/>
      <c r="AK164" s="73" t="s">
        <v>3</v>
      </c>
      <c r="AL164" s="72">
        <f>+계산24!G72</f>
        <v>8640</v>
      </c>
      <c r="AM164" s="36"/>
      <c r="AN164" s="36" t="s">
        <v>30</v>
      </c>
      <c r="AO164" s="80" t="str">
        <f>CONCATENATE(+계산24!G29," kwh")</f>
        <v>14900 kwh</v>
      </c>
      <c r="AP164" s="170"/>
      <c r="AQ164" s="170"/>
      <c r="AR164" s="73" t="s">
        <v>3</v>
      </c>
      <c r="AS164" s="72">
        <f>+계산24!H72</f>
        <v>19800</v>
      </c>
      <c r="AT164" s="36"/>
      <c r="AU164" s="36" t="s">
        <v>30</v>
      </c>
      <c r="AV164" s="80" t="str">
        <f>CONCATENATE(+계산24!H29," kwh")</f>
        <v>23320 kwh</v>
      </c>
    </row>
    <row r="165" spans="2:48" ht="16.5" customHeight="1">
      <c r="B165" s="73" t="s">
        <v>159</v>
      </c>
      <c r="C165" s="72">
        <f>+계산24!B83</f>
        <v>0</v>
      </c>
      <c r="D165" s="36"/>
      <c r="E165" s="36"/>
      <c r="F165" s="80"/>
      <c r="G165" s="38"/>
      <c r="I165" s="73" t="s">
        <v>159</v>
      </c>
      <c r="J165" s="72">
        <f>+계산24!C83</f>
        <v>0</v>
      </c>
      <c r="K165" s="36"/>
      <c r="L165" s="36"/>
      <c r="M165" s="80"/>
      <c r="P165" s="73" t="s">
        <v>159</v>
      </c>
      <c r="Q165" s="72">
        <f>+계산24!D83</f>
        <v>0</v>
      </c>
      <c r="R165" s="36"/>
      <c r="S165" s="36"/>
      <c r="T165" s="80"/>
      <c r="W165" s="73" t="s">
        <v>159</v>
      </c>
      <c r="X165" s="72">
        <f>+계산24!E83</f>
        <v>0</v>
      </c>
      <c r="Y165" s="36"/>
      <c r="Z165" s="36"/>
      <c r="AA165" s="80"/>
      <c r="AB165" s="170"/>
      <c r="AC165" s="170"/>
      <c r="AD165" s="73" t="s">
        <v>159</v>
      </c>
      <c r="AE165" s="72">
        <f>+계산24!F83</f>
        <v>0</v>
      </c>
      <c r="AF165" s="36"/>
      <c r="AG165" s="36"/>
      <c r="AH165" s="80"/>
      <c r="AI165" s="170"/>
      <c r="AJ165" s="170"/>
      <c r="AK165" s="73" t="s">
        <v>159</v>
      </c>
      <c r="AL165" s="72">
        <f>+계산24!G83</f>
        <v>0</v>
      </c>
      <c r="AM165" s="36"/>
      <c r="AN165" s="36"/>
      <c r="AO165" s="80"/>
      <c r="AP165" s="170"/>
      <c r="AQ165" s="170"/>
      <c r="AR165" s="73" t="s">
        <v>159</v>
      </c>
      <c r="AS165" s="72">
        <f>+계산24!H83</f>
        <v>0</v>
      </c>
      <c r="AT165" s="36"/>
      <c r="AU165" s="36"/>
      <c r="AV165" s="80"/>
    </row>
    <row r="166" spans="2:48" ht="16.5" customHeight="1">
      <c r="B166" s="164" t="s">
        <v>172</v>
      </c>
      <c r="C166" s="72">
        <f>+계산24!B94</f>
        <v>1431</v>
      </c>
      <c r="D166" s="36"/>
      <c r="E166" s="36"/>
      <c r="F166" s="80"/>
      <c r="G166" s="38"/>
      <c r="I166" s="164" t="s">
        <v>172</v>
      </c>
      <c r="J166" s="72">
        <f>+계산24!C94</f>
        <v>738</v>
      </c>
      <c r="K166" s="36"/>
      <c r="L166" s="36"/>
      <c r="M166" s="80"/>
      <c r="P166" s="164" t="s">
        <v>172</v>
      </c>
      <c r="Q166" s="72">
        <f>+계산24!D94</f>
        <v>1116</v>
      </c>
      <c r="R166" s="36"/>
      <c r="S166" s="36"/>
      <c r="T166" s="80"/>
      <c r="W166" s="164" t="s">
        <v>172</v>
      </c>
      <c r="X166" s="72">
        <f>+계산24!E94</f>
        <v>1071</v>
      </c>
      <c r="Y166" s="36"/>
      <c r="Z166" s="36"/>
      <c r="AA166" s="80"/>
      <c r="AB166" s="170"/>
      <c r="AC166" s="170"/>
      <c r="AD166" s="164" t="s">
        <v>172</v>
      </c>
      <c r="AE166" s="72">
        <f>+계산24!F94</f>
        <v>1125</v>
      </c>
      <c r="AF166" s="36"/>
      <c r="AG166" s="36"/>
      <c r="AH166" s="80"/>
      <c r="AI166" s="170"/>
      <c r="AJ166" s="170"/>
      <c r="AK166" s="164" t="s">
        <v>172</v>
      </c>
      <c r="AL166" s="72">
        <f>+계산24!G94</f>
        <v>648</v>
      </c>
      <c r="AM166" s="36"/>
      <c r="AN166" s="36"/>
      <c r="AO166" s="80"/>
      <c r="AP166" s="170"/>
      <c r="AQ166" s="170"/>
      <c r="AR166" s="164" t="s">
        <v>172</v>
      </c>
      <c r="AS166" s="72">
        <f>+계산24!H94</f>
        <v>1485</v>
      </c>
      <c r="AT166" s="36"/>
      <c r="AU166" s="36"/>
      <c r="AV166" s="80"/>
    </row>
    <row r="167" spans="2:48" ht="16.5" customHeight="1">
      <c r="B167" s="73" t="s">
        <v>169</v>
      </c>
      <c r="C167" s="72">
        <f>+계산24!B105</f>
        <v>795</v>
      </c>
      <c r="D167" s="36"/>
      <c r="E167" s="36"/>
      <c r="F167" s="80"/>
      <c r="G167" s="38"/>
      <c r="I167" s="73" t="s">
        <v>169</v>
      </c>
      <c r="J167" s="72">
        <f>+계산24!C105</f>
        <v>410</v>
      </c>
      <c r="K167" s="36"/>
      <c r="L167" s="36"/>
      <c r="M167" s="80"/>
      <c r="P167" s="73" t="s">
        <v>169</v>
      </c>
      <c r="Q167" s="72">
        <f>+계산24!D105</f>
        <v>620</v>
      </c>
      <c r="R167" s="36"/>
      <c r="S167" s="36"/>
      <c r="T167" s="80"/>
      <c r="W167" s="73" t="s">
        <v>169</v>
      </c>
      <c r="X167" s="72">
        <f>+계산24!E105</f>
        <v>595</v>
      </c>
      <c r="Y167" s="36"/>
      <c r="Z167" s="36"/>
      <c r="AA167" s="80"/>
      <c r="AB167" s="170"/>
      <c r="AC167" s="170"/>
      <c r="AD167" s="73" t="s">
        <v>169</v>
      </c>
      <c r="AE167" s="72">
        <f>+계산24!F105</f>
        <v>625</v>
      </c>
      <c r="AF167" s="36"/>
      <c r="AG167" s="36"/>
      <c r="AH167" s="80"/>
      <c r="AI167" s="170"/>
      <c r="AJ167" s="170"/>
      <c r="AK167" s="73" t="s">
        <v>169</v>
      </c>
      <c r="AL167" s="72">
        <f>+계산24!G105</f>
        <v>360</v>
      </c>
      <c r="AM167" s="36"/>
      <c r="AN167" s="36"/>
      <c r="AO167" s="80"/>
      <c r="AP167" s="170"/>
      <c r="AQ167" s="170"/>
      <c r="AR167" s="73" t="s">
        <v>169</v>
      </c>
      <c r="AS167" s="72">
        <f>+계산24!H105</f>
        <v>825</v>
      </c>
      <c r="AT167" s="36"/>
      <c r="AU167" s="36"/>
      <c r="AV167" s="80"/>
    </row>
    <row r="168" spans="2:48" ht="16.5" customHeight="1">
      <c r="B168" s="73" t="s">
        <v>31</v>
      </c>
      <c r="C168" s="72">
        <f>+계산24!B116</f>
        <v>2222</v>
      </c>
      <c r="D168" s="36"/>
      <c r="E168" s="172" t="s">
        <v>117</v>
      </c>
      <c r="F168" s="173"/>
      <c r="G168" s="38"/>
      <c r="I168" s="73" t="s">
        <v>31</v>
      </c>
      <c r="J168" s="72">
        <f>+계산24!C116</f>
        <v>1190</v>
      </c>
      <c r="K168" s="36"/>
      <c r="L168" s="172" t="s">
        <v>117</v>
      </c>
      <c r="M168" s="173"/>
      <c r="P168" s="73" t="s">
        <v>31</v>
      </c>
      <c r="Q168" s="72">
        <f>+계산24!D116</f>
        <v>1753</v>
      </c>
      <c r="R168" s="36"/>
      <c r="S168" s="172" t="s">
        <v>117</v>
      </c>
      <c r="T168" s="173"/>
      <c r="W168" s="73" t="s">
        <v>31</v>
      </c>
      <c r="X168" s="72">
        <f>+계산24!E116</f>
        <v>1686</v>
      </c>
      <c r="Y168" s="36"/>
      <c r="Z168" s="172" t="s">
        <v>117</v>
      </c>
      <c r="AA168" s="173"/>
      <c r="AB168" s="169"/>
      <c r="AC168" s="169"/>
      <c r="AD168" s="73" t="s">
        <v>31</v>
      </c>
      <c r="AE168" s="72">
        <f>+계산24!F116</f>
        <v>1766</v>
      </c>
      <c r="AF168" s="36"/>
      <c r="AG168" s="172" t="s">
        <v>117</v>
      </c>
      <c r="AH168" s="173"/>
      <c r="AI168" s="169"/>
      <c r="AJ168" s="169"/>
      <c r="AK168" s="73" t="s">
        <v>31</v>
      </c>
      <c r="AL168" s="72">
        <f>+계산24!G116</f>
        <v>1056</v>
      </c>
      <c r="AM168" s="36"/>
      <c r="AN168" s="172" t="s">
        <v>117</v>
      </c>
      <c r="AO168" s="173"/>
      <c r="AP168" s="169"/>
      <c r="AQ168" s="169"/>
      <c r="AR168" s="73" t="s">
        <v>31</v>
      </c>
      <c r="AS168" s="72">
        <f>+계산24!H116</f>
        <v>2302</v>
      </c>
      <c r="AT168" s="36"/>
      <c r="AU168" s="172" t="s">
        <v>117</v>
      </c>
      <c r="AV168" s="173"/>
    </row>
    <row r="169" spans="2:48" ht="16.5" customHeight="1">
      <c r="B169" s="73" t="s">
        <v>171</v>
      </c>
      <c r="C169" s="72">
        <f>+계산24!B127</f>
        <v>-8</v>
      </c>
      <c r="D169" s="36"/>
      <c r="E169" s="36" t="s">
        <v>33</v>
      </c>
      <c r="F169" s="80" t="str">
        <f>CONCATENATE(+계산24!B50," kwh")</f>
        <v>159 kwh</v>
      </c>
      <c r="G169" s="38"/>
      <c r="I169" s="73" t="s">
        <v>171</v>
      </c>
      <c r="J169" s="72">
        <f>+계산24!C127</f>
        <v>-8</v>
      </c>
      <c r="K169" s="36"/>
      <c r="L169" s="36" t="s">
        <v>33</v>
      </c>
      <c r="M169" s="80" t="str">
        <f>CONCATENATE(+계산24!C50," kwh")</f>
        <v>82 kwh</v>
      </c>
      <c r="P169" s="73" t="s">
        <v>171</v>
      </c>
      <c r="Q169" s="72">
        <f>+계산24!D127</f>
        <v>-9</v>
      </c>
      <c r="R169" s="36"/>
      <c r="S169" s="36" t="s">
        <v>33</v>
      </c>
      <c r="T169" s="80" t="str">
        <f>CONCATENATE(+계산24!D50," kwh")</f>
        <v>124 kwh</v>
      </c>
      <c r="W169" s="73" t="s">
        <v>171</v>
      </c>
      <c r="X169" s="72">
        <f>+계산24!E127</f>
        <v>-2</v>
      </c>
      <c r="Y169" s="36"/>
      <c r="Z169" s="36" t="s">
        <v>33</v>
      </c>
      <c r="AA169" s="80" t="str">
        <f>CONCATENATE(+계산24!E50," kwh")</f>
        <v>119 kwh</v>
      </c>
      <c r="AB169" s="170"/>
      <c r="AC169" s="170"/>
      <c r="AD169" s="73" t="s">
        <v>171</v>
      </c>
      <c r="AE169" s="72">
        <f>+계산24!F127</f>
        <v>-6</v>
      </c>
      <c r="AF169" s="36"/>
      <c r="AG169" s="36" t="s">
        <v>33</v>
      </c>
      <c r="AH169" s="80" t="str">
        <f>CONCATENATE(+계산24!F50," kwh")</f>
        <v>125 kwh</v>
      </c>
      <c r="AI169" s="170"/>
      <c r="AJ169" s="170"/>
      <c r="AK169" s="73" t="s">
        <v>171</v>
      </c>
      <c r="AL169" s="72">
        <f>+계산24!G127</f>
        <v>-4</v>
      </c>
      <c r="AM169" s="36"/>
      <c r="AN169" s="36" t="s">
        <v>33</v>
      </c>
      <c r="AO169" s="80" t="str">
        <f>CONCATENATE(+계산24!G50," kwh")</f>
        <v>72 kwh</v>
      </c>
      <c r="AP169" s="170"/>
      <c r="AQ169" s="170"/>
      <c r="AR169" s="73" t="s">
        <v>171</v>
      </c>
      <c r="AS169" s="72">
        <f>+계산24!H127</f>
        <v>-2</v>
      </c>
      <c r="AT169" s="36"/>
      <c r="AU169" s="36" t="s">
        <v>33</v>
      </c>
      <c r="AV169" s="80" t="str">
        <f>CONCATENATE(+계산24!H50," kwh")</f>
        <v>165 kwh</v>
      </c>
    </row>
    <row r="170" spans="2:48" ht="16.5" customHeight="1">
      <c r="B170" s="73" t="s">
        <v>32</v>
      </c>
      <c r="C170" s="72">
        <f>+계산24!B138</f>
        <v>710</v>
      </c>
      <c r="D170" s="36"/>
      <c r="E170" s="96"/>
      <c r="F170" s="95"/>
      <c r="G170" s="38"/>
      <c r="I170" s="73" t="s">
        <v>32</v>
      </c>
      <c r="J170" s="72">
        <f>+계산24!C138</f>
        <v>380</v>
      </c>
      <c r="K170" s="36"/>
      <c r="L170" s="96"/>
      <c r="M170" s="95"/>
      <c r="P170" s="73" t="s">
        <v>32</v>
      </c>
      <c r="Q170" s="72">
        <f>+계산24!D138</f>
        <v>560</v>
      </c>
      <c r="R170" s="36"/>
      <c r="S170" s="96"/>
      <c r="T170" s="95"/>
      <c r="W170" s="73" t="s">
        <v>32</v>
      </c>
      <c r="X170" s="72">
        <f>+계산24!E138</f>
        <v>530</v>
      </c>
      <c r="Y170" s="36"/>
      <c r="Z170" s="96"/>
      <c r="AA170" s="95"/>
      <c r="AB170" s="171"/>
      <c r="AC170" s="171"/>
      <c r="AD170" s="73" t="s">
        <v>32</v>
      </c>
      <c r="AE170" s="72">
        <f>+계산24!F138</f>
        <v>560</v>
      </c>
      <c r="AF170" s="36"/>
      <c r="AG170" s="96"/>
      <c r="AH170" s="95"/>
      <c r="AI170" s="171"/>
      <c r="AJ170" s="171"/>
      <c r="AK170" s="73" t="s">
        <v>32</v>
      </c>
      <c r="AL170" s="72">
        <f>+계산24!G138</f>
        <v>330</v>
      </c>
      <c r="AM170" s="36"/>
      <c r="AN170" s="96"/>
      <c r="AO170" s="95"/>
      <c r="AP170" s="171"/>
      <c r="AQ170" s="171"/>
      <c r="AR170" s="73" t="s">
        <v>32</v>
      </c>
      <c r="AS170" s="72">
        <f>+계산24!H138</f>
        <v>730</v>
      </c>
      <c r="AT170" s="36"/>
      <c r="AU170" s="96"/>
      <c r="AV170" s="95"/>
    </row>
    <row r="171" spans="2:48" ht="16.5" customHeight="1">
      <c r="B171" s="73" t="s">
        <v>101</v>
      </c>
      <c r="C171" s="72">
        <f>+계산24!B149</f>
        <v>2500</v>
      </c>
      <c r="D171" s="36"/>
      <c r="E171" s="36"/>
      <c r="F171" s="80"/>
      <c r="G171" s="38"/>
      <c r="I171" s="73" t="s">
        <v>101</v>
      </c>
      <c r="J171" s="72">
        <f>+계산24!C149</f>
        <v>2500</v>
      </c>
      <c r="K171" s="36"/>
      <c r="L171" s="36"/>
      <c r="M171" s="80"/>
      <c r="P171" s="73" t="s">
        <v>101</v>
      </c>
      <c r="Q171" s="72">
        <f>+계산24!D149</f>
        <v>2500</v>
      </c>
      <c r="R171" s="36"/>
      <c r="S171" s="36"/>
      <c r="T171" s="80"/>
      <c r="W171" s="73" t="s">
        <v>101</v>
      </c>
      <c r="X171" s="72">
        <f>+계산24!E149</f>
        <v>2500</v>
      </c>
      <c r="Y171" s="36"/>
      <c r="Z171" s="36"/>
      <c r="AA171" s="80"/>
      <c r="AB171" s="170"/>
      <c r="AC171" s="170"/>
      <c r="AD171" s="73" t="s">
        <v>101</v>
      </c>
      <c r="AE171" s="72">
        <f>+계산24!F149</f>
        <v>2500</v>
      </c>
      <c r="AF171" s="36"/>
      <c r="AG171" s="36"/>
      <c r="AH171" s="80"/>
      <c r="AI171" s="170"/>
      <c r="AJ171" s="170"/>
      <c r="AK171" s="73" t="s">
        <v>101</v>
      </c>
      <c r="AL171" s="72">
        <f>+계산24!G149</f>
        <v>2500</v>
      </c>
      <c r="AM171" s="36"/>
      <c r="AN171" s="36"/>
      <c r="AO171" s="80"/>
      <c r="AP171" s="170"/>
      <c r="AQ171" s="170"/>
      <c r="AR171" s="73" t="s">
        <v>101</v>
      </c>
      <c r="AS171" s="72">
        <f>+계산24!H149</f>
        <v>2500</v>
      </c>
      <c r="AT171" s="36"/>
      <c r="AU171" s="36"/>
      <c r="AV171" s="80"/>
    </row>
    <row r="172" spans="2:48" ht="16.5" customHeight="1">
      <c r="B172" s="73" t="s">
        <v>104</v>
      </c>
      <c r="C172" s="72">
        <f>+계산24!B160</f>
        <v>0</v>
      </c>
      <c r="D172" s="36"/>
      <c r="E172" s="36"/>
      <c r="F172" s="80"/>
      <c r="G172" s="38"/>
      <c r="I172" s="73" t="s">
        <v>104</v>
      </c>
      <c r="J172" s="72">
        <f>+계산24!C160</f>
        <v>0</v>
      </c>
      <c r="K172" s="36"/>
      <c r="L172" s="36"/>
      <c r="M172" s="80"/>
      <c r="P172" s="73" t="s">
        <v>104</v>
      </c>
      <c r="Q172" s="72">
        <f>+계산24!D160</f>
        <v>0</v>
      </c>
      <c r="R172" s="36"/>
      <c r="S172" s="36"/>
      <c r="T172" s="80"/>
      <c r="W172" s="73" t="s">
        <v>104</v>
      </c>
      <c r="X172" s="72">
        <f>+계산24!E160</f>
        <v>0</v>
      </c>
      <c r="Y172" s="36"/>
      <c r="Z172" s="36"/>
      <c r="AA172" s="80"/>
      <c r="AB172" s="170"/>
      <c r="AC172" s="170"/>
      <c r="AD172" s="73" t="s">
        <v>104</v>
      </c>
      <c r="AE172" s="72">
        <f>+계산24!F160</f>
        <v>0</v>
      </c>
      <c r="AF172" s="36"/>
      <c r="AG172" s="36"/>
      <c r="AH172" s="80"/>
      <c r="AI172" s="170"/>
      <c r="AJ172" s="170"/>
      <c r="AK172" s="73" t="s">
        <v>104</v>
      </c>
      <c r="AL172" s="72">
        <f>+계산24!G160</f>
        <v>0</v>
      </c>
      <c r="AM172" s="36"/>
      <c r="AN172" s="36"/>
      <c r="AO172" s="80"/>
      <c r="AP172" s="170"/>
      <c r="AQ172" s="170"/>
      <c r="AR172" s="73" t="s">
        <v>104</v>
      </c>
      <c r="AS172" s="72">
        <f>+계산24!H160</f>
        <v>0</v>
      </c>
      <c r="AT172" s="36"/>
      <c r="AU172" s="36"/>
      <c r="AV172" s="80"/>
    </row>
    <row r="173" spans="2:48" ht="16.5" customHeight="1">
      <c r="B173" s="93" t="s">
        <v>109</v>
      </c>
      <c r="C173" s="94">
        <f>+계산24!B171</f>
        <v>27640</v>
      </c>
      <c r="D173" s="81"/>
      <c r="E173" s="36"/>
      <c r="F173" s="37"/>
      <c r="G173" s="38"/>
      <c r="H173" s="39"/>
      <c r="I173" s="93" t="s">
        <v>109</v>
      </c>
      <c r="J173" s="94">
        <f>+계산24!C171</f>
        <v>15960</v>
      </c>
      <c r="K173" s="81"/>
      <c r="L173" s="36"/>
      <c r="M173" s="37"/>
      <c r="N173" s="39"/>
      <c r="O173" s="39"/>
      <c r="P173" s="93" t="s">
        <v>109</v>
      </c>
      <c r="Q173" s="94">
        <f>+계산24!D171</f>
        <v>22330</v>
      </c>
      <c r="R173" s="81"/>
      <c r="S173" s="36"/>
      <c r="T173" s="37"/>
      <c r="U173" s="39"/>
      <c r="V173" s="39"/>
      <c r="W173" s="93" t="s">
        <v>109</v>
      </c>
      <c r="X173" s="94">
        <f>+계산24!E171</f>
        <v>21570</v>
      </c>
      <c r="Y173" s="81"/>
      <c r="Z173" s="36"/>
      <c r="AA173" s="37"/>
      <c r="AB173" s="81"/>
      <c r="AC173" s="81"/>
      <c r="AD173" s="93" t="s">
        <v>109</v>
      </c>
      <c r="AE173" s="94">
        <f>+계산24!F171</f>
        <v>22480</v>
      </c>
      <c r="AF173" s="81"/>
      <c r="AG173" s="36"/>
      <c r="AH173" s="37"/>
      <c r="AI173" s="81"/>
      <c r="AJ173" s="81"/>
      <c r="AK173" s="93" t="s">
        <v>109</v>
      </c>
      <c r="AL173" s="94">
        <f>+계산24!G171</f>
        <v>14440</v>
      </c>
      <c r="AM173" s="81"/>
      <c r="AN173" s="36"/>
      <c r="AO173" s="37"/>
      <c r="AP173" s="81"/>
      <c r="AQ173" s="81"/>
      <c r="AR173" s="93" t="s">
        <v>109</v>
      </c>
      <c r="AS173" s="94">
        <f>+계산24!H171</f>
        <v>28550</v>
      </c>
      <c r="AT173" s="81"/>
      <c r="AU173" s="36"/>
      <c r="AV173" s="37"/>
    </row>
    <row r="174" spans="2:48" ht="16.5" customHeight="1">
      <c r="B174" s="74" t="s">
        <v>111</v>
      </c>
      <c r="C174" s="75">
        <f>+미납요금!B10</f>
        <v>0</v>
      </c>
      <c r="D174" s="81"/>
      <c r="E174" s="36"/>
      <c r="F174" s="37"/>
      <c r="G174" s="38"/>
      <c r="H174" s="39"/>
      <c r="I174" s="74" t="s">
        <v>111</v>
      </c>
      <c r="J174" s="75">
        <f>+미납요금!C10</f>
        <v>0</v>
      </c>
      <c r="K174" s="81"/>
      <c r="L174" s="36"/>
      <c r="M174" s="37"/>
      <c r="N174" s="39"/>
      <c r="O174" s="39"/>
      <c r="P174" s="74" t="s">
        <v>111</v>
      </c>
      <c r="Q174" s="75">
        <f>+미납요금!D10</f>
        <v>0</v>
      </c>
      <c r="R174" s="81"/>
      <c r="S174" s="36"/>
      <c r="T174" s="37"/>
      <c r="U174" s="39"/>
      <c r="V174" s="39"/>
      <c r="W174" s="74" t="s">
        <v>111</v>
      </c>
      <c r="X174" s="75">
        <f>+미납요금!E10</f>
        <v>0</v>
      </c>
      <c r="Y174" s="81"/>
      <c r="Z174" s="36"/>
      <c r="AA174" s="37"/>
      <c r="AB174" s="81"/>
      <c r="AC174" s="81"/>
      <c r="AD174" s="74" t="s">
        <v>111</v>
      </c>
      <c r="AE174" s="75">
        <f>+미납요금!F10</f>
        <v>40410</v>
      </c>
      <c r="AF174" s="81"/>
      <c r="AG174" s="36"/>
      <c r="AH174" s="37"/>
      <c r="AI174" s="81"/>
      <c r="AJ174" s="81"/>
      <c r="AK174" s="74" t="s">
        <v>111</v>
      </c>
      <c r="AL174" s="75">
        <f>+미납요금!G10</f>
        <v>0</v>
      </c>
      <c r="AM174" s="81"/>
      <c r="AN174" s="36"/>
      <c r="AO174" s="37"/>
      <c r="AP174" s="81"/>
      <c r="AQ174" s="81"/>
      <c r="AR174" s="74" t="s">
        <v>111</v>
      </c>
      <c r="AS174" s="75">
        <f>+미납요금!H10</f>
        <v>0</v>
      </c>
      <c r="AT174" s="81"/>
      <c r="AU174" s="36"/>
      <c r="AV174" s="37"/>
    </row>
    <row r="175" spans="2:48" ht="16.5" customHeight="1">
      <c r="B175" s="91" t="s">
        <v>112</v>
      </c>
      <c r="C175" s="92">
        <f>+C173+C174</f>
        <v>27640</v>
      </c>
      <c r="D175" s="81"/>
      <c r="E175" s="36"/>
      <c r="F175" s="37"/>
      <c r="G175" s="38"/>
      <c r="I175" s="91" t="s">
        <v>112</v>
      </c>
      <c r="J175" s="92">
        <f>+J173+J174</f>
        <v>15960</v>
      </c>
      <c r="K175" s="81"/>
      <c r="L175" s="36"/>
      <c r="M175" s="37"/>
      <c r="P175" s="91" t="s">
        <v>112</v>
      </c>
      <c r="Q175" s="92">
        <f>+Q173+Q174</f>
        <v>22330</v>
      </c>
      <c r="R175" s="81"/>
      <c r="S175" s="36"/>
      <c r="T175" s="37"/>
      <c r="W175" s="91" t="s">
        <v>112</v>
      </c>
      <c r="X175" s="92">
        <f>+X173+X174</f>
        <v>21570</v>
      </c>
      <c r="Y175" s="81"/>
      <c r="Z175" s="36"/>
      <c r="AA175" s="37"/>
      <c r="AB175" s="81"/>
      <c r="AC175" s="81"/>
      <c r="AD175" s="91" t="s">
        <v>112</v>
      </c>
      <c r="AE175" s="92">
        <f>+AE173+AE174</f>
        <v>62890</v>
      </c>
      <c r="AF175" s="81"/>
      <c r="AG175" s="36"/>
      <c r="AH175" s="37"/>
      <c r="AI175" s="81"/>
      <c r="AJ175" s="81"/>
      <c r="AK175" s="91" t="s">
        <v>112</v>
      </c>
      <c r="AL175" s="92">
        <f>+AL173+AL174</f>
        <v>14440</v>
      </c>
      <c r="AM175" s="81"/>
      <c r="AN175" s="36"/>
      <c r="AO175" s="37"/>
      <c r="AP175" s="81"/>
      <c r="AQ175" s="81"/>
      <c r="AR175" s="91" t="s">
        <v>112</v>
      </c>
      <c r="AS175" s="92">
        <f>+AS173+AS174</f>
        <v>28550</v>
      </c>
      <c r="AT175" s="81"/>
      <c r="AU175" s="36"/>
      <c r="AV175" s="37"/>
    </row>
    <row r="176" spans="2:48" s="39" customFormat="1" ht="16.5" customHeight="1">
      <c r="B176" s="73"/>
      <c r="C176" s="42"/>
      <c r="D176" s="36"/>
      <c r="E176" s="36"/>
      <c r="F176" s="37"/>
      <c r="G176" s="38"/>
      <c r="I176" s="73"/>
      <c r="J176" s="42"/>
      <c r="K176" s="36"/>
      <c r="L176" s="36"/>
      <c r="M176" s="37"/>
      <c r="P176" s="73"/>
      <c r="Q176" s="42"/>
      <c r="R176" s="36"/>
      <c r="S176" s="36"/>
      <c r="T176" s="37"/>
      <c r="W176" s="73"/>
      <c r="X176" s="42"/>
      <c r="Y176" s="36"/>
      <c r="Z176" s="36"/>
      <c r="AA176" s="37"/>
      <c r="AB176" s="81"/>
      <c r="AC176" s="81"/>
      <c r="AD176" s="73"/>
      <c r="AE176" s="42"/>
      <c r="AF176" s="36"/>
      <c r="AG176" s="36"/>
      <c r="AH176" s="37"/>
      <c r="AI176" s="81"/>
      <c r="AJ176" s="81"/>
      <c r="AK176" s="73"/>
      <c r="AL176" s="42"/>
      <c r="AM176" s="36"/>
      <c r="AN176" s="36"/>
      <c r="AO176" s="37"/>
      <c r="AP176" s="81"/>
      <c r="AQ176" s="81"/>
      <c r="AR176" s="73"/>
      <c r="AS176" s="42"/>
      <c r="AT176" s="36"/>
      <c r="AU176" s="36"/>
      <c r="AV176" s="37"/>
    </row>
    <row r="177" spans="2:48" s="82" customFormat="1" ht="16.5" customHeight="1">
      <c r="B177" s="73">
        <f>+계산24!$B$5</f>
        <v>0</v>
      </c>
      <c r="C177" s="42"/>
      <c r="D177" s="36"/>
      <c r="E177" s="36"/>
      <c r="F177" s="37"/>
      <c r="G177" s="83"/>
      <c r="I177" s="73">
        <f>+계산24!$B$5</f>
        <v>0</v>
      </c>
      <c r="J177" s="42"/>
      <c r="K177" s="36"/>
      <c r="L177" s="36"/>
      <c r="M177" s="37"/>
      <c r="P177" s="73">
        <f>+계산24!$B$5</f>
        <v>0</v>
      </c>
      <c r="Q177" s="42"/>
      <c r="R177" s="36"/>
      <c r="S177" s="36"/>
      <c r="T177" s="37"/>
      <c r="W177" s="73">
        <f>+계산24!$B$5</f>
        <v>0</v>
      </c>
      <c r="X177" s="42"/>
      <c r="Y177" s="36"/>
      <c r="Z177" s="36"/>
      <c r="AA177" s="37"/>
      <c r="AB177" s="81"/>
      <c r="AC177" s="81"/>
      <c r="AD177" s="73">
        <f>+계산24!$B$5</f>
        <v>0</v>
      </c>
      <c r="AE177" s="42"/>
      <c r="AF177" s="36"/>
      <c r="AG177" s="36"/>
      <c r="AH177" s="37"/>
      <c r="AI177" s="81"/>
      <c r="AJ177" s="81"/>
      <c r="AK177" s="73">
        <f>+계산24!$B$5</f>
        <v>0</v>
      </c>
      <c r="AL177" s="42"/>
      <c r="AM177" s="36"/>
      <c r="AN177" s="36"/>
      <c r="AO177" s="37"/>
      <c r="AP177" s="81"/>
      <c r="AQ177" s="81"/>
      <c r="AR177" s="73">
        <f>+계산24!$B$5</f>
        <v>0</v>
      </c>
      <c r="AS177" s="42"/>
      <c r="AT177" s="36"/>
      <c r="AU177" s="36"/>
      <c r="AV177" s="37"/>
    </row>
    <row r="178" spans="2:48" ht="16.5" customHeight="1">
      <c r="B178" s="73" t="str">
        <f>+계산24!$B$6</f>
        <v>입금계좌 : 농협 351-0645-1175-83 ㈜루트</v>
      </c>
      <c r="C178" s="42"/>
      <c r="D178" s="36"/>
      <c r="E178" s="36"/>
      <c r="F178" s="37"/>
      <c r="G178" s="38"/>
      <c r="I178" s="73" t="str">
        <f>+계산24!$B$6</f>
        <v>입금계좌 : 농협 351-0645-1175-83 ㈜루트</v>
      </c>
      <c r="J178" s="42"/>
      <c r="K178" s="36"/>
      <c r="L178" s="36"/>
      <c r="M178" s="37"/>
      <c r="P178" s="73" t="str">
        <f>+계산24!$B$6</f>
        <v>입금계좌 : 농협 351-0645-1175-83 ㈜루트</v>
      </c>
      <c r="Q178" s="42"/>
      <c r="R178" s="36"/>
      <c r="S178" s="36"/>
      <c r="T178" s="37"/>
      <c r="W178" s="73" t="str">
        <f>+계산24!$B$6</f>
        <v>입금계좌 : 농협 351-0645-1175-83 ㈜루트</v>
      </c>
      <c r="X178" s="42"/>
      <c r="Y178" s="36"/>
      <c r="Z178" s="36"/>
      <c r="AA178" s="37"/>
      <c r="AB178" s="81"/>
      <c r="AC178" s="81"/>
      <c r="AD178" s="73" t="str">
        <f>+계산24!$B$6</f>
        <v>입금계좌 : 농협 351-0645-1175-83 ㈜루트</v>
      </c>
      <c r="AE178" s="42"/>
      <c r="AF178" s="36"/>
      <c r="AG178" s="36"/>
      <c r="AH178" s="37"/>
      <c r="AI178" s="81"/>
      <c r="AJ178" s="81"/>
      <c r="AK178" s="73" t="str">
        <f>+계산24!$B$6</f>
        <v>입금계좌 : 농협 351-0645-1175-83 ㈜루트</v>
      </c>
      <c r="AL178" s="42"/>
      <c r="AM178" s="36"/>
      <c r="AN178" s="36"/>
      <c r="AO178" s="37"/>
      <c r="AP178" s="81"/>
      <c r="AQ178" s="81"/>
      <c r="AR178" s="73" t="str">
        <f>+계산24!$B$6</f>
        <v>입금계좌 : 농협 351-0645-1175-83 ㈜루트</v>
      </c>
      <c r="AS178" s="42"/>
      <c r="AT178" s="36"/>
      <c r="AU178" s="36"/>
      <c r="AV178" s="37"/>
    </row>
    <row r="179" spans="2:48" s="184" customFormat="1" ht="16.5" customHeight="1">
      <c r="B179" s="180">
        <f>+계산24!$B$7</f>
        <v>0</v>
      </c>
      <c r="C179" s="181"/>
      <c r="D179" s="26"/>
      <c r="E179" s="26"/>
      <c r="F179" s="182"/>
      <c r="G179" s="183"/>
      <c r="I179" s="180">
        <f>+계산24!$B$7</f>
        <v>0</v>
      </c>
      <c r="J179" s="181"/>
      <c r="K179" s="26"/>
      <c r="L179" s="26"/>
      <c r="M179" s="182"/>
      <c r="P179" s="180">
        <f>+계산24!$B$7</f>
        <v>0</v>
      </c>
      <c r="Q179" s="181"/>
      <c r="R179" s="26"/>
      <c r="S179" s="26"/>
      <c r="T179" s="182"/>
      <c r="W179" s="180">
        <f>+계산24!$B$7</f>
        <v>0</v>
      </c>
      <c r="X179" s="181"/>
      <c r="Y179" s="26"/>
      <c r="Z179" s="26"/>
      <c r="AA179" s="182"/>
      <c r="AB179" s="185"/>
      <c r="AC179" s="185"/>
      <c r="AD179" s="180">
        <f>+계산24!$B$7</f>
        <v>0</v>
      </c>
      <c r="AE179" s="181"/>
      <c r="AF179" s="26"/>
      <c r="AG179" s="26"/>
      <c r="AH179" s="182"/>
      <c r="AI179" s="185"/>
      <c r="AJ179" s="185"/>
      <c r="AK179" s="180">
        <f>+계산24!$B$7</f>
        <v>0</v>
      </c>
      <c r="AL179" s="181"/>
      <c r="AM179" s="26"/>
      <c r="AN179" s="26"/>
      <c r="AO179" s="182"/>
      <c r="AP179" s="185"/>
      <c r="AQ179" s="185"/>
      <c r="AR179" s="180">
        <f>+계산24!$B$7</f>
        <v>0</v>
      </c>
      <c r="AS179" s="181"/>
      <c r="AT179" s="26"/>
      <c r="AU179" s="26"/>
      <c r="AV179" s="182"/>
    </row>
    <row r="180" spans="2:48" ht="16.5" customHeight="1" thickBot="1">
      <c r="B180" s="84"/>
      <c r="C180" s="85"/>
      <c r="D180" s="85"/>
      <c r="E180" s="85"/>
      <c r="F180" s="86"/>
      <c r="I180" s="84"/>
      <c r="J180" s="85"/>
      <c r="K180" s="85"/>
      <c r="L180" s="85"/>
      <c r="M180" s="86"/>
      <c r="P180" s="84"/>
      <c r="Q180" s="85"/>
      <c r="R180" s="85"/>
      <c r="S180" s="85"/>
      <c r="T180" s="86"/>
      <c r="W180" s="84"/>
      <c r="X180" s="85"/>
      <c r="Y180" s="85"/>
      <c r="Z180" s="85"/>
      <c r="AA180" s="86"/>
      <c r="AB180" s="81"/>
      <c r="AC180" s="81"/>
      <c r="AD180" s="84"/>
      <c r="AE180" s="85"/>
      <c r="AF180" s="85"/>
      <c r="AG180" s="85"/>
      <c r="AH180" s="86"/>
      <c r="AI180" s="81"/>
      <c r="AJ180" s="81"/>
      <c r="AK180" s="84"/>
      <c r="AL180" s="85"/>
      <c r="AM180" s="85"/>
      <c r="AN180" s="85"/>
      <c r="AO180" s="86"/>
      <c r="AP180" s="81"/>
      <c r="AQ180" s="81"/>
      <c r="AR180" s="84"/>
      <c r="AS180" s="85"/>
      <c r="AT180" s="85"/>
      <c r="AU180" s="85"/>
      <c r="AV180" s="86"/>
    </row>
    <row r="181" spans="2:48" ht="16.5" customHeight="1">
      <c r="B181" s="36"/>
      <c r="I181" s="36"/>
      <c r="P181" s="36"/>
      <c r="W181" s="36"/>
      <c r="AD181" s="36"/>
      <c r="AK181" s="36"/>
      <c r="AR181" s="36"/>
    </row>
    <row r="182" spans="2:48" ht="16.5" customHeight="1">
      <c r="B182" s="36"/>
      <c r="I182" s="36"/>
      <c r="P182" s="36"/>
      <c r="W182" s="36"/>
      <c r="AD182" s="36"/>
      <c r="AK182" s="36"/>
      <c r="AR182" s="36"/>
    </row>
    <row r="183" spans="2:48" ht="16.5" customHeight="1">
      <c r="B183" s="36"/>
      <c r="I183" s="36"/>
      <c r="P183" s="36"/>
      <c r="W183" s="36"/>
      <c r="AD183" s="36"/>
      <c r="AK183" s="36"/>
      <c r="AR183" s="36"/>
    </row>
    <row r="184" spans="2:48" ht="16.5" customHeight="1" thickBot="1">
      <c r="G184" s="38"/>
    </row>
    <row r="185" spans="2:48" s="76" customFormat="1" ht="16.5" customHeight="1">
      <c r="B185" s="98"/>
      <c r="C185" s="101"/>
      <c r="D185" s="102" t="s">
        <v>114</v>
      </c>
      <c r="E185" s="99"/>
      <c r="F185" s="100"/>
      <c r="G185" s="77"/>
      <c r="I185" s="98"/>
      <c r="J185" s="101"/>
      <c r="K185" s="102" t="s">
        <v>114</v>
      </c>
      <c r="L185" s="99"/>
      <c r="M185" s="100"/>
      <c r="P185" s="98"/>
      <c r="Q185" s="101"/>
      <c r="R185" s="102" t="s">
        <v>114</v>
      </c>
      <c r="S185" s="99"/>
      <c r="T185" s="100"/>
      <c r="W185" s="98"/>
      <c r="X185" s="101"/>
      <c r="Y185" s="102" t="s">
        <v>114</v>
      </c>
      <c r="Z185" s="99"/>
      <c r="AA185" s="100"/>
      <c r="AB185" s="167"/>
      <c r="AC185" s="167"/>
      <c r="AD185" s="98"/>
      <c r="AE185" s="101"/>
      <c r="AF185" s="102" t="s">
        <v>114</v>
      </c>
      <c r="AG185" s="99"/>
      <c r="AH185" s="100"/>
      <c r="AI185" s="167"/>
      <c r="AJ185" s="167"/>
      <c r="AK185" s="98"/>
      <c r="AL185" s="101"/>
      <c r="AM185" s="102" t="s">
        <v>114</v>
      </c>
      <c r="AN185" s="99"/>
      <c r="AO185" s="100"/>
      <c r="AP185" s="167"/>
      <c r="AQ185" s="167"/>
      <c r="AR185" s="98"/>
      <c r="AS185" s="101"/>
      <c r="AT185" s="102" t="s">
        <v>114</v>
      </c>
      <c r="AU185" s="99"/>
      <c r="AV185" s="100"/>
    </row>
    <row r="186" spans="2:48" ht="16.5" customHeight="1">
      <c r="B186" s="40" t="s">
        <v>26</v>
      </c>
      <c r="C186" s="26" t="s">
        <v>39</v>
      </c>
      <c r="E186" s="26"/>
      <c r="F186" s="89"/>
      <c r="G186" s="41"/>
      <c r="H186" s="41"/>
      <c r="I186" s="40" t="s">
        <v>26</v>
      </c>
      <c r="J186" s="26" t="s">
        <v>45</v>
      </c>
      <c r="K186" s="41"/>
      <c r="L186" s="26"/>
      <c r="M186" s="89"/>
      <c r="N186" s="41"/>
      <c r="O186" s="41"/>
      <c r="P186" s="40" t="s">
        <v>26</v>
      </c>
      <c r="Q186" s="26" t="s">
        <v>71</v>
      </c>
      <c r="R186" s="42"/>
      <c r="S186" s="26"/>
      <c r="T186" s="89"/>
      <c r="U186" s="41"/>
      <c r="V186" s="41"/>
      <c r="W186" s="40" t="s">
        <v>26</v>
      </c>
      <c r="X186" s="26" t="s">
        <v>72</v>
      </c>
      <c r="Y186" s="41"/>
      <c r="Z186" s="26"/>
      <c r="AA186" s="89"/>
      <c r="AB186" s="41"/>
      <c r="AC186" s="41"/>
      <c r="AD186" s="40" t="s">
        <v>26</v>
      </c>
      <c r="AE186" s="26" t="s">
        <v>73</v>
      </c>
      <c r="AF186" s="41"/>
      <c r="AG186" s="26"/>
      <c r="AH186" s="89"/>
      <c r="AI186" s="41"/>
      <c r="AJ186" s="41"/>
      <c r="AK186" s="40" t="s">
        <v>26</v>
      </c>
      <c r="AL186" s="26" t="s">
        <v>74</v>
      </c>
      <c r="AN186" s="26"/>
      <c r="AO186" s="89"/>
      <c r="AP186" s="41"/>
      <c r="AQ186" s="41"/>
      <c r="AR186" s="40" t="s">
        <v>26</v>
      </c>
      <c r="AS186" s="26" t="s">
        <v>75</v>
      </c>
      <c r="AU186" s="26"/>
      <c r="AV186" s="89"/>
    </row>
    <row r="187" spans="2:48" ht="16.5" customHeight="1">
      <c r="B187" s="73" t="s">
        <v>27</v>
      </c>
      <c r="C187" s="36" t="str">
        <f>+계산24!$B$42</f>
        <v>11/19~12/18</v>
      </c>
      <c r="D187" s="36"/>
      <c r="E187" s="36" t="s">
        <v>28</v>
      </c>
      <c r="F187" s="90">
        <f>+계산24!$E$42</f>
        <v>45301</v>
      </c>
      <c r="G187" s="38"/>
      <c r="I187" s="73" t="s">
        <v>27</v>
      </c>
      <c r="J187" s="36" t="str">
        <f>+계산24!$B$42</f>
        <v>11/19~12/18</v>
      </c>
      <c r="K187" s="36"/>
      <c r="L187" s="36" t="s">
        <v>28</v>
      </c>
      <c r="M187" s="90">
        <f>+계산24!$E$42</f>
        <v>45301</v>
      </c>
      <c r="P187" s="73" t="s">
        <v>27</v>
      </c>
      <c r="Q187" s="36" t="str">
        <f>+계산24!$B$42</f>
        <v>11/19~12/18</v>
      </c>
      <c r="R187" s="36"/>
      <c r="S187" s="36" t="s">
        <v>28</v>
      </c>
      <c r="T187" s="90">
        <f>+계산24!$E$42</f>
        <v>45301</v>
      </c>
      <c r="W187" s="73" t="s">
        <v>27</v>
      </c>
      <c r="X187" s="36" t="str">
        <f>+계산24!$B$42</f>
        <v>11/19~12/18</v>
      </c>
      <c r="Y187" s="36"/>
      <c r="Z187" s="36" t="s">
        <v>28</v>
      </c>
      <c r="AA187" s="90">
        <f>+계산24!$E$42</f>
        <v>45301</v>
      </c>
      <c r="AB187" s="168"/>
      <c r="AC187" s="168"/>
      <c r="AD187" s="73" t="s">
        <v>27</v>
      </c>
      <c r="AE187" s="36" t="str">
        <f>+계산24!$B$42</f>
        <v>11/19~12/18</v>
      </c>
      <c r="AF187" s="36"/>
      <c r="AG187" s="36" t="s">
        <v>28</v>
      </c>
      <c r="AH187" s="90">
        <f>+계산24!$E$42</f>
        <v>45301</v>
      </c>
      <c r="AI187" s="168"/>
      <c r="AJ187" s="168"/>
      <c r="AK187" s="73" t="s">
        <v>27</v>
      </c>
      <c r="AL187" s="36" t="str">
        <f>+계산24!$B$42</f>
        <v>11/19~12/18</v>
      </c>
      <c r="AM187" s="36"/>
      <c r="AN187" s="36" t="s">
        <v>28</v>
      </c>
      <c r="AO187" s="90">
        <f>+계산24!$E$42</f>
        <v>45301</v>
      </c>
      <c r="AP187" s="168"/>
      <c r="AQ187" s="168"/>
      <c r="AR187" s="73" t="s">
        <v>27</v>
      </c>
      <c r="AS187" s="36" t="str">
        <f>+계산24!$B$42</f>
        <v>11/19~12/18</v>
      </c>
      <c r="AT187" s="36"/>
      <c r="AU187" s="36" t="s">
        <v>28</v>
      </c>
      <c r="AV187" s="90">
        <f>+계산24!$E$42</f>
        <v>45301</v>
      </c>
    </row>
    <row r="188" spans="2:48" ht="16.5" customHeight="1">
      <c r="B188" s="73"/>
      <c r="C188" s="36"/>
      <c r="D188" s="36"/>
      <c r="E188" s="36"/>
      <c r="F188" s="37"/>
      <c r="G188" s="38"/>
      <c r="I188" s="73"/>
      <c r="J188" s="36"/>
      <c r="K188" s="36"/>
      <c r="L188" s="36"/>
      <c r="M188" s="37"/>
      <c r="P188" s="73"/>
      <c r="Q188" s="36"/>
      <c r="R188" s="36"/>
      <c r="S188" s="36"/>
      <c r="T188" s="37"/>
      <c r="W188" s="73"/>
      <c r="X188" s="36"/>
      <c r="Y188" s="36"/>
      <c r="Z188" s="36"/>
      <c r="AA188" s="37"/>
      <c r="AB188" s="81"/>
      <c r="AC188" s="81"/>
      <c r="AD188" s="73"/>
      <c r="AE188" s="36"/>
      <c r="AF188" s="36"/>
      <c r="AG188" s="36"/>
      <c r="AH188" s="37"/>
      <c r="AI188" s="81"/>
      <c r="AJ188" s="81"/>
      <c r="AK188" s="73"/>
      <c r="AL188" s="36"/>
      <c r="AM188" s="36"/>
      <c r="AN188" s="36"/>
      <c r="AO188" s="37"/>
      <c r="AP188" s="81"/>
      <c r="AQ188" s="81"/>
      <c r="AR188" s="73"/>
      <c r="AS188" s="36"/>
      <c r="AT188" s="36"/>
      <c r="AU188" s="36"/>
      <c r="AV188" s="37"/>
    </row>
    <row r="189" spans="2:48" s="79" customFormat="1" ht="16.5" customHeight="1">
      <c r="B189" s="266" t="s">
        <v>113</v>
      </c>
      <c r="C189" s="267"/>
      <c r="D189" s="147"/>
      <c r="E189" s="268" t="s">
        <v>115</v>
      </c>
      <c r="F189" s="269"/>
      <c r="G189" s="78"/>
      <c r="I189" s="266" t="s">
        <v>113</v>
      </c>
      <c r="J189" s="267"/>
      <c r="K189" s="147"/>
      <c r="L189" s="268" t="s">
        <v>115</v>
      </c>
      <c r="M189" s="269"/>
      <c r="P189" s="266" t="s">
        <v>113</v>
      </c>
      <c r="Q189" s="267"/>
      <c r="R189" s="147"/>
      <c r="S189" s="268" t="s">
        <v>115</v>
      </c>
      <c r="T189" s="269"/>
      <c r="W189" s="266" t="s">
        <v>113</v>
      </c>
      <c r="X189" s="267"/>
      <c r="Y189" s="147"/>
      <c r="Z189" s="268" t="s">
        <v>115</v>
      </c>
      <c r="AA189" s="269"/>
      <c r="AB189" s="169"/>
      <c r="AC189" s="169"/>
      <c r="AD189" s="266" t="s">
        <v>113</v>
      </c>
      <c r="AE189" s="267"/>
      <c r="AF189" s="147"/>
      <c r="AG189" s="268" t="s">
        <v>115</v>
      </c>
      <c r="AH189" s="269"/>
      <c r="AI189" s="169"/>
      <c r="AJ189" s="169"/>
      <c r="AK189" s="266" t="s">
        <v>113</v>
      </c>
      <c r="AL189" s="267"/>
      <c r="AM189" s="147"/>
      <c r="AN189" s="268" t="s">
        <v>115</v>
      </c>
      <c r="AO189" s="269"/>
      <c r="AP189" s="169"/>
      <c r="AQ189" s="169"/>
      <c r="AR189" s="266" t="s">
        <v>113</v>
      </c>
      <c r="AS189" s="267"/>
      <c r="AT189" s="147"/>
      <c r="AU189" s="268" t="s">
        <v>115</v>
      </c>
      <c r="AV189" s="269"/>
    </row>
    <row r="190" spans="2:48" ht="16.5" customHeight="1">
      <c r="B190" s="73" t="s">
        <v>1</v>
      </c>
      <c r="C190" s="72">
        <f>+계산24!B62</f>
        <v>910</v>
      </c>
      <c r="D190" s="36"/>
      <c r="E190" s="36" t="s">
        <v>29</v>
      </c>
      <c r="F190" s="80" t="str">
        <f>CONCATENATE(+계산24!B18," kwh")</f>
        <v>26449 kwh</v>
      </c>
      <c r="G190" s="38"/>
      <c r="I190" s="73" t="s">
        <v>1</v>
      </c>
      <c r="J190" s="72">
        <f>+계산24!C62</f>
        <v>1600</v>
      </c>
      <c r="K190" s="36"/>
      <c r="L190" s="36" t="s">
        <v>29</v>
      </c>
      <c r="M190" s="80" t="str">
        <f>CONCATENATE(+계산24!C18," kwh")</f>
        <v>22209 kwh</v>
      </c>
      <c r="P190" s="73" t="s">
        <v>1</v>
      </c>
      <c r="Q190" s="72">
        <f>+계산24!D62</f>
        <v>910</v>
      </c>
      <c r="R190" s="36"/>
      <c r="S190" s="36" t="s">
        <v>29</v>
      </c>
      <c r="T190" s="80" t="str">
        <f>CONCATENATE(+계산24!D18," kwh")</f>
        <v>21023 kwh</v>
      </c>
      <c r="W190" s="73" t="s">
        <v>1</v>
      </c>
      <c r="X190" s="72">
        <f>+계산24!E62</f>
        <v>910</v>
      </c>
      <c r="Y190" s="36"/>
      <c r="Z190" s="36" t="s">
        <v>29</v>
      </c>
      <c r="AA190" s="80" t="str">
        <f>CONCATENATE(+계산24!E18," kwh")</f>
        <v>16742 kwh</v>
      </c>
      <c r="AB190" s="170"/>
      <c r="AC190" s="170"/>
      <c r="AD190" s="73" t="s">
        <v>1</v>
      </c>
      <c r="AE190" s="72">
        <f>+계산24!F62</f>
        <v>910</v>
      </c>
      <c r="AF190" s="36"/>
      <c r="AG190" s="36" t="s">
        <v>29</v>
      </c>
      <c r="AH190" s="80" t="str">
        <f>CONCATENATE(+계산24!F18," kwh")</f>
        <v>19333 kwh</v>
      </c>
      <c r="AI190" s="170"/>
      <c r="AJ190" s="170"/>
      <c r="AK190" s="73" t="s">
        <v>1</v>
      </c>
      <c r="AL190" s="72">
        <f>+계산24!G62</f>
        <v>910</v>
      </c>
      <c r="AM190" s="36"/>
      <c r="AN190" s="36" t="s">
        <v>29</v>
      </c>
      <c r="AO190" s="80" t="str">
        <f>CONCATENATE(+계산24!G18," kwh")</f>
        <v>22687 kwh</v>
      </c>
      <c r="AP190" s="170"/>
      <c r="AQ190" s="170"/>
      <c r="AR190" s="73" t="s">
        <v>1</v>
      </c>
      <c r="AS190" s="72">
        <f>+계산24!H62</f>
        <v>910</v>
      </c>
      <c r="AT190" s="36"/>
      <c r="AU190" s="36" t="s">
        <v>29</v>
      </c>
      <c r="AV190" s="80" t="str">
        <f>CONCATENATE(+계산24!H18," kwh")</f>
        <v>17407 kwh</v>
      </c>
    </row>
    <row r="191" spans="2:48" ht="16.5" customHeight="1">
      <c r="B191" s="73" t="s">
        <v>3</v>
      </c>
      <c r="C191" s="72">
        <f>+계산24!B73</f>
        <v>15240</v>
      </c>
      <c r="D191" s="36"/>
      <c r="E191" s="36" t="s">
        <v>30</v>
      </c>
      <c r="F191" s="80" t="str">
        <f>CONCATENATE(+계산24!B30," kwh")</f>
        <v>26322 kwh</v>
      </c>
      <c r="G191" s="38"/>
      <c r="I191" s="73" t="s">
        <v>3</v>
      </c>
      <c r="J191" s="72">
        <f>+계산24!C73</f>
        <v>25073</v>
      </c>
      <c r="K191" s="36"/>
      <c r="L191" s="36" t="s">
        <v>30</v>
      </c>
      <c r="M191" s="80" t="str">
        <f>CONCATENATE(+계산24!C30," kwh")</f>
        <v>22004 kwh</v>
      </c>
      <c r="P191" s="73" t="s">
        <v>3</v>
      </c>
      <c r="Q191" s="72">
        <f>+계산24!D73</f>
        <v>13440</v>
      </c>
      <c r="R191" s="36"/>
      <c r="S191" s="36" t="s">
        <v>30</v>
      </c>
      <c r="T191" s="80" t="str">
        <f>CONCATENATE(+계산24!D30," kwh")</f>
        <v>20911 kwh</v>
      </c>
      <c r="W191" s="73" t="s">
        <v>3</v>
      </c>
      <c r="X191" s="72">
        <f>+계산24!E73</f>
        <v>12720</v>
      </c>
      <c r="Y191" s="36"/>
      <c r="Z191" s="36" t="s">
        <v>30</v>
      </c>
      <c r="AA191" s="80" t="str">
        <f>CONCATENATE(+계산24!E30," kwh")</f>
        <v>16636 kwh</v>
      </c>
      <c r="AB191" s="170"/>
      <c r="AC191" s="170"/>
      <c r="AD191" s="73" t="s">
        <v>3</v>
      </c>
      <c r="AE191" s="72">
        <f>+계산24!F73</f>
        <v>18720</v>
      </c>
      <c r="AF191" s="36"/>
      <c r="AG191" s="36" t="s">
        <v>30</v>
      </c>
      <c r="AH191" s="80" t="str">
        <f>CONCATENATE(+계산24!F30," kwh")</f>
        <v>19177 kwh</v>
      </c>
      <c r="AI191" s="170"/>
      <c r="AJ191" s="170"/>
      <c r="AK191" s="73" t="s">
        <v>3</v>
      </c>
      <c r="AL191" s="72">
        <f>+계산24!G73</f>
        <v>19560</v>
      </c>
      <c r="AM191" s="36"/>
      <c r="AN191" s="36" t="s">
        <v>30</v>
      </c>
      <c r="AO191" s="80" t="str">
        <f>CONCATENATE(+계산24!G30," kwh")</f>
        <v>22524 kwh</v>
      </c>
      <c r="AP191" s="170"/>
      <c r="AQ191" s="170"/>
      <c r="AR191" s="73" t="s">
        <v>3</v>
      </c>
      <c r="AS191" s="72">
        <f>+계산24!H73</f>
        <v>12120</v>
      </c>
      <c r="AT191" s="36"/>
      <c r="AU191" s="36" t="s">
        <v>30</v>
      </c>
      <c r="AV191" s="80" t="str">
        <f>CONCATENATE(+계산24!H30," kwh")</f>
        <v>17306 kwh</v>
      </c>
    </row>
    <row r="192" spans="2:48" ht="16.5" customHeight="1">
      <c r="B192" s="73" t="s">
        <v>159</v>
      </c>
      <c r="C192" s="72">
        <f>+계산24!B84</f>
        <v>0</v>
      </c>
      <c r="D192" s="36"/>
      <c r="E192" s="36"/>
      <c r="F192" s="80"/>
      <c r="G192" s="38"/>
      <c r="I192" s="73" t="s">
        <v>159</v>
      </c>
      <c r="J192" s="72">
        <f>+계산24!C84</f>
        <v>0</v>
      </c>
      <c r="K192" s="36"/>
      <c r="L192" s="36"/>
      <c r="M192" s="80"/>
      <c r="P192" s="73" t="s">
        <v>159</v>
      </c>
      <c r="Q192" s="72">
        <f>+계산24!D84</f>
        <v>0</v>
      </c>
      <c r="R192" s="36"/>
      <c r="S192" s="36"/>
      <c r="T192" s="80"/>
      <c r="W192" s="73" t="s">
        <v>159</v>
      </c>
      <c r="X192" s="72">
        <f>+계산24!E84</f>
        <v>0</v>
      </c>
      <c r="Y192" s="36"/>
      <c r="Z192" s="36"/>
      <c r="AA192" s="80"/>
      <c r="AB192" s="170"/>
      <c r="AC192" s="170"/>
      <c r="AD192" s="73" t="s">
        <v>159</v>
      </c>
      <c r="AE192" s="72">
        <f>+계산24!F84</f>
        <v>0</v>
      </c>
      <c r="AF192" s="36"/>
      <c r="AG192" s="36"/>
      <c r="AH192" s="80"/>
      <c r="AI192" s="170"/>
      <c r="AJ192" s="170"/>
      <c r="AK192" s="73" t="s">
        <v>159</v>
      </c>
      <c r="AL192" s="72">
        <f>+계산24!G84</f>
        <v>0</v>
      </c>
      <c r="AM192" s="36"/>
      <c r="AN192" s="36"/>
      <c r="AO192" s="80"/>
      <c r="AP192" s="170"/>
      <c r="AQ192" s="170"/>
      <c r="AR192" s="73" t="s">
        <v>159</v>
      </c>
      <c r="AS192" s="72">
        <f>+계산24!H84</f>
        <v>0</v>
      </c>
      <c r="AT192" s="36"/>
      <c r="AU192" s="36"/>
      <c r="AV192" s="80"/>
    </row>
    <row r="193" spans="2:48" ht="16.5" customHeight="1">
      <c r="B193" s="196" t="s">
        <v>172</v>
      </c>
      <c r="C193" s="72">
        <f>+계산24!B95</f>
        <v>1143</v>
      </c>
      <c r="D193" s="36"/>
      <c r="E193" s="36"/>
      <c r="F193" s="80"/>
      <c r="G193" s="38"/>
      <c r="I193" s="164" t="s">
        <v>172</v>
      </c>
      <c r="J193" s="72">
        <f>+계산24!C95</f>
        <v>1845</v>
      </c>
      <c r="K193" s="36"/>
      <c r="L193" s="36"/>
      <c r="M193" s="80"/>
      <c r="P193" s="164" t="s">
        <v>172</v>
      </c>
      <c r="Q193" s="72">
        <f>+계산24!D95</f>
        <v>1008</v>
      </c>
      <c r="R193" s="36"/>
      <c r="S193" s="36"/>
      <c r="T193" s="80"/>
      <c r="W193" s="164" t="s">
        <v>172</v>
      </c>
      <c r="X193" s="72">
        <f>+계산24!E95</f>
        <v>954</v>
      </c>
      <c r="Y193" s="36"/>
      <c r="Z193" s="36"/>
      <c r="AA193" s="80"/>
      <c r="AB193" s="170"/>
      <c r="AC193" s="170"/>
      <c r="AD193" s="164" t="s">
        <v>172</v>
      </c>
      <c r="AE193" s="72">
        <f>+계산24!F95</f>
        <v>1404</v>
      </c>
      <c r="AF193" s="36"/>
      <c r="AG193" s="36"/>
      <c r="AH193" s="80"/>
      <c r="AI193" s="170"/>
      <c r="AJ193" s="170"/>
      <c r="AK193" s="164" t="s">
        <v>172</v>
      </c>
      <c r="AL193" s="72">
        <f>+계산24!G95</f>
        <v>1467</v>
      </c>
      <c r="AM193" s="36"/>
      <c r="AN193" s="36"/>
      <c r="AO193" s="80"/>
      <c r="AP193" s="170"/>
      <c r="AQ193" s="170"/>
      <c r="AR193" s="164" t="s">
        <v>172</v>
      </c>
      <c r="AS193" s="72">
        <f>+계산24!H95</f>
        <v>909</v>
      </c>
      <c r="AT193" s="36"/>
      <c r="AU193" s="36"/>
      <c r="AV193" s="80"/>
    </row>
    <row r="194" spans="2:48" ht="16.5" customHeight="1">
      <c r="B194" s="73" t="s">
        <v>169</v>
      </c>
      <c r="C194" s="72">
        <f>+계산24!B106</f>
        <v>635</v>
      </c>
      <c r="D194" s="36"/>
      <c r="E194" s="36"/>
      <c r="F194" s="80"/>
      <c r="G194" s="38"/>
      <c r="I194" s="73" t="s">
        <v>169</v>
      </c>
      <c r="J194" s="72">
        <f>+계산24!C106</f>
        <v>1025</v>
      </c>
      <c r="K194" s="36"/>
      <c r="L194" s="36"/>
      <c r="M194" s="80"/>
      <c r="P194" s="73" t="s">
        <v>169</v>
      </c>
      <c r="Q194" s="72">
        <f>+계산24!D106</f>
        <v>560</v>
      </c>
      <c r="R194" s="36"/>
      <c r="S194" s="36"/>
      <c r="T194" s="80"/>
      <c r="W194" s="73" t="s">
        <v>169</v>
      </c>
      <c r="X194" s="72">
        <f>+계산24!E106</f>
        <v>530</v>
      </c>
      <c r="Y194" s="36"/>
      <c r="Z194" s="36"/>
      <c r="AA194" s="80"/>
      <c r="AB194" s="170"/>
      <c r="AC194" s="170"/>
      <c r="AD194" s="73" t="s">
        <v>169</v>
      </c>
      <c r="AE194" s="72">
        <f>+계산24!F106</f>
        <v>780</v>
      </c>
      <c r="AF194" s="36"/>
      <c r="AG194" s="36"/>
      <c r="AH194" s="80"/>
      <c r="AI194" s="170"/>
      <c r="AJ194" s="170"/>
      <c r="AK194" s="73" t="s">
        <v>169</v>
      </c>
      <c r="AL194" s="72">
        <f>+계산24!G106</f>
        <v>815</v>
      </c>
      <c r="AM194" s="36"/>
      <c r="AN194" s="36"/>
      <c r="AO194" s="80"/>
      <c r="AP194" s="170"/>
      <c r="AQ194" s="170"/>
      <c r="AR194" s="73" t="s">
        <v>169</v>
      </c>
      <c r="AS194" s="72">
        <f>+계산24!H106</f>
        <v>505</v>
      </c>
      <c r="AT194" s="36"/>
      <c r="AU194" s="36"/>
      <c r="AV194" s="80"/>
    </row>
    <row r="195" spans="2:48" ht="16.5" customHeight="1">
      <c r="B195" s="73" t="s">
        <v>31</v>
      </c>
      <c r="C195" s="72">
        <f>+계산24!B117</f>
        <v>1793</v>
      </c>
      <c r="D195" s="36"/>
      <c r="E195" s="172" t="s">
        <v>117</v>
      </c>
      <c r="F195" s="173"/>
      <c r="G195" s="38"/>
      <c r="I195" s="73" t="s">
        <v>31</v>
      </c>
      <c r="J195" s="72">
        <f>+계산24!C117</f>
        <v>2954</v>
      </c>
      <c r="K195" s="36"/>
      <c r="L195" s="172" t="s">
        <v>117</v>
      </c>
      <c r="M195" s="173"/>
      <c r="P195" s="73" t="s">
        <v>31</v>
      </c>
      <c r="Q195" s="72">
        <f>+계산24!D117</f>
        <v>1592</v>
      </c>
      <c r="R195" s="36"/>
      <c r="S195" s="172" t="s">
        <v>117</v>
      </c>
      <c r="T195" s="173"/>
      <c r="W195" s="73" t="s">
        <v>31</v>
      </c>
      <c r="X195" s="72">
        <f>+계산24!E117</f>
        <v>1511</v>
      </c>
      <c r="Y195" s="36"/>
      <c r="Z195" s="172" t="s">
        <v>117</v>
      </c>
      <c r="AA195" s="173"/>
      <c r="AB195" s="169"/>
      <c r="AC195" s="169"/>
      <c r="AD195" s="73" t="s">
        <v>31</v>
      </c>
      <c r="AE195" s="72">
        <f>+계산24!F117</f>
        <v>2181</v>
      </c>
      <c r="AF195" s="36"/>
      <c r="AG195" s="172" t="s">
        <v>117</v>
      </c>
      <c r="AH195" s="173"/>
      <c r="AI195" s="169"/>
      <c r="AJ195" s="169"/>
      <c r="AK195" s="73" t="s">
        <v>31</v>
      </c>
      <c r="AL195" s="72">
        <f>+계산24!G117</f>
        <v>2275</v>
      </c>
      <c r="AM195" s="36"/>
      <c r="AN195" s="172" t="s">
        <v>117</v>
      </c>
      <c r="AO195" s="173"/>
      <c r="AP195" s="169"/>
      <c r="AQ195" s="169"/>
      <c r="AR195" s="73" t="s">
        <v>31</v>
      </c>
      <c r="AS195" s="72">
        <f>+계산24!H117</f>
        <v>1444</v>
      </c>
      <c r="AT195" s="36"/>
      <c r="AU195" s="172" t="s">
        <v>117</v>
      </c>
      <c r="AV195" s="173"/>
    </row>
    <row r="196" spans="2:48" ht="16.5" customHeight="1">
      <c r="B196" s="73" t="s">
        <v>171</v>
      </c>
      <c r="C196" s="72">
        <f>+계산24!B128</f>
        <v>-1</v>
      </c>
      <c r="D196" s="36"/>
      <c r="E196" s="36" t="s">
        <v>33</v>
      </c>
      <c r="F196" s="80" t="str">
        <f>CONCATENATE(+계산24!B51," kwh")</f>
        <v>127 kwh</v>
      </c>
      <c r="G196" s="38"/>
      <c r="I196" s="73" t="s">
        <v>171</v>
      </c>
      <c r="J196" s="72">
        <f>+계산24!C128</f>
        <v>-7</v>
      </c>
      <c r="K196" s="36"/>
      <c r="L196" s="36" t="s">
        <v>33</v>
      </c>
      <c r="M196" s="80" t="str">
        <f>CONCATENATE(+계산24!C51," kwh")</f>
        <v>205 kwh</v>
      </c>
      <c r="P196" s="73" t="s">
        <v>171</v>
      </c>
      <c r="Q196" s="72">
        <f>+계산24!D128</f>
        <v>0</v>
      </c>
      <c r="R196" s="36"/>
      <c r="S196" s="36" t="s">
        <v>33</v>
      </c>
      <c r="T196" s="80" t="str">
        <f>CONCATENATE(+계산24!D51," kwh")</f>
        <v>112 kwh</v>
      </c>
      <c r="W196" s="73" t="s">
        <v>171</v>
      </c>
      <c r="X196" s="72">
        <f>+계산24!E128</f>
        <v>-5</v>
      </c>
      <c r="Y196" s="36"/>
      <c r="Z196" s="36" t="s">
        <v>33</v>
      </c>
      <c r="AA196" s="80" t="str">
        <f>CONCATENATE(+계산24!E51," kwh")</f>
        <v>106 kwh</v>
      </c>
      <c r="AB196" s="170"/>
      <c r="AC196" s="170"/>
      <c r="AD196" s="73" t="s">
        <v>171</v>
      </c>
      <c r="AE196" s="72">
        <f>+계산24!F128</f>
        <v>-5</v>
      </c>
      <c r="AF196" s="36"/>
      <c r="AG196" s="36" t="s">
        <v>33</v>
      </c>
      <c r="AH196" s="80" t="str">
        <f>CONCATENATE(+계산24!F51," kwh")</f>
        <v>156 kwh</v>
      </c>
      <c r="AI196" s="170"/>
      <c r="AJ196" s="170"/>
      <c r="AK196" s="73" t="s">
        <v>171</v>
      </c>
      <c r="AL196" s="72">
        <f>+계산24!G128</f>
        <v>-7</v>
      </c>
      <c r="AM196" s="36"/>
      <c r="AN196" s="36" t="s">
        <v>33</v>
      </c>
      <c r="AO196" s="80" t="str">
        <f>CONCATENATE(+계산24!G51," kwh")</f>
        <v>163 kwh</v>
      </c>
      <c r="AP196" s="170"/>
      <c r="AQ196" s="170"/>
      <c r="AR196" s="73" t="s">
        <v>171</v>
      </c>
      <c r="AS196" s="72">
        <f>+계산24!H128</f>
        <v>-8</v>
      </c>
      <c r="AT196" s="36"/>
      <c r="AU196" s="36" t="s">
        <v>33</v>
      </c>
      <c r="AV196" s="80" t="str">
        <f>CONCATENATE(+계산24!H51," kwh")</f>
        <v>101 kwh</v>
      </c>
    </row>
    <row r="197" spans="2:48" ht="16.5" customHeight="1">
      <c r="B197" s="73" t="s">
        <v>32</v>
      </c>
      <c r="C197" s="72">
        <f>+계산24!B139</f>
        <v>570</v>
      </c>
      <c r="D197" s="36"/>
      <c r="E197" s="96"/>
      <c r="F197" s="95"/>
      <c r="G197" s="38"/>
      <c r="I197" s="73" t="s">
        <v>32</v>
      </c>
      <c r="J197" s="72">
        <f>+계산24!C139</f>
        <v>940</v>
      </c>
      <c r="K197" s="36"/>
      <c r="L197" s="96"/>
      <c r="M197" s="95"/>
      <c r="P197" s="73" t="s">
        <v>32</v>
      </c>
      <c r="Q197" s="72">
        <f>+계산24!D139</f>
        <v>500</v>
      </c>
      <c r="R197" s="36"/>
      <c r="S197" s="96"/>
      <c r="T197" s="95"/>
      <c r="W197" s="73" t="s">
        <v>32</v>
      </c>
      <c r="X197" s="72">
        <f>+계산24!E139</f>
        <v>480</v>
      </c>
      <c r="Y197" s="36"/>
      <c r="Z197" s="96"/>
      <c r="AA197" s="95"/>
      <c r="AB197" s="171"/>
      <c r="AC197" s="171"/>
      <c r="AD197" s="73" t="s">
        <v>32</v>
      </c>
      <c r="AE197" s="72">
        <f>+계산24!F139</f>
        <v>690</v>
      </c>
      <c r="AF197" s="36"/>
      <c r="AG197" s="96"/>
      <c r="AH197" s="95"/>
      <c r="AI197" s="171"/>
      <c r="AJ197" s="171"/>
      <c r="AK197" s="73" t="s">
        <v>32</v>
      </c>
      <c r="AL197" s="72">
        <f>+계산24!G139</f>
        <v>720</v>
      </c>
      <c r="AM197" s="36"/>
      <c r="AN197" s="96"/>
      <c r="AO197" s="95"/>
      <c r="AP197" s="171"/>
      <c r="AQ197" s="171"/>
      <c r="AR197" s="73" t="s">
        <v>32</v>
      </c>
      <c r="AS197" s="72">
        <f>+계산24!H139</f>
        <v>460</v>
      </c>
      <c r="AT197" s="36"/>
      <c r="AU197" s="96"/>
      <c r="AV197" s="95"/>
    </row>
    <row r="198" spans="2:48" ht="16.5" customHeight="1">
      <c r="B198" s="73" t="s">
        <v>101</v>
      </c>
      <c r="C198" s="72">
        <f>+계산24!B150</f>
        <v>2500</v>
      </c>
      <c r="D198" s="36"/>
      <c r="E198" s="36"/>
      <c r="F198" s="80"/>
      <c r="G198" s="38"/>
      <c r="I198" s="73" t="s">
        <v>101</v>
      </c>
      <c r="J198" s="72">
        <f>+계산24!C150</f>
        <v>2500</v>
      </c>
      <c r="K198" s="36"/>
      <c r="L198" s="36"/>
      <c r="M198" s="80"/>
      <c r="P198" s="73" t="s">
        <v>101</v>
      </c>
      <c r="Q198" s="72">
        <f>+계산24!D150</f>
        <v>2500</v>
      </c>
      <c r="R198" s="36"/>
      <c r="S198" s="36"/>
      <c r="T198" s="80"/>
      <c r="W198" s="73" t="s">
        <v>101</v>
      </c>
      <c r="X198" s="72">
        <f>+계산24!E150</f>
        <v>0</v>
      </c>
      <c r="Y198" s="36"/>
      <c r="Z198" s="36"/>
      <c r="AA198" s="80"/>
      <c r="AB198" s="170"/>
      <c r="AC198" s="170"/>
      <c r="AD198" s="73" t="s">
        <v>101</v>
      </c>
      <c r="AE198" s="72">
        <f>+계산24!F150</f>
        <v>2500</v>
      </c>
      <c r="AF198" s="36"/>
      <c r="AG198" s="36"/>
      <c r="AH198" s="80"/>
      <c r="AI198" s="170"/>
      <c r="AJ198" s="170"/>
      <c r="AK198" s="73" t="s">
        <v>101</v>
      </c>
      <c r="AL198" s="72">
        <f>+계산24!G150</f>
        <v>2500</v>
      </c>
      <c r="AM198" s="36"/>
      <c r="AN198" s="36"/>
      <c r="AO198" s="80"/>
      <c r="AP198" s="170"/>
      <c r="AQ198" s="170"/>
      <c r="AR198" s="73" t="s">
        <v>101</v>
      </c>
      <c r="AS198" s="72">
        <f>+계산24!H150</f>
        <v>2500</v>
      </c>
      <c r="AT198" s="36"/>
      <c r="AU198" s="36"/>
      <c r="AV198" s="80"/>
    </row>
    <row r="199" spans="2:48" ht="16.5" customHeight="1">
      <c r="B199" s="73" t="s">
        <v>104</v>
      </c>
      <c r="C199" s="72">
        <f>+계산24!B161</f>
        <v>0</v>
      </c>
      <c r="D199" s="36"/>
      <c r="E199" s="36"/>
      <c r="F199" s="80"/>
      <c r="G199" s="38"/>
      <c r="I199" s="73" t="s">
        <v>104</v>
      </c>
      <c r="J199" s="72">
        <f>+계산24!C161</f>
        <v>0</v>
      </c>
      <c r="K199" s="36"/>
      <c r="L199" s="36"/>
      <c r="M199" s="80"/>
      <c r="P199" s="73" t="s">
        <v>104</v>
      </c>
      <c r="Q199" s="72">
        <f>+계산24!D161</f>
        <v>0</v>
      </c>
      <c r="R199" s="36"/>
      <c r="S199" s="36"/>
      <c r="T199" s="80"/>
      <c r="W199" s="73" t="s">
        <v>104</v>
      </c>
      <c r="X199" s="72">
        <f>+계산24!E161</f>
        <v>0</v>
      </c>
      <c r="Y199" s="36"/>
      <c r="Z199" s="36"/>
      <c r="AA199" s="80"/>
      <c r="AB199" s="170"/>
      <c r="AC199" s="170"/>
      <c r="AD199" s="73" t="s">
        <v>104</v>
      </c>
      <c r="AE199" s="72">
        <f>+계산24!F161</f>
        <v>0</v>
      </c>
      <c r="AF199" s="36"/>
      <c r="AG199" s="36"/>
      <c r="AH199" s="80"/>
      <c r="AI199" s="170"/>
      <c r="AJ199" s="170"/>
      <c r="AK199" s="73" t="s">
        <v>104</v>
      </c>
      <c r="AL199" s="72">
        <f>+계산24!G161</f>
        <v>0</v>
      </c>
      <c r="AM199" s="36"/>
      <c r="AN199" s="36"/>
      <c r="AO199" s="80"/>
      <c r="AP199" s="170"/>
      <c r="AQ199" s="170"/>
      <c r="AR199" s="73" t="s">
        <v>104</v>
      </c>
      <c r="AS199" s="72">
        <f>+계산24!H161</f>
        <v>0</v>
      </c>
      <c r="AT199" s="36"/>
      <c r="AU199" s="36"/>
      <c r="AV199" s="80"/>
    </row>
    <row r="200" spans="2:48" ht="16.5" customHeight="1">
      <c r="B200" s="93" t="s">
        <v>109</v>
      </c>
      <c r="C200" s="94">
        <f>+계산24!B172</f>
        <v>22790</v>
      </c>
      <c r="D200" s="81"/>
      <c r="E200" s="36"/>
      <c r="F200" s="37"/>
      <c r="G200" s="38"/>
      <c r="H200" s="39"/>
      <c r="I200" s="93" t="s">
        <v>109</v>
      </c>
      <c r="J200" s="94">
        <f>+계산24!C172</f>
        <v>35930</v>
      </c>
      <c r="K200" s="81"/>
      <c r="L200" s="36"/>
      <c r="M200" s="37"/>
      <c r="N200" s="39"/>
      <c r="O200" s="39"/>
      <c r="P200" s="93" t="s">
        <v>109</v>
      </c>
      <c r="Q200" s="94">
        <f>+계산24!D172</f>
        <v>20510</v>
      </c>
      <c r="R200" s="81"/>
      <c r="S200" s="36"/>
      <c r="T200" s="37"/>
      <c r="U200" s="39"/>
      <c r="V200" s="39"/>
      <c r="W200" s="93" t="s">
        <v>109</v>
      </c>
      <c r="X200" s="94">
        <f>+계산24!E172</f>
        <v>17100</v>
      </c>
      <c r="Y200" s="81"/>
      <c r="Z200" s="36"/>
      <c r="AA200" s="37"/>
      <c r="AB200" s="81"/>
      <c r="AC200" s="81"/>
      <c r="AD200" s="93" t="s">
        <v>109</v>
      </c>
      <c r="AE200" s="94">
        <f>+계산24!F172</f>
        <v>27180</v>
      </c>
      <c r="AF200" s="81"/>
      <c r="AG200" s="36"/>
      <c r="AH200" s="37"/>
      <c r="AI200" s="81"/>
      <c r="AJ200" s="81"/>
      <c r="AK200" s="93" t="s">
        <v>109</v>
      </c>
      <c r="AL200" s="94">
        <f>+계산24!G172</f>
        <v>28240</v>
      </c>
      <c r="AM200" s="81"/>
      <c r="AN200" s="36"/>
      <c r="AO200" s="37"/>
      <c r="AP200" s="81"/>
      <c r="AQ200" s="81"/>
      <c r="AR200" s="93" t="s">
        <v>109</v>
      </c>
      <c r="AS200" s="94">
        <f>+계산24!H172</f>
        <v>18840</v>
      </c>
      <c r="AT200" s="81"/>
      <c r="AU200" s="36"/>
      <c r="AV200" s="37"/>
    </row>
    <row r="201" spans="2:48" ht="16.5" customHeight="1">
      <c r="B201" s="74" t="s">
        <v>111</v>
      </c>
      <c r="C201" s="75">
        <f>+미납요금!B11</f>
        <v>0</v>
      </c>
      <c r="D201" s="81"/>
      <c r="E201" s="36"/>
      <c r="F201" s="37"/>
      <c r="G201" s="38"/>
      <c r="H201" s="39"/>
      <c r="I201" s="74" t="s">
        <v>111</v>
      </c>
      <c r="J201" s="75">
        <f>+미납요금!C11</f>
        <v>0</v>
      </c>
      <c r="K201" s="81"/>
      <c r="L201" s="36"/>
      <c r="M201" s="37"/>
      <c r="N201" s="39"/>
      <c r="O201" s="39"/>
      <c r="P201" s="74" t="s">
        <v>111</v>
      </c>
      <c r="Q201" s="75">
        <f>+미납요금!D11</f>
        <v>23690</v>
      </c>
      <c r="R201" s="81"/>
      <c r="S201" s="36"/>
      <c r="T201" s="37"/>
      <c r="U201" s="39"/>
      <c r="V201" s="39"/>
      <c r="W201" s="74" t="s">
        <v>111</v>
      </c>
      <c r="X201" s="75">
        <f>+미납요금!E11</f>
        <v>0</v>
      </c>
      <c r="Y201" s="81"/>
      <c r="Z201" s="36"/>
      <c r="AA201" s="37"/>
      <c r="AB201" s="81"/>
      <c r="AC201" s="81"/>
      <c r="AD201" s="74" t="s">
        <v>111</v>
      </c>
      <c r="AE201" s="75">
        <f>+미납요금!F11</f>
        <v>319520</v>
      </c>
      <c r="AF201" s="81"/>
      <c r="AG201" s="36"/>
      <c r="AH201" s="37"/>
      <c r="AI201" s="81"/>
      <c r="AJ201" s="81"/>
      <c r="AK201" s="74" t="s">
        <v>111</v>
      </c>
      <c r="AL201" s="75">
        <f>+미납요금!G11</f>
        <v>0</v>
      </c>
      <c r="AM201" s="81"/>
      <c r="AN201" s="36"/>
      <c r="AO201" s="37"/>
      <c r="AP201" s="81"/>
      <c r="AQ201" s="81"/>
      <c r="AR201" s="74" t="s">
        <v>111</v>
      </c>
      <c r="AS201" s="75">
        <f>+미납요금!H11</f>
        <v>0</v>
      </c>
      <c r="AT201" s="81"/>
      <c r="AU201" s="36"/>
      <c r="AV201" s="37"/>
    </row>
    <row r="202" spans="2:48" ht="16.5" customHeight="1">
      <c r="B202" s="91" t="s">
        <v>112</v>
      </c>
      <c r="C202" s="92">
        <f>+C200+C201</f>
        <v>22790</v>
      </c>
      <c r="D202" s="81"/>
      <c r="E202" s="36"/>
      <c r="F202" s="37"/>
      <c r="G202" s="38"/>
      <c r="I202" s="91" t="s">
        <v>112</v>
      </c>
      <c r="J202" s="92">
        <f>+J200+J201</f>
        <v>35930</v>
      </c>
      <c r="K202" s="81"/>
      <c r="L202" s="36"/>
      <c r="M202" s="37"/>
      <c r="P202" s="91" t="s">
        <v>112</v>
      </c>
      <c r="Q202" s="92">
        <f>+Q200+Q201</f>
        <v>44200</v>
      </c>
      <c r="R202" s="81"/>
      <c r="S202" s="36"/>
      <c r="T202" s="37"/>
      <c r="W202" s="91" t="s">
        <v>112</v>
      </c>
      <c r="X202" s="92">
        <f>+X200+X201</f>
        <v>17100</v>
      </c>
      <c r="Y202" s="81"/>
      <c r="Z202" s="36"/>
      <c r="AA202" s="37"/>
      <c r="AB202" s="81"/>
      <c r="AC202" s="81"/>
      <c r="AD202" s="91" t="s">
        <v>112</v>
      </c>
      <c r="AE202" s="92">
        <f>+AE200+AE201</f>
        <v>346700</v>
      </c>
      <c r="AF202" s="81"/>
      <c r="AG202" s="36"/>
      <c r="AH202" s="37"/>
      <c r="AI202" s="81"/>
      <c r="AJ202" s="81"/>
      <c r="AK202" s="91" t="s">
        <v>112</v>
      </c>
      <c r="AL202" s="92">
        <f>+AL200+AL201</f>
        <v>28240</v>
      </c>
      <c r="AM202" s="81"/>
      <c r="AN202" s="36"/>
      <c r="AO202" s="37"/>
      <c r="AP202" s="81"/>
      <c r="AQ202" s="81"/>
      <c r="AR202" s="91" t="s">
        <v>112</v>
      </c>
      <c r="AS202" s="92">
        <f>+AS200+AS201</f>
        <v>18840</v>
      </c>
      <c r="AT202" s="81"/>
      <c r="AU202" s="36"/>
      <c r="AV202" s="37"/>
    </row>
    <row r="203" spans="2:48" s="39" customFormat="1" ht="16.5" customHeight="1">
      <c r="B203" s="73"/>
      <c r="C203" s="42"/>
      <c r="D203" s="36"/>
      <c r="E203" s="36"/>
      <c r="F203" s="37"/>
      <c r="G203" s="38"/>
      <c r="I203" s="73"/>
      <c r="J203" s="42"/>
      <c r="K203" s="36"/>
      <c r="L203" s="36"/>
      <c r="M203" s="37"/>
      <c r="P203" s="73"/>
      <c r="Q203" s="42"/>
      <c r="R203" s="36"/>
      <c r="S203" s="36"/>
      <c r="T203" s="37"/>
      <c r="W203" s="73"/>
      <c r="X203" s="42"/>
      <c r="Y203" s="36"/>
      <c r="Z203" s="36"/>
      <c r="AA203" s="37"/>
      <c r="AB203" s="81"/>
      <c r="AC203" s="81"/>
      <c r="AD203" s="73"/>
      <c r="AE203" s="42"/>
      <c r="AF203" s="36"/>
      <c r="AG203" s="36"/>
      <c r="AH203" s="37"/>
      <c r="AI203" s="81"/>
      <c r="AJ203" s="81"/>
      <c r="AK203" s="73"/>
      <c r="AL203" s="42"/>
      <c r="AM203" s="36"/>
      <c r="AN203" s="36"/>
      <c r="AO203" s="37"/>
      <c r="AP203" s="81"/>
      <c r="AQ203" s="81"/>
      <c r="AR203" s="73"/>
      <c r="AS203" s="42"/>
      <c r="AT203" s="36"/>
      <c r="AU203" s="36"/>
      <c r="AV203" s="37"/>
    </row>
    <row r="204" spans="2:48" s="82" customFormat="1" ht="16.5" customHeight="1">
      <c r="B204" s="73">
        <f>+계산24!$B$5</f>
        <v>0</v>
      </c>
      <c r="C204" s="42"/>
      <c r="D204" s="36"/>
      <c r="E204" s="36"/>
      <c r="F204" s="37"/>
      <c r="G204" s="83"/>
      <c r="I204" s="73">
        <f>+계산24!$B$5</f>
        <v>0</v>
      </c>
      <c r="J204" s="42"/>
      <c r="K204" s="36"/>
      <c r="L204" s="36"/>
      <c r="M204" s="37"/>
      <c r="P204" s="73">
        <f>+계산24!$B$5</f>
        <v>0</v>
      </c>
      <c r="Q204" s="42"/>
      <c r="R204" s="36"/>
      <c r="S204" s="36"/>
      <c r="T204" s="37"/>
      <c r="W204" s="73">
        <f>+계산24!$B$5</f>
        <v>0</v>
      </c>
      <c r="X204" s="42"/>
      <c r="Y204" s="36"/>
      <c r="Z204" s="36"/>
      <c r="AA204" s="37"/>
      <c r="AB204" s="81"/>
      <c r="AC204" s="81"/>
      <c r="AD204" s="73">
        <f>+계산24!$B$5</f>
        <v>0</v>
      </c>
      <c r="AE204" s="42"/>
      <c r="AF204" s="36"/>
      <c r="AG204" s="36"/>
      <c r="AH204" s="37"/>
      <c r="AI204" s="81"/>
      <c r="AJ204" s="81"/>
      <c r="AK204" s="73">
        <f>+계산24!$B$5</f>
        <v>0</v>
      </c>
      <c r="AL204" s="42"/>
      <c r="AM204" s="36"/>
      <c r="AN204" s="36"/>
      <c r="AO204" s="37"/>
      <c r="AP204" s="81"/>
      <c r="AQ204" s="81"/>
      <c r="AR204" s="73">
        <f>+계산24!$B$5</f>
        <v>0</v>
      </c>
      <c r="AS204" s="42"/>
      <c r="AT204" s="36"/>
      <c r="AU204" s="36"/>
      <c r="AV204" s="37"/>
    </row>
    <row r="205" spans="2:48" ht="16.5" customHeight="1">
      <c r="B205" s="73" t="str">
        <f>+계산24!$B$6</f>
        <v>입금계좌 : 농협 351-0645-1175-83 ㈜루트</v>
      </c>
      <c r="C205" s="42"/>
      <c r="D205" s="36"/>
      <c r="E205" s="36"/>
      <c r="F205" s="37"/>
      <c r="G205" s="38"/>
      <c r="I205" s="73" t="str">
        <f>+계산24!$B$6</f>
        <v>입금계좌 : 농협 351-0645-1175-83 ㈜루트</v>
      </c>
      <c r="J205" s="42"/>
      <c r="K205" s="36"/>
      <c r="L205" s="36"/>
      <c r="M205" s="37"/>
      <c r="P205" s="73" t="str">
        <f>+계산24!$B$6</f>
        <v>입금계좌 : 농협 351-0645-1175-83 ㈜루트</v>
      </c>
      <c r="Q205" s="42"/>
      <c r="R205" s="36"/>
      <c r="S205" s="36"/>
      <c r="T205" s="37"/>
      <c r="W205" s="73" t="str">
        <f>+계산24!$B$6</f>
        <v>입금계좌 : 농협 351-0645-1175-83 ㈜루트</v>
      </c>
      <c r="X205" s="42"/>
      <c r="Y205" s="36"/>
      <c r="Z205" s="36"/>
      <c r="AA205" s="37"/>
      <c r="AB205" s="81"/>
      <c r="AC205" s="81"/>
      <c r="AD205" s="73" t="str">
        <f>+계산24!$B$6</f>
        <v>입금계좌 : 농협 351-0645-1175-83 ㈜루트</v>
      </c>
      <c r="AE205" s="42"/>
      <c r="AF205" s="36"/>
      <c r="AG205" s="36"/>
      <c r="AH205" s="37"/>
      <c r="AI205" s="81"/>
      <c r="AJ205" s="81"/>
      <c r="AK205" s="73" t="str">
        <f>+계산24!$B$6</f>
        <v>입금계좌 : 농협 351-0645-1175-83 ㈜루트</v>
      </c>
      <c r="AL205" s="42"/>
      <c r="AM205" s="36"/>
      <c r="AN205" s="36"/>
      <c r="AO205" s="37"/>
      <c r="AP205" s="81"/>
      <c r="AQ205" s="81"/>
      <c r="AR205" s="73" t="str">
        <f>+계산24!$B$6</f>
        <v>입금계좌 : 농협 351-0645-1175-83 ㈜루트</v>
      </c>
      <c r="AS205" s="42"/>
      <c r="AT205" s="36"/>
      <c r="AU205" s="36"/>
      <c r="AV205" s="37"/>
    </row>
    <row r="206" spans="2:48" s="184" customFormat="1" ht="16.5" customHeight="1">
      <c r="B206" s="180">
        <f>+계산24!$B$7</f>
        <v>0</v>
      </c>
      <c r="C206" s="181"/>
      <c r="D206" s="26"/>
      <c r="E206" s="26"/>
      <c r="F206" s="182"/>
      <c r="G206" s="187"/>
      <c r="I206" s="180">
        <f>+계산24!$B$7</f>
        <v>0</v>
      </c>
      <c r="J206" s="181"/>
      <c r="K206" s="26"/>
      <c r="L206" s="26"/>
      <c r="M206" s="182"/>
      <c r="P206" s="180">
        <f>+계산24!$B$7</f>
        <v>0</v>
      </c>
      <c r="Q206" s="181"/>
      <c r="R206" s="26"/>
      <c r="S206" s="26"/>
      <c r="T206" s="182"/>
      <c r="W206" s="180">
        <f>+계산24!$B$7</f>
        <v>0</v>
      </c>
      <c r="X206" s="181"/>
      <c r="Y206" s="26"/>
      <c r="Z206" s="26"/>
      <c r="AA206" s="182"/>
      <c r="AB206" s="185"/>
      <c r="AC206" s="185"/>
      <c r="AD206" s="180">
        <f>+계산24!$B$7</f>
        <v>0</v>
      </c>
      <c r="AE206" s="181"/>
      <c r="AF206" s="26"/>
      <c r="AG206" s="26"/>
      <c r="AH206" s="182"/>
      <c r="AI206" s="185"/>
      <c r="AJ206" s="185"/>
      <c r="AK206" s="180">
        <f>+계산24!$B$7</f>
        <v>0</v>
      </c>
      <c r="AL206" s="181"/>
      <c r="AM206" s="26"/>
      <c r="AN206" s="26"/>
      <c r="AO206" s="182"/>
      <c r="AP206" s="185"/>
      <c r="AQ206" s="185"/>
      <c r="AR206" s="180">
        <f>+계산24!$B$7</f>
        <v>0</v>
      </c>
      <c r="AS206" s="181"/>
      <c r="AT206" s="26"/>
      <c r="AU206" s="26"/>
      <c r="AV206" s="182"/>
    </row>
    <row r="207" spans="2:48" ht="16.5" customHeight="1" thickBot="1">
      <c r="B207" s="84"/>
      <c r="C207" s="85"/>
      <c r="D207" s="85"/>
      <c r="E207" s="85"/>
      <c r="F207" s="86"/>
      <c r="I207" s="84"/>
      <c r="J207" s="85"/>
      <c r="K207" s="85"/>
      <c r="L207" s="85"/>
      <c r="M207" s="86"/>
      <c r="P207" s="84"/>
      <c r="Q207" s="85"/>
      <c r="R207" s="85"/>
      <c r="S207" s="85"/>
      <c r="T207" s="86"/>
      <c r="W207" s="84"/>
      <c r="X207" s="85"/>
      <c r="Y207" s="85"/>
      <c r="Z207" s="85"/>
      <c r="AA207" s="86"/>
      <c r="AB207" s="81"/>
      <c r="AC207" s="81"/>
      <c r="AD207" s="84"/>
      <c r="AE207" s="85"/>
      <c r="AF207" s="85"/>
      <c r="AG207" s="85"/>
      <c r="AH207" s="86"/>
      <c r="AI207" s="81"/>
      <c r="AJ207" s="81"/>
      <c r="AK207" s="84"/>
      <c r="AL207" s="85"/>
      <c r="AM207" s="85"/>
      <c r="AN207" s="85"/>
      <c r="AO207" s="86"/>
      <c r="AP207" s="81"/>
      <c r="AQ207" s="81"/>
      <c r="AR207" s="84"/>
      <c r="AS207" s="85"/>
      <c r="AT207" s="85"/>
      <c r="AU207" s="85"/>
      <c r="AV207" s="86"/>
    </row>
  </sheetData>
  <mergeCells count="112">
    <mergeCell ref="I6:J6"/>
    <mergeCell ref="L6:M6"/>
    <mergeCell ref="I33:J33"/>
    <mergeCell ref="L33:M33"/>
    <mergeCell ref="P162:Q162"/>
    <mergeCell ref="S162:T162"/>
    <mergeCell ref="P189:Q189"/>
    <mergeCell ref="S189:T189"/>
    <mergeCell ref="B58:C58"/>
    <mergeCell ref="E58:F58"/>
    <mergeCell ref="B33:C33"/>
    <mergeCell ref="E33:F33"/>
    <mergeCell ref="B6:C6"/>
    <mergeCell ref="E6:F6"/>
    <mergeCell ref="B189:C189"/>
    <mergeCell ref="E189:F189"/>
    <mergeCell ref="B162:C162"/>
    <mergeCell ref="E162:F162"/>
    <mergeCell ref="B137:C137"/>
    <mergeCell ref="E137:F137"/>
    <mergeCell ref="B110:C110"/>
    <mergeCell ref="E110:F110"/>
    <mergeCell ref="B85:C85"/>
    <mergeCell ref="E85:F85"/>
    <mergeCell ref="I162:J162"/>
    <mergeCell ref="L162:M162"/>
    <mergeCell ref="I189:J189"/>
    <mergeCell ref="L189:M189"/>
    <mergeCell ref="I110:J110"/>
    <mergeCell ref="L110:M110"/>
    <mergeCell ref="I137:J137"/>
    <mergeCell ref="L137:M137"/>
    <mergeCell ref="I58:J58"/>
    <mergeCell ref="L58:M58"/>
    <mergeCell ref="I85:J85"/>
    <mergeCell ref="L85:M85"/>
    <mergeCell ref="P110:Q110"/>
    <mergeCell ref="S110:T110"/>
    <mergeCell ref="P137:Q137"/>
    <mergeCell ref="S137:T137"/>
    <mergeCell ref="P58:Q58"/>
    <mergeCell ref="S58:T58"/>
    <mergeCell ref="P85:Q85"/>
    <mergeCell ref="S85:T85"/>
    <mergeCell ref="AD6:AE6"/>
    <mergeCell ref="P6:Q6"/>
    <mergeCell ref="S6:T6"/>
    <mergeCell ref="P33:Q33"/>
    <mergeCell ref="S33:T33"/>
    <mergeCell ref="W6:X6"/>
    <mergeCell ref="Z6:AA6"/>
    <mergeCell ref="W33:X33"/>
    <mergeCell ref="Z33:AA33"/>
    <mergeCell ref="W58:X58"/>
    <mergeCell ref="Z58:AA58"/>
    <mergeCell ref="W85:X85"/>
    <mergeCell ref="Z85:AA85"/>
    <mergeCell ref="AD58:AE58"/>
    <mergeCell ref="AD162:AE162"/>
    <mergeCell ref="AG162:AH162"/>
    <mergeCell ref="AD189:AE189"/>
    <mergeCell ref="AG189:AH189"/>
    <mergeCell ref="AD110:AE110"/>
    <mergeCell ref="W162:X162"/>
    <mergeCell ref="Z162:AA162"/>
    <mergeCell ref="W189:X189"/>
    <mergeCell ref="Z189:AA189"/>
    <mergeCell ref="W110:X110"/>
    <mergeCell ref="Z110:AA110"/>
    <mergeCell ref="W137:X137"/>
    <mergeCell ref="Z137:AA137"/>
    <mergeCell ref="AG110:AH110"/>
    <mergeCell ref="AD137:AE137"/>
    <mergeCell ref="AG137:AH137"/>
    <mergeCell ref="AG58:AH58"/>
    <mergeCell ref="AD85:AE85"/>
    <mergeCell ref="AG85:AH85"/>
    <mergeCell ref="AR6:AS6"/>
    <mergeCell ref="AU6:AV6"/>
    <mergeCell ref="AR33:AS33"/>
    <mergeCell ref="AU33:AV33"/>
    <mergeCell ref="AK6:AL6"/>
    <mergeCell ref="AN6:AO6"/>
    <mergeCell ref="AK33:AL33"/>
    <mergeCell ref="AN33:AO33"/>
    <mergeCell ref="AG6:AH6"/>
    <mergeCell ref="AD33:AE33"/>
    <mergeCell ref="AG33:AH33"/>
    <mergeCell ref="AK162:AL162"/>
    <mergeCell ref="AN162:AO162"/>
    <mergeCell ref="AK189:AL189"/>
    <mergeCell ref="AN189:AO189"/>
    <mergeCell ref="AK110:AL110"/>
    <mergeCell ref="AN110:AO110"/>
    <mergeCell ref="AK137:AL137"/>
    <mergeCell ref="AN137:AO137"/>
    <mergeCell ref="AK58:AL58"/>
    <mergeCell ref="AN58:AO58"/>
    <mergeCell ref="AK85:AL85"/>
    <mergeCell ref="AN85:AO85"/>
    <mergeCell ref="AR162:AS162"/>
    <mergeCell ref="AU162:AV162"/>
    <mergeCell ref="AR189:AS189"/>
    <mergeCell ref="AU189:AV189"/>
    <mergeCell ref="AR110:AS110"/>
    <mergeCell ref="AU110:AV110"/>
    <mergeCell ref="AR137:AS137"/>
    <mergeCell ref="AU137:AV137"/>
    <mergeCell ref="AR58:AS58"/>
    <mergeCell ref="AU58:AV58"/>
    <mergeCell ref="AR85:AS85"/>
    <mergeCell ref="AU85:AV85"/>
  </mergeCells>
  <phoneticPr fontId="3" type="noConversion"/>
  <pageMargins left="0.43" right="0.11" top="0.67" bottom="0.33" header="0.69" footer="0.3"/>
  <pageSetup paperSize="9" scale="85" orientation="portrait" r:id="rId1"/>
  <rowBreaks count="3" manualBreakCount="3">
    <brk id="52" max="53" man="1"/>
    <brk id="104" max="53" man="1"/>
    <brk id="156" max="53" man="1"/>
  </rowBreaks>
  <colBreaks count="3" manualBreakCount="3">
    <brk id="14" max="1048575" man="1"/>
    <brk id="28" max="1048575" man="1"/>
    <brk id="42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4"/>
  <sheetViews>
    <sheetView topLeftCell="A67" workbookViewId="0">
      <selection activeCell="B77" sqref="B77:H84"/>
    </sheetView>
  </sheetViews>
  <sheetFormatPr defaultRowHeight="16.5"/>
  <cols>
    <col min="1" max="1" width="15.75" style="135" customWidth="1"/>
    <col min="2" max="8" width="14.5" style="135" customWidth="1"/>
    <col min="9" max="9" width="12.5" style="135" customWidth="1"/>
    <col min="10" max="10" width="12.875" style="135" customWidth="1"/>
    <col min="11" max="12" width="3.875" style="135" customWidth="1"/>
    <col min="13" max="20" width="3.5" style="135" customWidth="1"/>
    <col min="21" max="16384" width="9" style="135"/>
  </cols>
  <sheetData>
    <row r="1" spans="1:11" ht="26.25">
      <c r="A1" s="108" t="s">
        <v>118</v>
      </c>
      <c r="B1" s="106" t="s">
        <v>668</v>
      </c>
      <c r="D1" s="118" t="s">
        <v>134</v>
      </c>
      <c r="E1" s="119"/>
      <c r="F1" s="119"/>
      <c r="J1" s="135" t="s">
        <v>123</v>
      </c>
    </row>
    <row r="2" spans="1:11" ht="17.25">
      <c r="A2" s="108" t="s">
        <v>119</v>
      </c>
      <c r="B2" s="104">
        <v>45514</v>
      </c>
      <c r="J2" s="135" t="s">
        <v>160</v>
      </c>
    </row>
    <row r="3" spans="1:11">
      <c r="J3" s="135" t="s">
        <v>124</v>
      </c>
    </row>
    <row r="4" spans="1:11" ht="17.25">
      <c r="A4" s="107" t="s">
        <v>122</v>
      </c>
      <c r="B4" s="104">
        <v>45491</v>
      </c>
      <c r="C4" s="7" t="s">
        <v>126</v>
      </c>
      <c r="D4" s="7"/>
      <c r="E4" s="7"/>
      <c r="F4" s="7"/>
      <c r="G4" s="7"/>
      <c r="H4" s="7"/>
      <c r="J4" s="60" t="s">
        <v>129</v>
      </c>
    </row>
    <row r="5" spans="1:11">
      <c r="A5" s="12" t="s">
        <v>121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</row>
    <row r="6" spans="1:11">
      <c r="A6" s="13" t="s">
        <v>15</v>
      </c>
      <c r="B6" s="258">
        <v>28944</v>
      </c>
      <c r="C6" s="258">
        <v>11065</v>
      </c>
      <c r="D6" s="163">
        <v>16919</v>
      </c>
      <c r="E6" s="258">
        <v>15621</v>
      </c>
      <c r="F6" s="258">
        <v>15067</v>
      </c>
      <c r="G6" s="258">
        <v>14840</v>
      </c>
      <c r="H6" s="258">
        <v>16608</v>
      </c>
    </row>
    <row r="7" spans="1:11">
      <c r="A7" s="13" t="s">
        <v>16</v>
      </c>
      <c r="B7" s="258">
        <v>17071</v>
      </c>
      <c r="C7" s="258">
        <v>17924</v>
      </c>
      <c r="D7" s="258">
        <v>14847</v>
      </c>
      <c r="E7" s="258">
        <v>16155</v>
      </c>
      <c r="F7" s="258">
        <v>16357</v>
      </c>
      <c r="G7" s="163">
        <v>18756</v>
      </c>
      <c r="H7" s="258">
        <v>16883</v>
      </c>
    </row>
    <row r="8" spans="1:11">
      <c r="A8" s="13" t="s">
        <v>17</v>
      </c>
      <c r="B8" s="258">
        <v>19936</v>
      </c>
      <c r="C8" s="258">
        <v>15696</v>
      </c>
      <c r="D8" s="258">
        <v>14604</v>
      </c>
      <c r="E8" s="258">
        <v>15812</v>
      </c>
      <c r="F8" s="253">
        <v>9122</v>
      </c>
      <c r="G8" s="258">
        <v>10075</v>
      </c>
      <c r="H8" s="258">
        <v>21801</v>
      </c>
    </row>
    <row r="9" spans="1:11">
      <c r="A9" s="13" t="s">
        <v>18</v>
      </c>
      <c r="B9" s="258">
        <v>14829</v>
      </c>
      <c r="C9" s="258">
        <v>16799</v>
      </c>
      <c r="D9" s="258">
        <v>17131</v>
      </c>
      <c r="E9" s="258">
        <v>14716</v>
      </c>
      <c r="F9" s="258">
        <v>12587</v>
      </c>
      <c r="G9" s="258">
        <v>19495</v>
      </c>
      <c r="H9" s="258">
        <v>21051</v>
      </c>
    </row>
    <row r="10" spans="1:11">
      <c r="A10" s="13" t="s">
        <v>19</v>
      </c>
      <c r="B10" s="258">
        <v>26604</v>
      </c>
      <c r="C10" s="258">
        <v>15490</v>
      </c>
      <c r="D10" s="258">
        <v>16564</v>
      </c>
      <c r="E10" s="163">
        <v>18541</v>
      </c>
      <c r="F10" s="258">
        <v>14636</v>
      </c>
      <c r="G10" s="258">
        <v>17989</v>
      </c>
      <c r="H10" s="163">
        <v>21800</v>
      </c>
      <c r="I10" s="27" t="s">
        <v>197</v>
      </c>
      <c r="J10" s="27">
        <v>564</v>
      </c>
      <c r="K10" s="27"/>
    </row>
    <row r="11" spans="1:11">
      <c r="A11" s="13" t="s">
        <v>20</v>
      </c>
      <c r="B11" s="258">
        <v>19396</v>
      </c>
      <c r="C11" s="258">
        <v>18417</v>
      </c>
      <c r="D11" s="258">
        <v>18264</v>
      </c>
      <c r="E11" s="258">
        <v>17766</v>
      </c>
      <c r="F11" s="258">
        <v>25292</v>
      </c>
      <c r="G11" s="258">
        <v>17409</v>
      </c>
      <c r="H11" s="258">
        <v>15858</v>
      </c>
      <c r="I11" s="27" t="s">
        <v>198</v>
      </c>
      <c r="J11" s="27">
        <v>41</v>
      </c>
      <c r="K11" s="27"/>
    </row>
    <row r="12" spans="1:11">
      <c r="A12" s="13" t="s">
        <v>21</v>
      </c>
      <c r="B12" s="258">
        <v>22687</v>
      </c>
      <c r="C12" s="258">
        <v>20714</v>
      </c>
      <c r="D12" s="258">
        <v>16508</v>
      </c>
      <c r="E12" s="258">
        <v>16565</v>
      </c>
      <c r="F12" s="258">
        <v>14369</v>
      </c>
      <c r="G12" s="258">
        <v>14270</v>
      </c>
      <c r="H12" s="258">
        <v>22101</v>
      </c>
      <c r="I12" s="27" t="s">
        <v>199</v>
      </c>
      <c r="J12" s="27">
        <v>193.03571428571428</v>
      </c>
      <c r="K12" s="27"/>
    </row>
    <row r="13" spans="1:11">
      <c r="A13" s="13" t="s">
        <v>22</v>
      </c>
      <c r="B13" s="258">
        <v>24796</v>
      </c>
      <c r="C13" s="258">
        <v>20793</v>
      </c>
      <c r="D13" s="258">
        <v>20135</v>
      </c>
      <c r="E13" s="258">
        <v>16107</v>
      </c>
      <c r="F13" s="258">
        <v>17448</v>
      </c>
      <c r="G13" s="258">
        <v>21325</v>
      </c>
      <c r="H13" s="258">
        <v>16269</v>
      </c>
      <c r="I13" s="27" t="s">
        <v>200</v>
      </c>
      <c r="J13" s="27">
        <v>10810</v>
      </c>
      <c r="K13" s="27"/>
    </row>
    <row r="14" spans="1:11">
      <c r="I14" s="19"/>
      <c r="J14" s="19"/>
    </row>
    <row r="15" spans="1:11" ht="17.25">
      <c r="A15" s="107" t="s">
        <v>120</v>
      </c>
      <c r="B15" s="104">
        <v>45462</v>
      </c>
      <c r="C15" s="7" t="s">
        <v>126</v>
      </c>
      <c r="D15" s="7"/>
      <c r="E15" s="7"/>
      <c r="F15" s="7"/>
      <c r="G15" s="7"/>
      <c r="H15" s="7"/>
    </row>
    <row r="16" spans="1:11">
      <c r="A16" s="12" t="s">
        <v>121</v>
      </c>
      <c r="B16" s="2" t="s">
        <v>8</v>
      </c>
      <c r="C16" s="2" t="s">
        <v>9</v>
      </c>
      <c r="D16" s="2" t="s">
        <v>10</v>
      </c>
      <c r="E16" s="2" t="s">
        <v>11</v>
      </c>
      <c r="F16" s="2" t="s">
        <v>12</v>
      </c>
      <c r="G16" s="2" t="s">
        <v>13</v>
      </c>
      <c r="H16" s="2" t="s">
        <v>14</v>
      </c>
      <c r="I16" s="7" t="s">
        <v>136</v>
      </c>
    </row>
    <row r="17" spans="1:9">
      <c r="A17" s="13" t="s">
        <v>15</v>
      </c>
      <c r="B17" s="258">
        <v>28738</v>
      </c>
      <c r="C17" s="258">
        <v>10771</v>
      </c>
      <c r="D17" s="163">
        <v>16752</v>
      </c>
      <c r="E17" s="258">
        <v>15535</v>
      </c>
      <c r="F17" s="258">
        <v>14837</v>
      </c>
      <c r="G17" s="258">
        <v>14709</v>
      </c>
      <c r="H17" s="258">
        <v>16460</v>
      </c>
    </row>
    <row r="18" spans="1:9">
      <c r="A18" s="13" t="s">
        <v>16</v>
      </c>
      <c r="B18" s="258">
        <v>16874</v>
      </c>
      <c r="C18" s="258">
        <v>17708</v>
      </c>
      <c r="D18" s="258">
        <v>14806</v>
      </c>
      <c r="E18" s="258">
        <v>16046</v>
      </c>
      <c r="F18" s="258">
        <v>16162</v>
      </c>
      <c r="G18" s="163">
        <v>18529</v>
      </c>
      <c r="H18" s="258">
        <v>16625</v>
      </c>
    </row>
    <row r="19" spans="1:9">
      <c r="A19" s="13" t="s">
        <v>17</v>
      </c>
      <c r="B19" s="258">
        <v>19655</v>
      </c>
      <c r="C19" s="258">
        <v>15548</v>
      </c>
      <c r="D19" s="258">
        <v>14470</v>
      </c>
      <c r="E19" s="258">
        <v>15672</v>
      </c>
      <c r="F19" s="253">
        <v>8879</v>
      </c>
      <c r="G19" s="258">
        <v>9927</v>
      </c>
      <c r="H19" s="258">
        <v>21596</v>
      </c>
    </row>
    <row r="20" spans="1:9">
      <c r="A20" s="13" t="s">
        <v>18</v>
      </c>
      <c r="B20" s="258">
        <v>14710</v>
      </c>
      <c r="C20" s="258">
        <v>16638</v>
      </c>
      <c r="D20" s="258">
        <v>17034</v>
      </c>
      <c r="E20" s="258">
        <v>14607</v>
      </c>
      <c r="F20" s="258">
        <v>12455</v>
      </c>
      <c r="G20" s="258">
        <v>19376</v>
      </c>
      <c r="H20" s="258">
        <v>20931</v>
      </c>
    </row>
    <row r="21" spans="1:9">
      <c r="A21" s="13" t="s">
        <v>19</v>
      </c>
      <c r="B21" s="258">
        <v>26191</v>
      </c>
      <c r="C21" s="258">
        <v>15218</v>
      </c>
      <c r="D21" s="258">
        <v>16354</v>
      </c>
      <c r="E21" s="163">
        <v>18348</v>
      </c>
      <c r="F21" s="258">
        <v>14482</v>
      </c>
      <c r="G21" s="258">
        <v>17911</v>
      </c>
      <c r="H21" s="163">
        <v>21473</v>
      </c>
    </row>
    <row r="22" spans="1:9">
      <c r="A22" s="13" t="s">
        <v>20</v>
      </c>
      <c r="B22" s="258">
        <v>19192</v>
      </c>
      <c r="C22" s="258">
        <v>18188</v>
      </c>
      <c r="D22" s="258">
        <v>18101</v>
      </c>
      <c r="E22" s="258">
        <v>17661</v>
      </c>
      <c r="F22" s="258">
        <v>25190</v>
      </c>
      <c r="G22" s="258">
        <v>17082</v>
      </c>
      <c r="H22" s="258">
        <v>15685</v>
      </c>
    </row>
    <row r="23" spans="1:9">
      <c r="A23" s="13" t="s">
        <v>21</v>
      </c>
      <c r="B23" s="258">
        <v>22579</v>
      </c>
      <c r="C23" s="258">
        <v>20412</v>
      </c>
      <c r="D23" s="258">
        <v>16342</v>
      </c>
      <c r="E23" s="258">
        <v>16408</v>
      </c>
      <c r="F23" s="258">
        <v>14265</v>
      </c>
      <c r="G23" s="258">
        <v>14122</v>
      </c>
      <c r="H23" s="258">
        <v>21891</v>
      </c>
    </row>
    <row r="24" spans="1:9">
      <c r="A24" s="13" t="s">
        <v>22</v>
      </c>
      <c r="B24" s="258">
        <v>24232</v>
      </c>
      <c r="C24" s="258">
        <v>20598</v>
      </c>
      <c r="D24" s="258">
        <v>19926</v>
      </c>
      <c r="E24" s="258">
        <v>15919</v>
      </c>
      <c r="F24" s="258">
        <v>17104</v>
      </c>
      <c r="G24" s="258">
        <v>21061</v>
      </c>
      <c r="H24" s="258">
        <v>16029</v>
      </c>
    </row>
    <row r="26" spans="1:9" ht="18" thickBot="1">
      <c r="A26" s="122" t="s">
        <v>125</v>
      </c>
      <c r="C26" s="19"/>
      <c r="D26" s="19"/>
      <c r="E26" s="19"/>
      <c r="F26" s="19"/>
      <c r="G26" s="19"/>
      <c r="H26" s="19"/>
    </row>
    <row r="27" spans="1:9">
      <c r="A27" s="65" t="s">
        <v>76</v>
      </c>
      <c r="B27" s="61" t="s">
        <v>77</v>
      </c>
      <c r="C27" s="61" t="s">
        <v>9</v>
      </c>
      <c r="D27" s="61" t="s">
        <v>10</v>
      </c>
      <c r="E27" s="61" t="s">
        <v>11</v>
      </c>
      <c r="F27" s="61" t="s">
        <v>12</v>
      </c>
      <c r="G27" s="61" t="s">
        <v>13</v>
      </c>
      <c r="H27" s="62" t="s">
        <v>14</v>
      </c>
      <c r="I27" s="19" t="s">
        <v>135</v>
      </c>
    </row>
    <row r="28" spans="1:9">
      <c r="A28" s="66" t="s">
        <v>15</v>
      </c>
      <c r="B28" s="257">
        <v>47610</v>
      </c>
      <c r="C28" s="257">
        <v>36340</v>
      </c>
      <c r="D28" s="163">
        <v>25770</v>
      </c>
      <c r="E28" s="257">
        <v>6880</v>
      </c>
      <c r="F28" s="257">
        <v>39970</v>
      </c>
      <c r="G28" s="257">
        <v>18000</v>
      </c>
      <c r="H28" s="257">
        <v>23940</v>
      </c>
    </row>
    <row r="29" spans="1:9">
      <c r="A29" s="66" t="s">
        <v>16</v>
      </c>
      <c r="B29" s="257">
        <v>20590</v>
      </c>
      <c r="C29" s="257">
        <v>29580</v>
      </c>
      <c r="D29" s="257">
        <v>18000</v>
      </c>
      <c r="E29" s="257">
        <v>19370</v>
      </c>
      <c r="F29" s="257">
        <v>26680</v>
      </c>
      <c r="G29" s="163">
        <v>23180</v>
      </c>
      <c r="H29" s="257">
        <v>28060</v>
      </c>
    </row>
    <row r="30" spans="1:9">
      <c r="A30" s="66" t="s">
        <v>17</v>
      </c>
      <c r="B30" s="257">
        <v>26840</v>
      </c>
      <c r="C30" s="257">
        <v>28060</v>
      </c>
      <c r="D30" s="257">
        <v>17230</v>
      </c>
      <c r="E30" s="257">
        <v>23630</v>
      </c>
      <c r="F30" s="253">
        <v>11860</v>
      </c>
      <c r="G30" s="257">
        <v>20890</v>
      </c>
      <c r="H30" s="257">
        <v>30190</v>
      </c>
    </row>
    <row r="31" spans="1:9">
      <c r="A31" s="66" t="s">
        <v>18</v>
      </c>
      <c r="B31" s="257">
        <v>21350</v>
      </c>
      <c r="C31" s="257">
        <v>25770</v>
      </c>
      <c r="D31" s="257">
        <v>17540</v>
      </c>
      <c r="E31" s="257">
        <v>19520</v>
      </c>
      <c r="F31" s="257">
        <v>21500</v>
      </c>
      <c r="G31" s="257">
        <v>20740</v>
      </c>
      <c r="H31" s="257">
        <v>15560</v>
      </c>
    </row>
    <row r="32" spans="1:9">
      <c r="A32" s="66" t="s">
        <v>19</v>
      </c>
      <c r="B32" s="257">
        <v>65450</v>
      </c>
      <c r="C32" s="257">
        <v>27900</v>
      </c>
      <c r="D32" s="257">
        <v>23180</v>
      </c>
      <c r="E32" s="163">
        <v>16170</v>
      </c>
      <c r="F32" s="257">
        <v>23940</v>
      </c>
      <c r="G32" s="257">
        <v>15720</v>
      </c>
      <c r="H32" s="163">
        <v>36700</v>
      </c>
    </row>
    <row r="33" spans="1:20">
      <c r="A33" s="66" t="s">
        <v>20</v>
      </c>
      <c r="B33" s="257">
        <v>24400</v>
      </c>
      <c r="C33" s="257">
        <v>42320</v>
      </c>
      <c r="D33" s="257">
        <v>26990</v>
      </c>
      <c r="E33" s="257">
        <v>76370</v>
      </c>
      <c r="F33" s="257">
        <v>17090</v>
      </c>
      <c r="G33" s="257">
        <v>34000</v>
      </c>
      <c r="H33" s="257">
        <v>28210</v>
      </c>
    </row>
    <row r="34" spans="1:20">
      <c r="A34" s="66" t="s">
        <v>21</v>
      </c>
      <c r="B34" s="257">
        <v>18760</v>
      </c>
      <c r="C34" s="257">
        <v>33850</v>
      </c>
      <c r="D34" s="257">
        <v>23490</v>
      </c>
      <c r="E34" s="257">
        <v>24400</v>
      </c>
      <c r="F34" s="257">
        <v>39200</v>
      </c>
      <c r="G34" s="257">
        <v>26990</v>
      </c>
      <c r="H34" s="257">
        <v>78710</v>
      </c>
    </row>
    <row r="35" spans="1:20" ht="17.25" thickBot="1">
      <c r="A35" s="67" t="s">
        <v>22</v>
      </c>
      <c r="B35" s="257">
        <v>144020</v>
      </c>
      <c r="C35" s="257">
        <v>48040</v>
      </c>
      <c r="D35" s="257">
        <v>30950</v>
      </c>
      <c r="E35" s="257">
        <v>51380</v>
      </c>
      <c r="F35" s="257">
        <v>52720</v>
      </c>
      <c r="G35" s="257">
        <v>43350</v>
      </c>
      <c r="H35" s="257">
        <v>29420</v>
      </c>
      <c r="I35" s="123">
        <v>1768370</v>
      </c>
    </row>
    <row r="36" spans="1:20" s="111" customFormat="1">
      <c r="A36" s="113"/>
      <c r="B36" s="114"/>
      <c r="C36" s="35"/>
      <c r="D36" s="35"/>
      <c r="E36" s="35"/>
      <c r="F36" s="35"/>
      <c r="G36" s="35"/>
      <c r="H36" s="35"/>
    </row>
    <row r="37" spans="1:20" ht="17.25">
      <c r="A37" s="121" t="s">
        <v>681</v>
      </c>
      <c r="C37" s="19"/>
      <c r="D37" s="19"/>
      <c r="E37" s="19"/>
      <c r="F37" s="19"/>
      <c r="G37" s="19"/>
      <c r="H37" s="19"/>
      <c r="I37" s="50"/>
      <c r="M37" s="135" t="s">
        <v>102</v>
      </c>
      <c r="O37" s="53" t="s">
        <v>128</v>
      </c>
    </row>
    <row r="38" spans="1:20">
      <c r="A38" s="68" t="s">
        <v>76</v>
      </c>
      <c r="B38" s="12" t="s">
        <v>77</v>
      </c>
      <c r="C38" s="12" t="s">
        <v>9</v>
      </c>
      <c r="D38" s="12" t="s">
        <v>10</v>
      </c>
      <c r="E38" s="12" t="s">
        <v>11</v>
      </c>
      <c r="F38" s="12" t="s">
        <v>12</v>
      </c>
      <c r="G38" s="12" t="s">
        <v>13</v>
      </c>
      <c r="H38" s="12" t="s">
        <v>14</v>
      </c>
      <c r="I38" s="50"/>
      <c r="M38" s="52" t="s">
        <v>76</v>
      </c>
      <c r="N38" s="52" t="s">
        <v>77</v>
      </c>
      <c r="O38" s="52" t="s">
        <v>9</v>
      </c>
      <c r="P38" s="52" t="s">
        <v>10</v>
      </c>
      <c r="Q38" s="52" t="s">
        <v>11</v>
      </c>
      <c r="R38" s="52" t="s">
        <v>12</v>
      </c>
      <c r="S38" s="52" t="s">
        <v>13</v>
      </c>
      <c r="T38" s="52" t="s">
        <v>14</v>
      </c>
    </row>
    <row r="39" spans="1:20">
      <c r="A39" s="68" t="s">
        <v>15</v>
      </c>
      <c r="B39" s="257">
        <v>47610</v>
      </c>
      <c r="C39" s="257">
        <v>36340</v>
      </c>
      <c r="D39" s="163">
        <v>25770</v>
      </c>
      <c r="E39" s="257">
        <v>6880</v>
      </c>
      <c r="F39" s="257">
        <v>0</v>
      </c>
      <c r="G39" s="257">
        <v>18000</v>
      </c>
      <c r="H39" s="257">
        <v>23940</v>
      </c>
      <c r="I39" s="120" t="s">
        <v>682</v>
      </c>
      <c r="M39" s="52" t="s">
        <v>15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</row>
    <row r="40" spans="1:20">
      <c r="A40" s="68" t="s">
        <v>16</v>
      </c>
      <c r="B40" s="257">
        <v>20590</v>
      </c>
      <c r="C40" s="257">
        <v>29580</v>
      </c>
      <c r="D40" s="257">
        <v>18000</v>
      </c>
      <c r="E40" s="257">
        <v>19370</v>
      </c>
      <c r="F40" s="257">
        <v>26680</v>
      </c>
      <c r="G40" s="163">
        <v>23180</v>
      </c>
      <c r="H40" s="257">
        <v>28060</v>
      </c>
      <c r="I40" s="50"/>
      <c r="M40" s="52" t="s">
        <v>16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0</v>
      </c>
    </row>
    <row r="41" spans="1:20">
      <c r="A41" s="68" t="s">
        <v>17</v>
      </c>
      <c r="B41" s="257">
        <v>26840</v>
      </c>
      <c r="C41" s="257">
        <v>28060</v>
      </c>
      <c r="D41" s="257">
        <v>17230</v>
      </c>
      <c r="E41" s="257">
        <v>23630</v>
      </c>
      <c r="F41" s="253">
        <v>11860</v>
      </c>
      <c r="G41" s="257">
        <v>20890</v>
      </c>
      <c r="H41" s="257">
        <v>30190</v>
      </c>
      <c r="I41" s="50"/>
      <c r="M41" s="52" t="s">
        <v>17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</row>
    <row r="42" spans="1:20">
      <c r="A42" s="68" t="s">
        <v>18</v>
      </c>
      <c r="B42" s="257">
        <v>21350</v>
      </c>
      <c r="C42" s="257">
        <v>25770</v>
      </c>
      <c r="D42" s="257">
        <v>17540</v>
      </c>
      <c r="E42" s="257">
        <v>19520</v>
      </c>
      <c r="F42" s="257">
        <v>21500</v>
      </c>
      <c r="G42" s="257">
        <v>20740</v>
      </c>
      <c r="H42" s="257">
        <v>0</v>
      </c>
      <c r="I42" s="50"/>
      <c r="M42" s="52" t="s">
        <v>18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</row>
    <row r="43" spans="1:20">
      <c r="A43" s="68" t="s">
        <v>19</v>
      </c>
      <c r="B43" s="257">
        <v>65450</v>
      </c>
      <c r="C43" s="257">
        <v>27900</v>
      </c>
      <c r="D43" s="257">
        <v>23180</v>
      </c>
      <c r="E43" s="163">
        <v>16170</v>
      </c>
      <c r="F43" s="257">
        <v>23940</v>
      </c>
      <c r="G43" s="257">
        <v>15720</v>
      </c>
      <c r="H43" s="163">
        <v>36700</v>
      </c>
      <c r="I43" s="50"/>
      <c r="M43" s="52" t="s">
        <v>19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</row>
    <row r="44" spans="1:20">
      <c r="A44" s="68" t="s">
        <v>20</v>
      </c>
      <c r="B44" s="257">
        <v>24400</v>
      </c>
      <c r="C44" s="257">
        <v>42320</v>
      </c>
      <c r="D44" s="257">
        <v>26990</v>
      </c>
      <c r="E44" s="257">
        <v>76370</v>
      </c>
      <c r="F44" s="257">
        <v>17090</v>
      </c>
      <c r="G44" s="257">
        <v>0</v>
      </c>
      <c r="H44" s="257">
        <v>28210</v>
      </c>
      <c r="I44" s="50"/>
      <c r="M44" s="52" t="s">
        <v>20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</row>
    <row r="45" spans="1:20">
      <c r="A45" s="68" t="s">
        <v>21</v>
      </c>
      <c r="B45" s="257">
        <v>18760</v>
      </c>
      <c r="C45" s="257">
        <v>33850</v>
      </c>
      <c r="D45" s="257">
        <v>23490</v>
      </c>
      <c r="E45" s="257">
        <v>24400</v>
      </c>
      <c r="F45" s="257">
        <v>0</v>
      </c>
      <c r="G45" s="257">
        <v>26990</v>
      </c>
      <c r="H45" s="257">
        <v>0</v>
      </c>
      <c r="I45" s="9" t="s">
        <v>162</v>
      </c>
      <c r="J45" s="140">
        <v>7</v>
      </c>
      <c r="M45" s="52" t="s">
        <v>21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</row>
    <row r="46" spans="1:20">
      <c r="A46" s="68" t="s">
        <v>22</v>
      </c>
      <c r="B46" s="257">
        <v>144020</v>
      </c>
      <c r="C46" s="257">
        <v>48040</v>
      </c>
      <c r="D46" s="257">
        <v>0</v>
      </c>
      <c r="E46" s="257">
        <v>51380</v>
      </c>
      <c r="F46" s="257">
        <v>0</v>
      </c>
      <c r="G46" s="257">
        <v>43350</v>
      </c>
      <c r="H46" s="257">
        <v>29420</v>
      </c>
      <c r="J46" s="123">
        <v>1477260</v>
      </c>
      <c r="M46" s="52" t="s">
        <v>22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</row>
    <row r="50" spans="1:9" ht="18" thickBot="1">
      <c r="A50" s="121" t="s">
        <v>683</v>
      </c>
      <c r="B50" s="19" t="s">
        <v>127</v>
      </c>
      <c r="C50" s="19"/>
      <c r="D50" s="69"/>
      <c r="E50" s="19"/>
      <c r="F50" s="19"/>
      <c r="G50" s="19"/>
      <c r="H50" s="19"/>
      <c r="I50" s="53"/>
    </row>
    <row r="51" spans="1:9">
      <c r="A51" s="54" t="s">
        <v>76</v>
      </c>
      <c r="B51" s="61" t="s">
        <v>77</v>
      </c>
      <c r="C51" s="61" t="s">
        <v>9</v>
      </c>
      <c r="D51" s="61" t="s">
        <v>10</v>
      </c>
      <c r="E51" s="61" t="s">
        <v>11</v>
      </c>
      <c r="F51" s="61" t="s">
        <v>12</v>
      </c>
      <c r="G51" s="61" t="s">
        <v>13</v>
      </c>
      <c r="H51" s="62" t="s">
        <v>14</v>
      </c>
    </row>
    <row r="52" spans="1:9">
      <c r="A52" s="55" t="s">
        <v>15</v>
      </c>
      <c r="B52" s="112">
        <v>0</v>
      </c>
      <c r="C52" s="112">
        <v>0</v>
      </c>
      <c r="D52" s="112">
        <v>0</v>
      </c>
      <c r="E52" s="112">
        <v>0</v>
      </c>
      <c r="F52" s="112">
        <v>39970</v>
      </c>
      <c r="G52" s="112">
        <v>0</v>
      </c>
      <c r="H52" s="112">
        <v>0</v>
      </c>
    </row>
    <row r="53" spans="1:9">
      <c r="A53" s="55" t="s">
        <v>16</v>
      </c>
      <c r="B53" s="112">
        <v>0</v>
      </c>
      <c r="C53" s="112">
        <v>0</v>
      </c>
      <c r="D53" s="112">
        <v>0</v>
      </c>
      <c r="E53" s="112">
        <v>0</v>
      </c>
      <c r="F53" s="112">
        <v>0</v>
      </c>
      <c r="G53" s="112">
        <v>0</v>
      </c>
      <c r="H53" s="112">
        <v>0</v>
      </c>
    </row>
    <row r="54" spans="1:9">
      <c r="A54" s="55" t="s">
        <v>17</v>
      </c>
      <c r="B54" s="112">
        <v>0</v>
      </c>
      <c r="C54" s="112">
        <v>0</v>
      </c>
      <c r="D54" s="112">
        <v>0</v>
      </c>
      <c r="E54" s="112">
        <v>0</v>
      </c>
      <c r="F54" s="230">
        <v>0</v>
      </c>
      <c r="G54" s="112">
        <v>0</v>
      </c>
      <c r="H54" s="112">
        <v>0</v>
      </c>
    </row>
    <row r="55" spans="1:9">
      <c r="A55" s="55" t="s">
        <v>18</v>
      </c>
      <c r="B55" s="112">
        <v>0</v>
      </c>
      <c r="C55" s="112">
        <v>0</v>
      </c>
      <c r="D55" s="112">
        <v>0</v>
      </c>
      <c r="E55" s="112">
        <v>0</v>
      </c>
      <c r="F55" s="112">
        <v>0</v>
      </c>
      <c r="G55" s="112">
        <v>0</v>
      </c>
      <c r="H55" s="112">
        <v>15560</v>
      </c>
    </row>
    <row r="56" spans="1:9">
      <c r="A56" s="55" t="s">
        <v>19</v>
      </c>
      <c r="B56" s="112">
        <v>0</v>
      </c>
      <c r="C56" s="112">
        <v>0</v>
      </c>
      <c r="D56" s="112">
        <v>0</v>
      </c>
      <c r="E56" s="112">
        <v>0</v>
      </c>
      <c r="F56" s="112">
        <v>0</v>
      </c>
      <c r="G56" s="112">
        <v>0</v>
      </c>
      <c r="H56" s="112">
        <v>0</v>
      </c>
    </row>
    <row r="57" spans="1:9">
      <c r="A57" s="55" t="s">
        <v>20</v>
      </c>
      <c r="B57" s="112">
        <v>0</v>
      </c>
      <c r="C57" s="112">
        <v>0</v>
      </c>
      <c r="D57" s="112">
        <v>0</v>
      </c>
      <c r="E57" s="112">
        <v>0</v>
      </c>
      <c r="F57" s="112">
        <v>0</v>
      </c>
      <c r="G57" s="112">
        <v>34000</v>
      </c>
      <c r="H57" s="112">
        <v>0</v>
      </c>
    </row>
    <row r="58" spans="1:9">
      <c r="A58" s="55" t="s">
        <v>21</v>
      </c>
      <c r="B58" s="112">
        <v>0</v>
      </c>
      <c r="C58" s="112">
        <v>0</v>
      </c>
      <c r="D58" s="112">
        <v>0</v>
      </c>
      <c r="E58" s="112">
        <v>0</v>
      </c>
      <c r="F58" s="112">
        <v>39200</v>
      </c>
      <c r="G58" s="112">
        <v>0</v>
      </c>
      <c r="H58" s="112">
        <v>78710</v>
      </c>
    </row>
    <row r="59" spans="1:9" ht="17.25" thickBot="1">
      <c r="A59" s="56" t="s">
        <v>22</v>
      </c>
      <c r="B59" s="112">
        <v>0</v>
      </c>
      <c r="C59" s="112">
        <v>0</v>
      </c>
      <c r="D59" s="112">
        <v>30950</v>
      </c>
      <c r="E59" s="112">
        <v>0</v>
      </c>
      <c r="F59" s="112">
        <v>52720</v>
      </c>
      <c r="G59" s="112">
        <v>0</v>
      </c>
      <c r="H59" s="112">
        <v>0</v>
      </c>
      <c r="I59" s="124">
        <v>291110</v>
      </c>
    </row>
    <row r="64" spans="1:9" ht="21" thickBot="1">
      <c r="A64" s="109" t="s">
        <v>130</v>
      </c>
      <c r="B64" s="19" t="s">
        <v>127</v>
      </c>
      <c r="C64" s="19"/>
      <c r="D64" s="144" t="s">
        <v>680</v>
      </c>
      <c r="E64" s="19"/>
      <c r="F64" s="19"/>
      <c r="G64" s="19"/>
      <c r="H64" s="19"/>
    </row>
    <row r="65" spans="1:17">
      <c r="A65" s="65" t="s">
        <v>76</v>
      </c>
      <c r="B65" s="61" t="s">
        <v>77</v>
      </c>
      <c r="C65" s="61" t="s">
        <v>9</v>
      </c>
      <c r="D65" s="61" t="s">
        <v>10</v>
      </c>
      <c r="E65" s="61" t="s">
        <v>11</v>
      </c>
      <c r="F65" s="61" t="s">
        <v>12</v>
      </c>
      <c r="G65" s="61" t="s">
        <v>13</v>
      </c>
      <c r="H65" s="62" t="s">
        <v>14</v>
      </c>
    </row>
    <row r="66" spans="1:17">
      <c r="A66" s="66" t="s">
        <v>15</v>
      </c>
      <c r="B66" s="257">
        <v>35390</v>
      </c>
      <c r="C66" s="257">
        <v>52550</v>
      </c>
      <c r="D66" s="163">
        <v>28900</v>
      </c>
      <c r="E66" s="257">
        <v>16590</v>
      </c>
      <c r="F66" s="257">
        <v>40070</v>
      </c>
      <c r="G66" s="257">
        <v>23430</v>
      </c>
      <c r="H66" s="257">
        <v>26010</v>
      </c>
    </row>
    <row r="67" spans="1:17">
      <c r="A67" s="66" t="s">
        <v>16</v>
      </c>
      <c r="B67" s="257">
        <v>33450</v>
      </c>
      <c r="C67" s="257">
        <v>37340</v>
      </c>
      <c r="D67" s="257">
        <v>9750</v>
      </c>
      <c r="E67" s="257">
        <v>20080</v>
      </c>
      <c r="F67" s="257">
        <v>33150</v>
      </c>
      <c r="G67" s="163">
        <v>36980</v>
      </c>
      <c r="H67" s="257">
        <v>45530</v>
      </c>
    </row>
    <row r="68" spans="1:17">
      <c r="A68" s="66" t="s">
        <v>17</v>
      </c>
      <c r="B68" s="257">
        <v>50010</v>
      </c>
      <c r="C68" s="257">
        <v>26010</v>
      </c>
      <c r="D68" s="257">
        <v>23890</v>
      </c>
      <c r="E68" s="257">
        <v>24790</v>
      </c>
      <c r="F68" s="253">
        <v>22930</v>
      </c>
      <c r="G68" s="257">
        <v>26010</v>
      </c>
      <c r="H68" s="257">
        <v>35210</v>
      </c>
    </row>
    <row r="69" spans="1:17">
      <c r="A69" s="66" t="s">
        <v>18</v>
      </c>
      <c r="B69" s="257">
        <v>21610</v>
      </c>
      <c r="C69" s="257">
        <v>27990</v>
      </c>
      <c r="D69" s="257">
        <v>18260</v>
      </c>
      <c r="E69" s="257">
        <v>20080</v>
      </c>
      <c r="F69" s="257">
        <v>23580</v>
      </c>
      <c r="G69" s="257">
        <v>21610</v>
      </c>
      <c r="H69" s="257">
        <v>21750</v>
      </c>
    </row>
    <row r="70" spans="1:17">
      <c r="A70" s="66" t="s">
        <v>19</v>
      </c>
      <c r="B70" s="257">
        <v>86610</v>
      </c>
      <c r="C70" s="257">
        <v>48260</v>
      </c>
      <c r="D70" s="257">
        <v>36170</v>
      </c>
      <c r="E70" s="163">
        <v>30350</v>
      </c>
      <c r="F70" s="257">
        <v>26930</v>
      </c>
      <c r="G70" s="257">
        <v>15370</v>
      </c>
      <c r="H70" s="163">
        <v>58680</v>
      </c>
      <c r="I70" s="135" t="s">
        <v>137</v>
      </c>
      <c r="J70" s="27">
        <v>143170</v>
      </c>
    </row>
    <row r="71" spans="1:17">
      <c r="A71" s="66" t="s">
        <v>20</v>
      </c>
      <c r="B71" s="257">
        <v>35010</v>
      </c>
      <c r="C71" s="257">
        <v>39880</v>
      </c>
      <c r="D71" s="257">
        <v>28290</v>
      </c>
      <c r="E71" s="257">
        <v>19470</v>
      </c>
      <c r="F71" s="257">
        <v>19020</v>
      </c>
      <c r="G71" s="257">
        <v>61180</v>
      </c>
      <c r="H71" s="257">
        <v>29810</v>
      </c>
      <c r="I71" s="135" t="s">
        <v>138</v>
      </c>
      <c r="J71" s="27">
        <v>34758.035714285717</v>
      </c>
    </row>
    <row r="72" spans="1:17">
      <c r="A72" s="66" t="s">
        <v>21</v>
      </c>
      <c r="B72" s="257">
        <v>19940</v>
      </c>
      <c r="C72" s="257">
        <v>54700</v>
      </c>
      <c r="D72" s="257">
        <v>28740</v>
      </c>
      <c r="E72" s="257">
        <v>27380</v>
      </c>
      <c r="F72" s="257">
        <v>19330</v>
      </c>
      <c r="G72" s="257">
        <v>26010</v>
      </c>
      <c r="H72" s="257">
        <v>36170</v>
      </c>
      <c r="I72" s="135" t="s">
        <v>161</v>
      </c>
      <c r="J72" s="27">
        <v>9750</v>
      </c>
    </row>
    <row r="73" spans="1:17" ht="17.25" thickBot="1">
      <c r="A73" s="67" t="s">
        <v>22</v>
      </c>
      <c r="B73" s="257">
        <v>143170</v>
      </c>
      <c r="C73" s="257">
        <v>33150</v>
      </c>
      <c r="D73" s="257">
        <v>35980</v>
      </c>
      <c r="E73" s="257">
        <v>32090</v>
      </c>
      <c r="F73" s="257">
        <v>65590</v>
      </c>
      <c r="G73" s="257">
        <v>46700</v>
      </c>
      <c r="H73" s="257">
        <v>39520</v>
      </c>
      <c r="I73" s="27">
        <v>1946450</v>
      </c>
    </row>
    <row r="75" spans="1:17" ht="18" thickBot="1">
      <c r="A75" s="115" t="s">
        <v>684</v>
      </c>
      <c r="B75" s="19" t="s">
        <v>127</v>
      </c>
      <c r="C75" s="19"/>
      <c r="D75" s="19"/>
      <c r="E75" s="19"/>
      <c r="F75" s="19"/>
      <c r="G75" s="19"/>
      <c r="H75" s="19"/>
      <c r="J75" s="63"/>
      <c r="K75" s="63"/>
      <c r="L75" s="63"/>
      <c r="M75" s="63"/>
      <c r="N75" s="63"/>
      <c r="O75" s="63"/>
      <c r="P75" s="63"/>
      <c r="Q75" s="63"/>
    </row>
    <row r="76" spans="1:17">
      <c r="A76" s="54" t="s">
        <v>0</v>
      </c>
      <c r="B76" s="61" t="s">
        <v>8</v>
      </c>
      <c r="C76" s="61" t="s">
        <v>23</v>
      </c>
      <c r="D76" s="61" t="s">
        <v>10</v>
      </c>
      <c r="E76" s="61" t="s">
        <v>11</v>
      </c>
      <c r="F76" s="61" t="s">
        <v>12</v>
      </c>
      <c r="G76" s="61" t="s">
        <v>13</v>
      </c>
      <c r="H76" s="62" t="s">
        <v>14</v>
      </c>
      <c r="J76" s="64"/>
      <c r="K76" s="64"/>
      <c r="L76" s="64"/>
      <c r="M76" s="64"/>
      <c r="N76" s="64"/>
      <c r="O76" s="64"/>
      <c r="P76" s="64"/>
      <c r="Q76" s="64"/>
    </row>
    <row r="77" spans="1:17">
      <c r="A77" s="55" t="s">
        <v>24</v>
      </c>
      <c r="B77" s="257">
        <v>35390</v>
      </c>
      <c r="C77" s="257">
        <v>52550</v>
      </c>
      <c r="D77" s="163">
        <v>28900</v>
      </c>
      <c r="E77" s="257">
        <v>16590</v>
      </c>
      <c r="F77" s="257">
        <v>80040</v>
      </c>
      <c r="G77" s="257">
        <v>23430</v>
      </c>
      <c r="H77" s="257">
        <v>26010</v>
      </c>
      <c r="J77" s="64"/>
      <c r="K77" s="35"/>
      <c r="L77" s="35"/>
      <c r="M77" s="35"/>
      <c r="N77" s="35"/>
      <c r="O77" s="35"/>
      <c r="P77" s="35"/>
      <c r="Q77" s="35"/>
    </row>
    <row r="78" spans="1:17">
      <c r="A78" s="55" t="s">
        <v>16</v>
      </c>
      <c r="B78" s="257">
        <v>33450</v>
      </c>
      <c r="C78" s="257">
        <v>37340</v>
      </c>
      <c r="D78" s="257">
        <v>9750</v>
      </c>
      <c r="E78" s="257">
        <v>20080</v>
      </c>
      <c r="F78" s="257">
        <v>33150</v>
      </c>
      <c r="G78" s="163">
        <v>36980</v>
      </c>
      <c r="H78" s="257">
        <v>45530</v>
      </c>
      <c r="J78" s="64"/>
      <c r="K78" s="35"/>
      <c r="L78" s="35"/>
      <c r="M78" s="35"/>
      <c r="N78" s="35"/>
      <c r="O78" s="35"/>
      <c r="P78" s="35"/>
      <c r="Q78" s="35"/>
    </row>
    <row r="79" spans="1:17">
      <c r="A79" s="55" t="s">
        <v>17</v>
      </c>
      <c r="B79" s="257">
        <v>50010</v>
      </c>
      <c r="C79" s="257">
        <v>26010</v>
      </c>
      <c r="D79" s="257">
        <v>23890</v>
      </c>
      <c r="E79" s="257">
        <v>24790</v>
      </c>
      <c r="F79" s="253">
        <v>22930</v>
      </c>
      <c r="G79" s="257">
        <v>26010</v>
      </c>
      <c r="H79" s="257">
        <v>35210</v>
      </c>
      <c r="J79" s="64"/>
      <c r="K79" s="35"/>
      <c r="L79" s="35"/>
      <c r="M79" s="35"/>
      <c r="N79" s="35"/>
      <c r="O79" s="35"/>
      <c r="P79" s="35"/>
      <c r="Q79" s="35"/>
    </row>
    <row r="80" spans="1:17">
      <c r="A80" s="55" t="s">
        <v>18</v>
      </c>
      <c r="B80" s="257">
        <v>21610</v>
      </c>
      <c r="C80" s="257">
        <v>27990</v>
      </c>
      <c r="D80" s="257">
        <v>18260</v>
      </c>
      <c r="E80" s="257">
        <v>20080</v>
      </c>
      <c r="F80" s="257">
        <v>23580</v>
      </c>
      <c r="G80" s="257">
        <v>21610</v>
      </c>
      <c r="H80" s="257">
        <v>37310</v>
      </c>
      <c r="J80" s="64"/>
      <c r="K80" s="35"/>
      <c r="L80" s="35"/>
      <c r="M80" s="35"/>
      <c r="N80" s="35"/>
      <c r="O80" s="35"/>
      <c r="P80" s="35"/>
      <c r="Q80" s="35"/>
    </row>
    <row r="81" spans="1:17">
      <c r="A81" s="55" t="s">
        <v>19</v>
      </c>
      <c r="B81" s="257">
        <v>86610</v>
      </c>
      <c r="C81" s="257">
        <v>48260</v>
      </c>
      <c r="D81" s="257">
        <v>36170</v>
      </c>
      <c r="E81" s="163">
        <v>30350</v>
      </c>
      <c r="F81" s="257">
        <v>26930</v>
      </c>
      <c r="G81" s="257">
        <v>15370</v>
      </c>
      <c r="H81" s="163">
        <v>58680</v>
      </c>
      <c r="J81" s="64"/>
      <c r="K81" s="35"/>
      <c r="L81" s="35"/>
      <c r="M81" s="35"/>
      <c r="N81" s="35"/>
      <c r="O81" s="35"/>
      <c r="P81" s="35"/>
      <c r="Q81" s="35"/>
    </row>
    <row r="82" spans="1:17">
      <c r="A82" s="55" t="s">
        <v>20</v>
      </c>
      <c r="B82" s="257">
        <v>35010</v>
      </c>
      <c r="C82" s="257">
        <v>39880</v>
      </c>
      <c r="D82" s="257">
        <v>28290</v>
      </c>
      <c r="E82" s="257">
        <v>19470</v>
      </c>
      <c r="F82" s="257">
        <v>19020</v>
      </c>
      <c r="G82" s="257">
        <v>95180</v>
      </c>
      <c r="H82" s="257">
        <v>29810</v>
      </c>
      <c r="J82" s="64"/>
      <c r="K82" s="35"/>
      <c r="L82" s="35"/>
      <c r="M82" s="35"/>
      <c r="N82" s="35"/>
      <c r="O82" s="35"/>
      <c r="P82" s="35"/>
      <c r="Q82" s="35"/>
    </row>
    <row r="83" spans="1:17">
      <c r="A83" s="55" t="s">
        <v>21</v>
      </c>
      <c r="B83" s="257">
        <v>19940</v>
      </c>
      <c r="C83" s="257">
        <v>54700</v>
      </c>
      <c r="D83" s="257">
        <v>28740</v>
      </c>
      <c r="E83" s="257">
        <v>27380</v>
      </c>
      <c r="F83" s="257">
        <v>58530</v>
      </c>
      <c r="G83" s="257">
        <v>26010</v>
      </c>
      <c r="H83" s="257">
        <v>114880</v>
      </c>
      <c r="J83" s="64"/>
      <c r="K83" s="35"/>
      <c r="L83" s="35"/>
      <c r="M83" s="35"/>
      <c r="N83" s="35"/>
      <c r="O83" s="35"/>
      <c r="P83" s="35"/>
      <c r="Q83" s="35"/>
    </row>
    <row r="84" spans="1:17" ht="17.25" thickBot="1">
      <c r="A84" s="56" t="s">
        <v>22</v>
      </c>
      <c r="B84" s="257">
        <v>143170</v>
      </c>
      <c r="C84" s="257">
        <v>33150</v>
      </c>
      <c r="D84" s="257">
        <v>66930</v>
      </c>
      <c r="E84" s="257">
        <v>32090</v>
      </c>
      <c r="F84" s="257">
        <v>118310</v>
      </c>
      <c r="G84" s="257">
        <v>46700</v>
      </c>
      <c r="H84" s="257">
        <v>39520</v>
      </c>
      <c r="I84" s="27">
        <v>2237560</v>
      </c>
      <c r="J84" s="64"/>
      <c r="K84" s="35"/>
      <c r="L84" s="35"/>
      <c r="M84" s="35"/>
      <c r="N84" s="35"/>
      <c r="O84" s="35"/>
      <c r="P84" s="35"/>
      <c r="Q84" s="35"/>
    </row>
  </sheetData>
  <phoneticPr fontId="3" type="noConversion"/>
  <conditionalFormatting sqref="N39:T46">
    <cfRule type="cellIs" dxfId="7" priority="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68" fitToHeight="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3" sqref="I13"/>
    </sheetView>
  </sheetViews>
  <sheetFormatPr defaultRowHeight="16.5"/>
  <sheetData/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4"/>
  <sheetViews>
    <sheetView topLeftCell="A73" workbookViewId="0">
      <selection activeCell="F82" sqref="F82"/>
    </sheetView>
  </sheetViews>
  <sheetFormatPr defaultRowHeight="16.5"/>
  <cols>
    <col min="1" max="1" width="15.75" style="135" customWidth="1"/>
    <col min="2" max="8" width="14.5" style="135" customWidth="1"/>
    <col min="9" max="9" width="12.5" style="135" customWidth="1"/>
    <col min="10" max="10" width="12.875" style="135" customWidth="1"/>
    <col min="11" max="12" width="3.875" style="135" customWidth="1"/>
    <col min="13" max="20" width="3.5" style="135" customWidth="1"/>
    <col min="21" max="16384" width="9" style="135"/>
  </cols>
  <sheetData>
    <row r="1" spans="1:11" ht="26.25">
      <c r="A1" s="108" t="s">
        <v>118</v>
      </c>
      <c r="B1" s="106" t="s">
        <v>585</v>
      </c>
      <c r="D1" s="118" t="s">
        <v>134</v>
      </c>
      <c r="E1" s="119"/>
      <c r="F1" s="119"/>
      <c r="J1" s="135" t="s">
        <v>123</v>
      </c>
    </row>
    <row r="2" spans="1:11" ht="17.25">
      <c r="A2" s="108" t="s">
        <v>119</v>
      </c>
      <c r="B2" s="104">
        <v>45483</v>
      </c>
      <c r="J2" s="135" t="s">
        <v>160</v>
      </c>
    </row>
    <row r="3" spans="1:11">
      <c r="J3" s="135" t="s">
        <v>124</v>
      </c>
    </row>
    <row r="4" spans="1:11" ht="17.25">
      <c r="A4" s="107" t="s">
        <v>122</v>
      </c>
      <c r="B4" s="104">
        <v>45462</v>
      </c>
      <c r="C4" s="7" t="s">
        <v>126</v>
      </c>
      <c r="D4" s="7"/>
      <c r="E4" s="7"/>
      <c r="F4" s="7"/>
      <c r="G4" s="7"/>
      <c r="H4" s="7"/>
      <c r="J4" s="60" t="s">
        <v>129</v>
      </c>
    </row>
    <row r="5" spans="1:11">
      <c r="A5" s="12" t="s">
        <v>121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</row>
    <row r="6" spans="1:11">
      <c r="A6" s="13" t="s">
        <v>15</v>
      </c>
      <c r="B6" s="175">
        <v>28738</v>
      </c>
      <c r="C6" s="103">
        <v>10771</v>
      </c>
      <c r="D6" s="103">
        <v>16752</v>
      </c>
      <c r="E6" s="103">
        <v>15535</v>
      </c>
      <c r="F6" s="103">
        <v>14837</v>
      </c>
      <c r="G6" s="103">
        <v>14709</v>
      </c>
      <c r="H6" s="103">
        <v>16460</v>
      </c>
    </row>
    <row r="7" spans="1:11">
      <c r="A7" s="13" t="s">
        <v>16</v>
      </c>
      <c r="B7" s="103">
        <v>16874</v>
      </c>
      <c r="C7" s="103">
        <v>17708</v>
      </c>
      <c r="D7" s="103">
        <v>14806</v>
      </c>
      <c r="E7" s="103">
        <v>16046</v>
      </c>
      <c r="F7" s="103">
        <v>16162</v>
      </c>
      <c r="G7" s="103">
        <v>18529</v>
      </c>
      <c r="H7" s="103">
        <v>16625</v>
      </c>
    </row>
    <row r="8" spans="1:11">
      <c r="A8" s="13" t="s">
        <v>17</v>
      </c>
      <c r="B8" s="103">
        <v>19655</v>
      </c>
      <c r="C8" s="103">
        <v>15548</v>
      </c>
      <c r="D8" s="103">
        <v>14470</v>
      </c>
      <c r="E8" s="103">
        <v>15672</v>
      </c>
      <c r="F8" s="228">
        <v>8879</v>
      </c>
      <c r="G8" s="103">
        <v>9927</v>
      </c>
      <c r="H8" s="103">
        <v>21596</v>
      </c>
    </row>
    <row r="9" spans="1:11">
      <c r="A9" s="13" t="s">
        <v>18</v>
      </c>
      <c r="B9" s="103">
        <v>14710</v>
      </c>
      <c r="C9" s="103">
        <v>16638</v>
      </c>
      <c r="D9" s="103">
        <v>17034</v>
      </c>
      <c r="E9" s="103">
        <v>14607</v>
      </c>
      <c r="F9" s="103">
        <v>12455</v>
      </c>
      <c r="G9" s="103">
        <v>19376</v>
      </c>
      <c r="H9" s="103">
        <v>20931</v>
      </c>
    </row>
    <row r="10" spans="1:11">
      <c r="A10" s="13" t="s">
        <v>19</v>
      </c>
      <c r="B10" s="103">
        <v>26191</v>
      </c>
      <c r="C10" s="103">
        <v>15218</v>
      </c>
      <c r="D10" s="103">
        <v>16354</v>
      </c>
      <c r="E10" s="103">
        <v>18348</v>
      </c>
      <c r="F10" s="103">
        <v>14482</v>
      </c>
      <c r="G10" s="103">
        <v>17911</v>
      </c>
      <c r="H10" s="175">
        <v>21473</v>
      </c>
      <c r="I10" s="27" t="s">
        <v>197</v>
      </c>
      <c r="J10" s="27">
        <v>539</v>
      </c>
      <c r="K10" s="27"/>
    </row>
    <row r="11" spans="1:11">
      <c r="A11" s="13" t="s">
        <v>20</v>
      </c>
      <c r="B11" s="103">
        <v>19192</v>
      </c>
      <c r="C11" s="103">
        <v>18188</v>
      </c>
      <c r="D11" s="103">
        <v>18101</v>
      </c>
      <c r="E11" s="103">
        <v>17661</v>
      </c>
      <c r="F11" s="103">
        <v>25190</v>
      </c>
      <c r="G11" s="103">
        <v>17082</v>
      </c>
      <c r="H11" s="103">
        <v>15685</v>
      </c>
      <c r="I11" s="27" t="s">
        <v>198</v>
      </c>
      <c r="J11" s="27">
        <v>22</v>
      </c>
      <c r="K11" s="27"/>
    </row>
    <row r="12" spans="1:11">
      <c r="A12" s="13" t="s">
        <v>21</v>
      </c>
      <c r="B12" s="103">
        <v>22579</v>
      </c>
      <c r="C12" s="103">
        <v>20412</v>
      </c>
      <c r="D12" s="103">
        <v>16342</v>
      </c>
      <c r="E12" s="103">
        <v>16408</v>
      </c>
      <c r="F12" s="103">
        <v>14265</v>
      </c>
      <c r="G12" s="103">
        <v>14122</v>
      </c>
      <c r="H12" s="103">
        <v>21891</v>
      </c>
      <c r="I12" s="27" t="s">
        <v>199</v>
      </c>
      <c r="J12" s="27">
        <v>162.91071428571428</v>
      </c>
      <c r="K12" s="27"/>
    </row>
    <row r="13" spans="1:11">
      <c r="A13" s="13" t="s">
        <v>22</v>
      </c>
      <c r="B13" s="103">
        <v>24232</v>
      </c>
      <c r="C13" s="103">
        <v>20598</v>
      </c>
      <c r="D13" s="103">
        <v>19926</v>
      </c>
      <c r="E13" s="103">
        <v>15919</v>
      </c>
      <c r="F13" s="103">
        <v>17104</v>
      </c>
      <c r="G13" s="103">
        <v>21061</v>
      </c>
      <c r="H13" s="175">
        <v>16029</v>
      </c>
      <c r="I13" s="27" t="s">
        <v>200</v>
      </c>
      <c r="J13" s="27">
        <v>9123</v>
      </c>
      <c r="K13" s="27"/>
    </row>
    <row r="14" spans="1:11">
      <c r="I14" s="19"/>
      <c r="J14" s="19"/>
    </row>
    <row r="15" spans="1:11" ht="17.25">
      <c r="A15" s="107" t="s">
        <v>95</v>
      </c>
      <c r="B15" s="104">
        <v>45431</v>
      </c>
      <c r="C15" s="7" t="s">
        <v>175</v>
      </c>
      <c r="D15" s="7"/>
      <c r="E15" s="7"/>
      <c r="F15" s="7"/>
      <c r="G15" s="7"/>
      <c r="H15" s="7"/>
    </row>
    <row r="16" spans="1:11">
      <c r="A16" s="12" t="s">
        <v>121</v>
      </c>
      <c r="B16" s="2" t="s">
        <v>77</v>
      </c>
      <c r="C16" s="2" t="s">
        <v>9</v>
      </c>
      <c r="D16" s="2" t="s">
        <v>10</v>
      </c>
      <c r="E16" s="2" t="s">
        <v>11</v>
      </c>
      <c r="F16" s="2" t="s">
        <v>12</v>
      </c>
      <c r="G16" s="2" t="s">
        <v>13</v>
      </c>
      <c r="H16" s="2" t="s">
        <v>14</v>
      </c>
      <c r="I16" s="7" t="s">
        <v>136</v>
      </c>
    </row>
    <row r="17" spans="1:9">
      <c r="A17" s="13" t="s">
        <v>15</v>
      </c>
      <c r="B17" s="175">
        <v>28574</v>
      </c>
      <c r="C17" s="103">
        <v>10565</v>
      </c>
      <c r="D17" s="103">
        <v>16606</v>
      </c>
      <c r="E17" s="103">
        <v>15513</v>
      </c>
      <c r="F17" s="103">
        <v>14617</v>
      </c>
      <c r="G17" s="103">
        <v>14614</v>
      </c>
      <c r="H17" s="103">
        <v>16326</v>
      </c>
    </row>
    <row r="18" spans="1:9">
      <c r="A18" s="13" t="s">
        <v>16</v>
      </c>
      <c r="B18" s="103">
        <v>16762</v>
      </c>
      <c r="C18" s="103">
        <v>17537</v>
      </c>
      <c r="D18" s="103">
        <v>14711</v>
      </c>
      <c r="E18" s="103">
        <v>15942</v>
      </c>
      <c r="F18" s="103">
        <v>16010</v>
      </c>
      <c r="G18" s="103">
        <v>18400</v>
      </c>
      <c r="H18" s="103">
        <v>16464</v>
      </c>
    </row>
    <row r="19" spans="1:9">
      <c r="A19" s="13" t="s">
        <v>17</v>
      </c>
      <c r="B19" s="103">
        <v>19502</v>
      </c>
      <c r="C19" s="103">
        <v>15387</v>
      </c>
      <c r="D19" s="103">
        <v>14380</v>
      </c>
      <c r="E19" s="103">
        <v>15540</v>
      </c>
      <c r="F19" s="228">
        <v>8696</v>
      </c>
      <c r="G19" s="103">
        <v>9813</v>
      </c>
      <c r="H19" s="103">
        <v>21421</v>
      </c>
    </row>
    <row r="20" spans="1:9">
      <c r="A20" s="13" t="s">
        <v>18</v>
      </c>
      <c r="B20" s="103">
        <v>14593</v>
      </c>
      <c r="C20" s="103">
        <v>16492</v>
      </c>
      <c r="D20" s="103">
        <v>16942</v>
      </c>
      <c r="E20" s="103">
        <v>14502</v>
      </c>
      <c r="F20" s="103">
        <v>12337</v>
      </c>
      <c r="G20" s="103">
        <v>19263</v>
      </c>
      <c r="H20" s="103">
        <v>20852</v>
      </c>
    </row>
    <row r="21" spans="1:9">
      <c r="A21" s="13" t="s">
        <v>19</v>
      </c>
      <c r="B21" s="103">
        <v>25873</v>
      </c>
      <c r="C21" s="103">
        <v>15058</v>
      </c>
      <c r="D21" s="103">
        <v>16225</v>
      </c>
      <c r="E21" s="103">
        <v>18265</v>
      </c>
      <c r="F21" s="103">
        <v>14348</v>
      </c>
      <c r="G21" s="103">
        <v>17831</v>
      </c>
      <c r="H21" s="175">
        <v>21256</v>
      </c>
    </row>
    <row r="22" spans="1:9">
      <c r="A22" s="13" t="s">
        <v>20</v>
      </c>
      <c r="B22" s="103">
        <v>19055</v>
      </c>
      <c r="C22" s="103">
        <v>17959</v>
      </c>
      <c r="D22" s="103">
        <v>17947</v>
      </c>
      <c r="E22" s="103">
        <v>17301</v>
      </c>
      <c r="F22" s="103">
        <v>25101</v>
      </c>
      <c r="G22" s="103">
        <v>16882</v>
      </c>
      <c r="H22" s="103">
        <v>15523</v>
      </c>
    </row>
    <row r="23" spans="1:9">
      <c r="A23" s="13" t="s">
        <v>21</v>
      </c>
      <c r="B23" s="103">
        <v>22479</v>
      </c>
      <c r="C23" s="103">
        <v>20213</v>
      </c>
      <c r="D23" s="103">
        <v>16211</v>
      </c>
      <c r="E23" s="103">
        <v>16271</v>
      </c>
      <c r="F23" s="103">
        <v>14166</v>
      </c>
      <c r="G23" s="103">
        <v>13968</v>
      </c>
      <c r="H23" s="103">
        <v>21522</v>
      </c>
    </row>
    <row r="24" spans="1:9">
      <c r="A24" s="13" t="s">
        <v>22</v>
      </c>
      <c r="B24" s="103">
        <v>23693</v>
      </c>
      <c r="C24" s="103">
        <v>20347</v>
      </c>
      <c r="D24" s="103">
        <v>19746</v>
      </c>
      <c r="E24" s="103">
        <v>15768</v>
      </c>
      <c r="F24" s="103">
        <v>16835</v>
      </c>
      <c r="G24" s="103">
        <v>20828</v>
      </c>
      <c r="H24" s="175">
        <v>15859</v>
      </c>
    </row>
    <row r="26" spans="1:9" ht="18" thickBot="1">
      <c r="A26" s="122" t="s">
        <v>125</v>
      </c>
      <c r="C26" s="19"/>
      <c r="D26" s="19"/>
      <c r="E26" s="19"/>
      <c r="F26" s="19"/>
      <c r="G26" s="19"/>
      <c r="H26" s="19"/>
    </row>
    <row r="27" spans="1:9">
      <c r="A27" s="65" t="s">
        <v>76</v>
      </c>
      <c r="B27" s="61" t="s">
        <v>77</v>
      </c>
      <c r="C27" s="61" t="s">
        <v>9</v>
      </c>
      <c r="D27" s="61" t="s">
        <v>10</v>
      </c>
      <c r="E27" s="61" t="s">
        <v>11</v>
      </c>
      <c r="F27" s="61" t="s">
        <v>12</v>
      </c>
      <c r="G27" s="61" t="s">
        <v>13</v>
      </c>
      <c r="H27" s="62" t="s">
        <v>14</v>
      </c>
      <c r="I27" s="19" t="s">
        <v>135</v>
      </c>
    </row>
    <row r="28" spans="1:9">
      <c r="A28" s="66" t="s">
        <v>15</v>
      </c>
      <c r="B28" s="174">
        <v>21600</v>
      </c>
      <c r="C28" s="110">
        <v>29280</v>
      </c>
      <c r="D28" s="110">
        <v>17230</v>
      </c>
      <c r="E28" s="110">
        <v>7330</v>
      </c>
      <c r="F28" s="110">
        <v>30500</v>
      </c>
      <c r="G28" s="110">
        <v>16170</v>
      </c>
      <c r="H28" s="110">
        <v>18150</v>
      </c>
    </row>
    <row r="29" spans="1:9">
      <c r="A29" s="66" t="s">
        <v>16</v>
      </c>
      <c r="B29" s="110">
        <v>20130</v>
      </c>
      <c r="C29" s="110">
        <v>48650</v>
      </c>
      <c r="D29" s="110">
        <v>18760</v>
      </c>
      <c r="E29" s="110">
        <v>16630</v>
      </c>
      <c r="F29" s="110">
        <v>23490</v>
      </c>
      <c r="G29" s="110">
        <v>22410</v>
      </c>
      <c r="H29" s="110">
        <v>19060</v>
      </c>
    </row>
    <row r="30" spans="1:9">
      <c r="A30" s="66" t="s">
        <v>17</v>
      </c>
      <c r="B30" s="110">
        <v>17840</v>
      </c>
      <c r="C30" s="110">
        <v>23940</v>
      </c>
      <c r="D30" s="110">
        <v>16480</v>
      </c>
      <c r="E30" s="110">
        <v>16780</v>
      </c>
      <c r="F30" s="229">
        <v>990</v>
      </c>
      <c r="G30" s="110">
        <v>16630</v>
      </c>
      <c r="H30" s="110">
        <v>26530</v>
      </c>
    </row>
    <row r="31" spans="1:9">
      <c r="A31" s="66" t="s">
        <v>18</v>
      </c>
      <c r="B31" s="110">
        <v>19980</v>
      </c>
      <c r="C31" s="110">
        <v>23180</v>
      </c>
      <c r="D31" s="110">
        <v>15560</v>
      </c>
      <c r="E31" s="110">
        <v>17540</v>
      </c>
      <c r="F31" s="110">
        <v>10990</v>
      </c>
      <c r="G31" s="110">
        <v>17390</v>
      </c>
      <c r="H31" s="110">
        <v>13730</v>
      </c>
    </row>
    <row r="32" spans="1:9">
      <c r="A32" s="66" t="s">
        <v>19</v>
      </c>
      <c r="B32" s="110">
        <v>47780</v>
      </c>
      <c r="C32" s="110">
        <v>25920</v>
      </c>
      <c r="D32" s="110">
        <v>19520</v>
      </c>
      <c r="E32" s="110">
        <v>15410</v>
      </c>
      <c r="F32" s="110">
        <v>21800</v>
      </c>
      <c r="G32" s="110">
        <v>19060</v>
      </c>
      <c r="H32" s="248">
        <v>28450</v>
      </c>
    </row>
    <row r="33" spans="1:20">
      <c r="A33" s="66" t="s">
        <v>20</v>
      </c>
      <c r="B33" s="110">
        <v>18300</v>
      </c>
      <c r="C33" s="110">
        <v>22270</v>
      </c>
      <c r="D33" s="110">
        <v>26990</v>
      </c>
      <c r="E33" s="110">
        <v>26380</v>
      </c>
      <c r="F33" s="110">
        <v>16020</v>
      </c>
      <c r="G33" s="110">
        <v>89350</v>
      </c>
      <c r="H33" s="110">
        <v>19980</v>
      </c>
    </row>
    <row r="34" spans="1:20">
      <c r="A34" s="66" t="s">
        <v>21</v>
      </c>
      <c r="B34" s="110">
        <v>20130</v>
      </c>
      <c r="C34" s="110">
        <v>16020</v>
      </c>
      <c r="D34" s="110">
        <v>26840</v>
      </c>
      <c r="E34" s="110">
        <v>19370</v>
      </c>
      <c r="F34" s="110">
        <v>20590</v>
      </c>
      <c r="G34" s="110">
        <v>21190</v>
      </c>
      <c r="H34" s="110">
        <v>83520</v>
      </c>
    </row>
    <row r="35" spans="1:20" ht="17.25" thickBot="1">
      <c r="A35" s="67" t="s">
        <v>22</v>
      </c>
      <c r="B35" s="110">
        <v>48550</v>
      </c>
      <c r="C35" s="110">
        <v>40760</v>
      </c>
      <c r="D35" s="110">
        <v>22110</v>
      </c>
      <c r="E35" s="110">
        <v>24850</v>
      </c>
      <c r="F35" s="110">
        <v>53980</v>
      </c>
      <c r="G35" s="110">
        <v>27450</v>
      </c>
      <c r="H35" s="174">
        <v>7730</v>
      </c>
      <c r="I35" s="123">
        <v>1377270</v>
      </c>
    </row>
    <row r="36" spans="1:20" s="111" customFormat="1">
      <c r="A36" s="113"/>
      <c r="B36" s="114"/>
      <c r="C36" s="35"/>
      <c r="D36" s="35"/>
      <c r="E36" s="35"/>
      <c r="F36" s="35"/>
      <c r="G36" s="35"/>
      <c r="H36" s="35"/>
    </row>
    <row r="37" spans="1:20" ht="17.25">
      <c r="A37" s="121" t="s">
        <v>586</v>
      </c>
      <c r="C37" s="19"/>
      <c r="D37" s="19"/>
      <c r="E37" s="19"/>
      <c r="F37" s="19"/>
      <c r="G37" s="19"/>
      <c r="H37" s="19"/>
      <c r="I37" s="50"/>
      <c r="M37" s="135" t="s">
        <v>102</v>
      </c>
      <c r="O37" s="53" t="s">
        <v>128</v>
      </c>
    </row>
    <row r="38" spans="1:20">
      <c r="A38" s="68" t="s">
        <v>76</v>
      </c>
      <c r="B38" s="12" t="s">
        <v>77</v>
      </c>
      <c r="C38" s="12" t="s">
        <v>9</v>
      </c>
      <c r="D38" s="12" t="s">
        <v>10</v>
      </c>
      <c r="E38" s="12" t="s">
        <v>11</v>
      </c>
      <c r="F38" s="12" t="s">
        <v>12</v>
      </c>
      <c r="G38" s="12" t="s">
        <v>13</v>
      </c>
      <c r="H38" s="12" t="s">
        <v>14</v>
      </c>
      <c r="I38" s="50"/>
      <c r="M38" s="52" t="s">
        <v>76</v>
      </c>
      <c r="N38" s="52" t="s">
        <v>77</v>
      </c>
      <c r="O38" s="52" t="s">
        <v>9</v>
      </c>
      <c r="P38" s="52" t="s">
        <v>10</v>
      </c>
      <c r="Q38" s="52" t="s">
        <v>11</v>
      </c>
      <c r="R38" s="52" t="s">
        <v>12</v>
      </c>
      <c r="S38" s="52" t="s">
        <v>13</v>
      </c>
      <c r="T38" s="52" t="s">
        <v>14</v>
      </c>
    </row>
    <row r="39" spans="1:20">
      <c r="A39" s="68" t="s">
        <v>15</v>
      </c>
      <c r="B39" s="174">
        <v>0</v>
      </c>
      <c r="C39" s="110">
        <v>29280</v>
      </c>
      <c r="D39" s="110">
        <v>17230</v>
      </c>
      <c r="E39" s="110">
        <v>7330</v>
      </c>
      <c r="F39" s="110">
        <v>30500</v>
      </c>
      <c r="G39" s="110">
        <v>16170</v>
      </c>
      <c r="H39" s="110">
        <v>18150</v>
      </c>
      <c r="I39" s="120" t="s">
        <v>587</v>
      </c>
      <c r="M39" s="52" t="s">
        <v>15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</row>
    <row r="40" spans="1:20">
      <c r="A40" s="68" t="s">
        <v>16</v>
      </c>
      <c r="B40" s="110">
        <v>20130</v>
      </c>
      <c r="C40" s="110">
        <v>48650</v>
      </c>
      <c r="D40" s="110">
        <v>18760</v>
      </c>
      <c r="E40" s="110">
        <v>16630</v>
      </c>
      <c r="F40" s="110">
        <v>23490</v>
      </c>
      <c r="G40" s="110">
        <v>22410</v>
      </c>
      <c r="H40" s="110">
        <v>19060</v>
      </c>
      <c r="I40" s="50"/>
      <c r="M40" s="52" t="s">
        <v>16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0</v>
      </c>
    </row>
    <row r="41" spans="1:20">
      <c r="A41" s="68" t="s">
        <v>17</v>
      </c>
      <c r="B41" s="110">
        <v>17840</v>
      </c>
      <c r="C41" s="110">
        <v>23940</v>
      </c>
      <c r="D41" s="110">
        <v>16480</v>
      </c>
      <c r="E41" s="110">
        <v>16780</v>
      </c>
      <c r="F41" s="229">
        <v>0</v>
      </c>
      <c r="G41" s="110">
        <v>16630</v>
      </c>
      <c r="H41" s="110">
        <v>26530</v>
      </c>
      <c r="I41" s="50"/>
      <c r="M41" s="52" t="s">
        <v>17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</row>
    <row r="42" spans="1:20">
      <c r="A42" s="68" t="s">
        <v>18</v>
      </c>
      <c r="B42" s="110">
        <v>19980</v>
      </c>
      <c r="C42" s="110">
        <v>23180</v>
      </c>
      <c r="D42" s="110">
        <v>15560</v>
      </c>
      <c r="E42" s="110">
        <v>17540</v>
      </c>
      <c r="F42" s="110">
        <v>10990</v>
      </c>
      <c r="G42" s="110">
        <v>17390</v>
      </c>
      <c r="H42" s="110">
        <v>13730</v>
      </c>
      <c r="I42" s="50"/>
      <c r="M42" s="52" t="s">
        <v>18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</row>
    <row r="43" spans="1:20">
      <c r="A43" s="68" t="s">
        <v>19</v>
      </c>
      <c r="B43" s="110">
        <v>47780</v>
      </c>
      <c r="C43" s="110">
        <v>25920</v>
      </c>
      <c r="D43" s="110">
        <v>19520</v>
      </c>
      <c r="E43" s="110">
        <v>15410</v>
      </c>
      <c r="F43" s="110">
        <v>21800</v>
      </c>
      <c r="G43" s="110">
        <v>19060</v>
      </c>
      <c r="H43" s="248">
        <v>28450</v>
      </c>
      <c r="I43" s="50"/>
      <c r="M43" s="52" t="s">
        <v>19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</row>
    <row r="44" spans="1:20">
      <c r="A44" s="68" t="s">
        <v>20</v>
      </c>
      <c r="B44" s="110">
        <v>18300</v>
      </c>
      <c r="C44" s="110">
        <v>22270</v>
      </c>
      <c r="D44" s="110">
        <v>26990</v>
      </c>
      <c r="E44" s="110">
        <v>26380</v>
      </c>
      <c r="F44" s="110">
        <v>16020</v>
      </c>
      <c r="G44" s="110">
        <v>89350</v>
      </c>
      <c r="H44" s="110">
        <v>19980</v>
      </c>
      <c r="I44" s="50"/>
      <c r="M44" s="52" t="s">
        <v>20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</row>
    <row r="45" spans="1:20">
      <c r="A45" s="68" t="s">
        <v>21</v>
      </c>
      <c r="B45" s="110">
        <v>20130</v>
      </c>
      <c r="C45" s="110">
        <v>16020</v>
      </c>
      <c r="D45" s="110">
        <v>26840</v>
      </c>
      <c r="E45" s="110">
        <v>19370</v>
      </c>
      <c r="F45" s="110">
        <v>0</v>
      </c>
      <c r="G45" s="110">
        <v>21190</v>
      </c>
      <c r="H45" s="110">
        <v>83520</v>
      </c>
      <c r="I45" s="9" t="s">
        <v>162</v>
      </c>
      <c r="J45" s="140">
        <v>4</v>
      </c>
      <c r="M45" s="52" t="s">
        <v>21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</row>
    <row r="46" spans="1:20">
      <c r="A46" s="68" t="s">
        <v>22</v>
      </c>
      <c r="B46" s="110">
        <v>48550</v>
      </c>
      <c r="C46" s="110">
        <v>40760</v>
      </c>
      <c r="D46" s="110">
        <v>22110</v>
      </c>
      <c r="E46" s="110">
        <v>0</v>
      </c>
      <c r="F46" s="110">
        <v>53980</v>
      </c>
      <c r="G46" s="110">
        <v>27450</v>
      </c>
      <c r="H46" s="174">
        <v>7730</v>
      </c>
      <c r="J46" s="123">
        <v>1309240</v>
      </c>
      <c r="M46" s="52" t="s">
        <v>22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</row>
    <row r="50" spans="1:9" ht="18" thickBot="1">
      <c r="A50" s="121" t="s">
        <v>588</v>
      </c>
      <c r="B50" s="19" t="s">
        <v>127</v>
      </c>
      <c r="C50" s="19"/>
      <c r="D50" s="69"/>
      <c r="E50" s="19"/>
      <c r="F50" s="19"/>
      <c r="G50" s="19"/>
      <c r="H50" s="19"/>
      <c r="I50" s="53"/>
    </row>
    <row r="51" spans="1:9">
      <c r="A51" s="54" t="s">
        <v>76</v>
      </c>
      <c r="B51" s="61" t="s">
        <v>77</v>
      </c>
      <c r="C51" s="61" t="s">
        <v>9</v>
      </c>
      <c r="D51" s="61" t="s">
        <v>10</v>
      </c>
      <c r="E51" s="61" t="s">
        <v>11</v>
      </c>
      <c r="F51" s="61" t="s">
        <v>12</v>
      </c>
      <c r="G51" s="61" t="s">
        <v>13</v>
      </c>
      <c r="H51" s="62" t="s">
        <v>14</v>
      </c>
    </row>
    <row r="52" spans="1:9">
      <c r="A52" s="55" t="s">
        <v>15</v>
      </c>
      <c r="B52" s="112">
        <v>21600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</row>
    <row r="53" spans="1:9">
      <c r="A53" s="55" t="s">
        <v>16</v>
      </c>
      <c r="B53" s="112">
        <v>0</v>
      </c>
      <c r="C53" s="112">
        <v>0</v>
      </c>
      <c r="D53" s="112">
        <v>0</v>
      </c>
      <c r="E53" s="112">
        <v>0</v>
      </c>
      <c r="F53" s="112">
        <v>0</v>
      </c>
      <c r="G53" s="112">
        <v>0</v>
      </c>
      <c r="H53" s="112">
        <v>0</v>
      </c>
    </row>
    <row r="54" spans="1:9">
      <c r="A54" s="55" t="s">
        <v>17</v>
      </c>
      <c r="B54" s="112">
        <v>0</v>
      </c>
      <c r="C54" s="112">
        <v>0</v>
      </c>
      <c r="D54" s="112">
        <v>0</v>
      </c>
      <c r="E54" s="112">
        <v>0</v>
      </c>
      <c r="F54" s="230">
        <v>990</v>
      </c>
      <c r="G54" s="112">
        <v>0</v>
      </c>
      <c r="H54" s="112">
        <v>0</v>
      </c>
    </row>
    <row r="55" spans="1:9">
      <c r="A55" s="55" t="s">
        <v>18</v>
      </c>
      <c r="B55" s="112">
        <v>0</v>
      </c>
      <c r="C55" s="112">
        <v>0</v>
      </c>
      <c r="D55" s="112">
        <v>0</v>
      </c>
      <c r="E55" s="112">
        <v>0</v>
      </c>
      <c r="F55" s="112">
        <v>0</v>
      </c>
      <c r="G55" s="112">
        <v>0</v>
      </c>
      <c r="H55" s="112">
        <v>0</v>
      </c>
    </row>
    <row r="56" spans="1:9">
      <c r="A56" s="55" t="s">
        <v>19</v>
      </c>
      <c r="B56" s="112">
        <v>0</v>
      </c>
      <c r="C56" s="112">
        <v>0</v>
      </c>
      <c r="D56" s="112">
        <v>0</v>
      </c>
      <c r="E56" s="112">
        <v>0</v>
      </c>
      <c r="F56" s="112">
        <v>0</v>
      </c>
      <c r="G56" s="112">
        <v>0</v>
      </c>
      <c r="H56" s="112">
        <v>0</v>
      </c>
    </row>
    <row r="57" spans="1:9">
      <c r="A57" s="55" t="s">
        <v>20</v>
      </c>
      <c r="B57" s="112">
        <v>0</v>
      </c>
      <c r="C57" s="112">
        <v>0</v>
      </c>
      <c r="D57" s="112">
        <v>0</v>
      </c>
      <c r="E57" s="112">
        <v>0</v>
      </c>
      <c r="F57" s="112">
        <v>0</v>
      </c>
      <c r="G57" s="112">
        <v>0</v>
      </c>
      <c r="H57" s="112">
        <v>0</v>
      </c>
    </row>
    <row r="58" spans="1:9">
      <c r="A58" s="55" t="s">
        <v>21</v>
      </c>
      <c r="B58" s="112">
        <v>0</v>
      </c>
      <c r="C58" s="112">
        <v>0</v>
      </c>
      <c r="D58" s="112">
        <v>0</v>
      </c>
      <c r="E58" s="112">
        <v>0</v>
      </c>
      <c r="F58" s="112">
        <v>20590</v>
      </c>
      <c r="G58" s="112">
        <v>0</v>
      </c>
      <c r="H58" s="112">
        <v>0</v>
      </c>
    </row>
    <row r="59" spans="1:9" ht="17.25" thickBot="1">
      <c r="A59" s="56" t="s">
        <v>22</v>
      </c>
      <c r="B59" s="112">
        <v>0</v>
      </c>
      <c r="C59" s="112">
        <v>0</v>
      </c>
      <c r="D59" s="112">
        <v>0</v>
      </c>
      <c r="E59" s="112">
        <v>24850</v>
      </c>
      <c r="F59" s="112">
        <v>0</v>
      </c>
      <c r="G59" s="112">
        <v>0</v>
      </c>
      <c r="H59" s="112">
        <v>0</v>
      </c>
      <c r="I59" s="124">
        <v>68030</v>
      </c>
    </row>
    <row r="64" spans="1:9" ht="21" thickBot="1">
      <c r="A64" s="109" t="s">
        <v>130</v>
      </c>
      <c r="B64" s="19" t="s">
        <v>127</v>
      </c>
      <c r="C64" s="19"/>
      <c r="D64" s="144" t="s">
        <v>240</v>
      </c>
      <c r="E64" s="19"/>
      <c r="F64" s="19"/>
      <c r="G64" s="19"/>
      <c r="H64" s="19"/>
    </row>
    <row r="65" spans="1:17">
      <c r="A65" s="65" t="s">
        <v>76</v>
      </c>
      <c r="B65" s="61" t="s">
        <v>77</v>
      </c>
      <c r="C65" s="61" t="s">
        <v>9</v>
      </c>
      <c r="D65" s="61" t="s">
        <v>10</v>
      </c>
      <c r="E65" s="61" t="s">
        <v>11</v>
      </c>
      <c r="F65" s="61" t="s">
        <v>12</v>
      </c>
      <c r="G65" s="61" t="s">
        <v>13</v>
      </c>
      <c r="H65" s="62" t="s">
        <v>14</v>
      </c>
    </row>
    <row r="66" spans="1:17">
      <c r="A66" s="66" t="s">
        <v>15</v>
      </c>
      <c r="B66" s="174">
        <v>26010</v>
      </c>
      <c r="C66" s="110">
        <v>36340</v>
      </c>
      <c r="D66" s="174">
        <v>25770</v>
      </c>
      <c r="E66" s="110">
        <v>6880</v>
      </c>
      <c r="F66" s="110">
        <v>39970</v>
      </c>
      <c r="G66" s="110">
        <v>18000</v>
      </c>
      <c r="H66" s="110">
        <v>23940</v>
      </c>
    </row>
    <row r="67" spans="1:17">
      <c r="A67" s="66" t="s">
        <v>16</v>
      </c>
      <c r="B67" s="110">
        <v>20590</v>
      </c>
      <c r="C67" s="110">
        <v>29580</v>
      </c>
      <c r="D67" s="110">
        <v>18000</v>
      </c>
      <c r="E67" s="110">
        <v>19370</v>
      </c>
      <c r="F67" s="110">
        <v>26680</v>
      </c>
      <c r="G67" s="110">
        <v>23180</v>
      </c>
      <c r="H67" s="110">
        <v>28060</v>
      </c>
    </row>
    <row r="68" spans="1:17">
      <c r="A68" s="66" t="s">
        <v>17</v>
      </c>
      <c r="B68" s="110">
        <v>26840</v>
      </c>
      <c r="C68" s="110">
        <v>28060</v>
      </c>
      <c r="D68" s="110">
        <v>17230</v>
      </c>
      <c r="E68" s="110">
        <v>23630</v>
      </c>
      <c r="F68" s="229">
        <v>10870</v>
      </c>
      <c r="G68" s="110">
        <v>20890</v>
      </c>
      <c r="H68" s="110">
        <v>30190</v>
      </c>
    </row>
    <row r="69" spans="1:17">
      <c r="A69" s="66" t="s">
        <v>18</v>
      </c>
      <c r="B69" s="110">
        <v>21350</v>
      </c>
      <c r="C69" s="110">
        <v>25770</v>
      </c>
      <c r="D69" s="110">
        <v>17540</v>
      </c>
      <c r="E69" s="110">
        <v>19520</v>
      </c>
      <c r="F69" s="110">
        <v>21500</v>
      </c>
      <c r="G69" s="110">
        <v>20740</v>
      </c>
      <c r="H69" s="110">
        <v>15560</v>
      </c>
    </row>
    <row r="70" spans="1:17">
      <c r="A70" s="66" t="s">
        <v>19</v>
      </c>
      <c r="B70" s="110">
        <v>65450</v>
      </c>
      <c r="C70" s="110">
        <v>27900</v>
      </c>
      <c r="D70" s="110">
        <v>23180</v>
      </c>
      <c r="E70" s="110">
        <v>16170</v>
      </c>
      <c r="F70" s="110">
        <v>23940</v>
      </c>
      <c r="G70" s="110">
        <v>15720</v>
      </c>
      <c r="H70" s="110">
        <v>36700</v>
      </c>
      <c r="I70" s="135" t="s">
        <v>137</v>
      </c>
      <c r="J70" s="27">
        <v>144020</v>
      </c>
    </row>
    <row r="71" spans="1:17">
      <c r="A71" s="66" t="s">
        <v>20</v>
      </c>
      <c r="B71" s="110">
        <v>24400</v>
      </c>
      <c r="C71" s="110">
        <v>42320</v>
      </c>
      <c r="D71" s="110">
        <v>26990</v>
      </c>
      <c r="E71" s="110">
        <v>76370</v>
      </c>
      <c r="F71" s="110">
        <v>17090</v>
      </c>
      <c r="G71" s="110">
        <v>34000</v>
      </c>
      <c r="H71" s="110">
        <v>28210</v>
      </c>
      <c r="I71" s="135" t="s">
        <v>107</v>
      </c>
      <c r="J71" s="27">
        <v>30363.214285714286</v>
      </c>
    </row>
    <row r="72" spans="1:17">
      <c r="A72" s="66" t="s">
        <v>21</v>
      </c>
      <c r="B72" s="110">
        <v>18760</v>
      </c>
      <c r="C72" s="110">
        <v>33850</v>
      </c>
      <c r="D72" s="110">
        <v>23490</v>
      </c>
      <c r="E72" s="110">
        <v>24400</v>
      </c>
      <c r="F72" s="110">
        <v>18610</v>
      </c>
      <c r="G72" s="110">
        <v>26990</v>
      </c>
      <c r="H72" s="110">
        <v>78710</v>
      </c>
      <c r="I72" s="135" t="s">
        <v>161</v>
      </c>
      <c r="J72" s="27">
        <v>6880</v>
      </c>
    </row>
    <row r="73" spans="1:17" ht="17.25" thickBot="1">
      <c r="A73" s="67" t="s">
        <v>22</v>
      </c>
      <c r="B73" s="110">
        <v>144020</v>
      </c>
      <c r="C73" s="110">
        <v>48040</v>
      </c>
      <c r="D73" s="110">
        <v>30950</v>
      </c>
      <c r="E73" s="110">
        <v>26530</v>
      </c>
      <c r="F73" s="110">
        <v>52720</v>
      </c>
      <c r="G73" s="110">
        <v>43350</v>
      </c>
      <c r="H73" s="174">
        <v>29420</v>
      </c>
      <c r="I73" s="27">
        <v>1700340</v>
      </c>
    </row>
    <row r="75" spans="1:17" ht="18" thickBot="1">
      <c r="A75" s="115" t="s">
        <v>589</v>
      </c>
      <c r="B75" s="19" t="s">
        <v>127</v>
      </c>
      <c r="C75" s="19"/>
      <c r="D75" s="19"/>
      <c r="E75" s="19"/>
      <c r="F75" s="19"/>
      <c r="G75" s="19"/>
      <c r="H75" s="19"/>
      <c r="J75" s="63"/>
      <c r="K75" s="63"/>
      <c r="L75" s="63"/>
      <c r="M75" s="63"/>
      <c r="N75" s="63"/>
      <c r="O75" s="63"/>
      <c r="P75" s="63"/>
      <c r="Q75" s="63"/>
    </row>
    <row r="76" spans="1:17">
      <c r="A76" s="54" t="s">
        <v>0</v>
      </c>
      <c r="B76" s="61" t="s">
        <v>8</v>
      </c>
      <c r="C76" s="61" t="s">
        <v>23</v>
      </c>
      <c r="D76" s="61" t="s">
        <v>10</v>
      </c>
      <c r="E76" s="61" t="s">
        <v>11</v>
      </c>
      <c r="F76" s="61" t="s">
        <v>12</v>
      </c>
      <c r="G76" s="61" t="s">
        <v>13</v>
      </c>
      <c r="H76" s="62" t="s">
        <v>14</v>
      </c>
      <c r="J76" s="64"/>
      <c r="K76" s="64"/>
      <c r="L76" s="64"/>
      <c r="M76" s="64"/>
      <c r="N76" s="64"/>
      <c r="O76" s="64"/>
      <c r="P76" s="64"/>
      <c r="Q76" s="64"/>
    </row>
    <row r="77" spans="1:17">
      <c r="A77" s="55" t="s">
        <v>24</v>
      </c>
      <c r="B77" s="174">
        <v>47610</v>
      </c>
      <c r="C77" s="110">
        <v>36340</v>
      </c>
      <c r="D77" s="174">
        <v>25770</v>
      </c>
      <c r="E77" s="110">
        <v>6880</v>
      </c>
      <c r="F77" s="110">
        <v>39970</v>
      </c>
      <c r="G77" s="110">
        <v>18000</v>
      </c>
      <c r="H77" s="110">
        <v>23940</v>
      </c>
      <c r="J77" s="64"/>
      <c r="K77" s="35"/>
      <c r="L77" s="35"/>
      <c r="M77" s="35"/>
      <c r="N77" s="35"/>
      <c r="O77" s="35"/>
      <c r="P77" s="35"/>
      <c r="Q77" s="35"/>
    </row>
    <row r="78" spans="1:17">
      <c r="A78" s="55" t="s">
        <v>16</v>
      </c>
      <c r="B78" s="110">
        <v>20590</v>
      </c>
      <c r="C78" s="110">
        <v>29580</v>
      </c>
      <c r="D78" s="110">
        <v>18000</v>
      </c>
      <c r="E78" s="110">
        <v>19370</v>
      </c>
      <c r="F78" s="110">
        <v>26680</v>
      </c>
      <c r="G78" s="110">
        <v>23180</v>
      </c>
      <c r="H78" s="110">
        <v>28060</v>
      </c>
      <c r="J78" s="64"/>
      <c r="K78" s="35"/>
      <c r="L78" s="35"/>
      <c r="M78" s="35"/>
      <c r="N78" s="35"/>
      <c r="O78" s="35"/>
      <c r="P78" s="35"/>
      <c r="Q78" s="35"/>
    </row>
    <row r="79" spans="1:17">
      <c r="A79" s="55" t="s">
        <v>17</v>
      </c>
      <c r="B79" s="110">
        <v>26840</v>
      </c>
      <c r="C79" s="110">
        <v>28060</v>
      </c>
      <c r="D79" s="110">
        <v>17230</v>
      </c>
      <c r="E79" s="110">
        <v>23630</v>
      </c>
      <c r="F79" s="229">
        <v>11860</v>
      </c>
      <c r="G79" s="110">
        <v>20890</v>
      </c>
      <c r="H79" s="110">
        <v>30190</v>
      </c>
      <c r="J79" s="64"/>
      <c r="K79" s="35"/>
      <c r="L79" s="35"/>
      <c r="M79" s="35"/>
      <c r="N79" s="35"/>
      <c r="O79" s="35"/>
      <c r="P79" s="35"/>
      <c r="Q79" s="35"/>
    </row>
    <row r="80" spans="1:17">
      <c r="A80" s="55" t="s">
        <v>18</v>
      </c>
      <c r="B80" s="110">
        <v>21350</v>
      </c>
      <c r="C80" s="110">
        <v>25770</v>
      </c>
      <c r="D80" s="110">
        <v>17540</v>
      </c>
      <c r="E80" s="110">
        <v>19520</v>
      </c>
      <c r="F80" s="110">
        <v>21500</v>
      </c>
      <c r="G80" s="110">
        <v>20740</v>
      </c>
      <c r="H80" s="110">
        <v>15560</v>
      </c>
      <c r="J80" s="64"/>
      <c r="K80" s="35"/>
      <c r="L80" s="35"/>
      <c r="M80" s="35"/>
      <c r="N80" s="35"/>
      <c r="O80" s="35"/>
      <c r="P80" s="35"/>
      <c r="Q80" s="35"/>
    </row>
    <row r="81" spans="1:17">
      <c r="A81" s="55" t="s">
        <v>19</v>
      </c>
      <c r="B81" s="110">
        <v>65450</v>
      </c>
      <c r="C81" s="110">
        <v>27900</v>
      </c>
      <c r="D81" s="110">
        <v>23180</v>
      </c>
      <c r="E81" s="110">
        <v>16170</v>
      </c>
      <c r="F81" s="110">
        <v>23940</v>
      </c>
      <c r="G81" s="110">
        <v>15720</v>
      </c>
      <c r="H81" s="110">
        <v>36700</v>
      </c>
      <c r="J81" s="64"/>
      <c r="K81" s="35"/>
      <c r="L81" s="35"/>
      <c r="M81" s="35"/>
      <c r="N81" s="35"/>
      <c r="O81" s="35"/>
      <c r="P81" s="35"/>
      <c r="Q81" s="35"/>
    </row>
    <row r="82" spans="1:17">
      <c r="A82" s="55" t="s">
        <v>20</v>
      </c>
      <c r="B82" s="110">
        <v>24400</v>
      </c>
      <c r="C82" s="110">
        <v>42320</v>
      </c>
      <c r="D82" s="110">
        <v>26990</v>
      </c>
      <c r="E82" s="110">
        <v>76370</v>
      </c>
      <c r="F82" s="110">
        <v>17090</v>
      </c>
      <c r="G82" s="110">
        <v>34000</v>
      </c>
      <c r="H82" s="110">
        <v>28210</v>
      </c>
      <c r="J82" s="64"/>
      <c r="K82" s="35"/>
      <c r="L82" s="35"/>
      <c r="M82" s="35"/>
      <c r="N82" s="35"/>
      <c r="O82" s="35"/>
      <c r="P82" s="35"/>
      <c r="Q82" s="35"/>
    </row>
    <row r="83" spans="1:17">
      <c r="A83" s="55" t="s">
        <v>21</v>
      </c>
      <c r="B83" s="110">
        <v>18760</v>
      </c>
      <c r="C83" s="110">
        <v>33850</v>
      </c>
      <c r="D83" s="110">
        <v>23490</v>
      </c>
      <c r="E83" s="110">
        <v>24400</v>
      </c>
      <c r="F83" s="110">
        <v>39200</v>
      </c>
      <c r="G83" s="110">
        <v>26990</v>
      </c>
      <c r="H83" s="110">
        <v>78710</v>
      </c>
      <c r="J83" s="64"/>
      <c r="K83" s="35"/>
      <c r="L83" s="35"/>
      <c r="M83" s="35"/>
      <c r="N83" s="35"/>
      <c r="O83" s="35"/>
      <c r="P83" s="35"/>
      <c r="Q83" s="35"/>
    </row>
    <row r="84" spans="1:17" ht="17.25" thickBot="1">
      <c r="A84" s="56" t="s">
        <v>22</v>
      </c>
      <c r="B84" s="110">
        <v>144020</v>
      </c>
      <c r="C84" s="110">
        <v>48040</v>
      </c>
      <c r="D84" s="110">
        <v>30950</v>
      </c>
      <c r="E84" s="110">
        <v>51380</v>
      </c>
      <c r="F84" s="110">
        <v>52720</v>
      </c>
      <c r="G84" s="110">
        <v>43350</v>
      </c>
      <c r="H84" s="174">
        <v>29420</v>
      </c>
      <c r="I84" s="27">
        <v>1768370</v>
      </c>
      <c r="J84" s="64"/>
      <c r="K84" s="35"/>
      <c r="L84" s="35"/>
      <c r="M84" s="35"/>
      <c r="N84" s="35"/>
      <c r="O84" s="35"/>
      <c r="P84" s="35"/>
      <c r="Q84" s="35"/>
    </row>
  </sheetData>
  <phoneticPr fontId="3" type="noConversion"/>
  <conditionalFormatting sqref="N39:T46">
    <cfRule type="cellIs" dxfId="6" priority="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68" fitToHeight="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07"/>
  <sheetViews>
    <sheetView workbookViewId="0">
      <selection sqref="A1:XFD1048576"/>
    </sheetView>
  </sheetViews>
  <sheetFormatPr defaultColWidth="9" defaultRowHeight="16.5" customHeight="1"/>
  <cols>
    <col min="1" max="1" width="2.625" style="43" customWidth="1"/>
    <col min="2" max="2" width="10.125" style="43" customWidth="1"/>
    <col min="3" max="3" width="10.25" style="43" customWidth="1"/>
    <col min="4" max="4" width="3.625" style="43" customWidth="1"/>
    <col min="5" max="6" width="9.25" style="43" customWidth="1"/>
    <col min="7" max="8" width="7.125" style="43" customWidth="1"/>
    <col min="9" max="9" width="10.125" style="43" customWidth="1"/>
    <col min="10" max="10" width="9.75" style="43" customWidth="1"/>
    <col min="11" max="11" width="3.625" style="43" customWidth="1"/>
    <col min="12" max="13" width="9.25" style="43" customWidth="1"/>
    <col min="14" max="15" width="2.625" style="43" customWidth="1"/>
    <col min="16" max="17" width="10.125" style="43" customWidth="1"/>
    <col min="18" max="18" width="3.625" style="43" customWidth="1"/>
    <col min="19" max="20" width="9.25" style="43" customWidth="1"/>
    <col min="21" max="22" width="7.125" style="43" customWidth="1"/>
    <col min="23" max="23" width="10.125" style="43" customWidth="1"/>
    <col min="24" max="24" width="9.75" style="43" customWidth="1"/>
    <col min="25" max="25" width="3.625" style="43" customWidth="1"/>
    <col min="26" max="27" width="9.25" style="43" customWidth="1"/>
    <col min="28" max="29" width="3.625" style="166" customWidth="1"/>
    <col min="30" max="31" width="10.125" style="43" customWidth="1"/>
    <col min="32" max="32" width="3.625" style="43" customWidth="1"/>
    <col min="33" max="34" width="9.25" style="43" customWidth="1"/>
    <col min="35" max="36" width="7.125" style="166" customWidth="1"/>
    <col min="37" max="37" width="10.125" style="43" customWidth="1"/>
    <col min="38" max="38" width="9.75" style="43" customWidth="1"/>
    <col min="39" max="39" width="3.625" style="43" customWidth="1"/>
    <col min="40" max="41" width="9.25" style="43" customWidth="1"/>
    <col min="42" max="42" width="4" style="166" customWidth="1"/>
    <col min="43" max="43" width="4.375" style="166" customWidth="1"/>
    <col min="44" max="44" width="10.125" style="43" customWidth="1"/>
    <col min="45" max="45" width="9.75" style="43" customWidth="1"/>
    <col min="46" max="46" width="3.625" style="43" customWidth="1"/>
    <col min="47" max="48" width="9.25" style="43" customWidth="1"/>
    <col min="49" max="16384" width="9" style="43"/>
  </cols>
  <sheetData>
    <row r="1" spans="2:48" ht="16.5" customHeight="1" thickBot="1"/>
    <row r="2" spans="2:48" s="76" customFormat="1" ht="16.5" customHeight="1">
      <c r="B2" s="98"/>
      <c r="C2" s="101"/>
      <c r="D2" s="102" t="s">
        <v>114</v>
      </c>
      <c r="E2" s="99"/>
      <c r="F2" s="100"/>
      <c r="G2" s="77"/>
      <c r="I2" s="98"/>
      <c r="J2" s="101"/>
      <c r="K2" s="102" t="s">
        <v>114</v>
      </c>
      <c r="L2" s="99"/>
      <c r="M2" s="100"/>
      <c r="P2" s="98"/>
      <c r="Q2" s="101"/>
      <c r="R2" s="102" t="s">
        <v>114</v>
      </c>
      <c r="S2" s="99"/>
      <c r="T2" s="100"/>
      <c r="W2" s="98"/>
      <c r="X2" s="101"/>
      <c r="Y2" s="102" t="s">
        <v>114</v>
      </c>
      <c r="Z2" s="99"/>
      <c r="AA2" s="100"/>
      <c r="AB2" s="167"/>
      <c r="AC2" s="167"/>
      <c r="AD2" s="98"/>
      <c r="AE2" s="101"/>
      <c r="AF2" s="102" t="s">
        <v>114</v>
      </c>
      <c r="AG2" s="99"/>
      <c r="AH2" s="100"/>
      <c r="AI2" s="167"/>
      <c r="AJ2" s="167"/>
      <c r="AK2" s="98"/>
      <c r="AL2" s="101"/>
      <c r="AM2" s="102" t="s">
        <v>114</v>
      </c>
      <c r="AN2" s="99"/>
      <c r="AO2" s="100"/>
      <c r="AP2" s="167"/>
      <c r="AQ2" s="167"/>
      <c r="AR2" s="98"/>
      <c r="AS2" s="101"/>
      <c r="AT2" s="102" t="s">
        <v>114</v>
      </c>
      <c r="AU2" s="99"/>
      <c r="AV2" s="100"/>
    </row>
    <row r="3" spans="2:48" ht="16.5" customHeight="1">
      <c r="B3" s="73" t="s">
        <v>26</v>
      </c>
      <c r="C3" s="26" t="s">
        <v>78</v>
      </c>
      <c r="D3" s="36"/>
      <c r="E3" s="26"/>
      <c r="F3" s="37"/>
      <c r="G3" s="38"/>
      <c r="H3" s="41"/>
      <c r="I3" s="40" t="s">
        <v>26</v>
      </c>
      <c r="J3" s="26" t="s">
        <v>79</v>
      </c>
      <c r="K3" s="41"/>
      <c r="L3" s="26"/>
      <c r="M3" s="70"/>
      <c r="N3" s="41"/>
      <c r="O3" s="41"/>
      <c r="P3" s="40" t="s">
        <v>26</v>
      </c>
      <c r="Q3" s="26" t="s">
        <v>80</v>
      </c>
      <c r="R3" s="42"/>
      <c r="S3" s="26"/>
      <c r="T3" s="70"/>
      <c r="U3" s="41"/>
      <c r="V3" s="41"/>
      <c r="W3" s="40" t="s">
        <v>26</v>
      </c>
      <c r="X3" s="26" t="s">
        <v>81</v>
      </c>
      <c r="Y3" s="41"/>
      <c r="Z3" s="26"/>
      <c r="AA3" s="70"/>
      <c r="AB3" s="41"/>
      <c r="AC3" s="41"/>
      <c r="AD3" s="40" t="s">
        <v>26</v>
      </c>
      <c r="AE3" s="26" t="s">
        <v>82</v>
      </c>
      <c r="AF3" s="41"/>
      <c r="AG3" s="26"/>
      <c r="AH3" s="70"/>
      <c r="AI3" s="41"/>
      <c r="AJ3" s="41"/>
      <c r="AK3" s="40" t="s">
        <v>26</v>
      </c>
      <c r="AL3" s="26" t="s">
        <v>83</v>
      </c>
      <c r="AN3" s="26"/>
      <c r="AO3" s="70"/>
      <c r="AP3" s="41"/>
      <c r="AQ3" s="41"/>
      <c r="AR3" s="40" t="s">
        <v>26</v>
      </c>
      <c r="AS3" s="26" t="s">
        <v>84</v>
      </c>
      <c r="AU3" s="26"/>
      <c r="AV3" s="70"/>
    </row>
    <row r="4" spans="2:48" ht="16.5" customHeight="1">
      <c r="B4" s="73" t="s">
        <v>27</v>
      </c>
      <c r="C4" s="36" t="s">
        <v>584</v>
      </c>
      <c r="D4" s="36"/>
      <c r="E4" s="36" t="s">
        <v>28</v>
      </c>
      <c r="F4" s="90">
        <v>45483</v>
      </c>
      <c r="G4" s="38"/>
      <c r="I4" s="73" t="s">
        <v>27</v>
      </c>
      <c r="J4" s="36" t="s">
        <v>584</v>
      </c>
      <c r="K4" s="36"/>
      <c r="L4" s="36" t="s">
        <v>28</v>
      </c>
      <c r="M4" s="90">
        <v>45483</v>
      </c>
      <c r="P4" s="73" t="s">
        <v>27</v>
      </c>
      <c r="Q4" s="36" t="s">
        <v>584</v>
      </c>
      <c r="R4" s="36"/>
      <c r="S4" s="36" t="s">
        <v>28</v>
      </c>
      <c r="T4" s="90">
        <v>45483</v>
      </c>
      <c r="W4" s="73" t="s">
        <v>27</v>
      </c>
      <c r="X4" s="36" t="s">
        <v>584</v>
      </c>
      <c r="Y4" s="36"/>
      <c r="Z4" s="36" t="s">
        <v>28</v>
      </c>
      <c r="AA4" s="90">
        <v>45483</v>
      </c>
      <c r="AB4" s="168"/>
      <c r="AC4" s="168"/>
      <c r="AD4" s="73" t="s">
        <v>27</v>
      </c>
      <c r="AE4" s="36" t="s">
        <v>584</v>
      </c>
      <c r="AF4" s="36"/>
      <c r="AG4" s="36" t="s">
        <v>28</v>
      </c>
      <c r="AH4" s="90">
        <v>45483</v>
      </c>
      <c r="AI4" s="168"/>
      <c r="AJ4" s="168"/>
      <c r="AK4" s="73" t="s">
        <v>27</v>
      </c>
      <c r="AL4" s="36" t="s">
        <v>584</v>
      </c>
      <c r="AM4" s="36"/>
      <c r="AN4" s="36" t="s">
        <v>28</v>
      </c>
      <c r="AO4" s="90">
        <v>45483</v>
      </c>
      <c r="AP4" s="168"/>
      <c r="AQ4" s="168"/>
      <c r="AR4" s="73" t="s">
        <v>27</v>
      </c>
      <c r="AS4" s="36" t="s">
        <v>584</v>
      </c>
      <c r="AT4" s="36"/>
      <c r="AU4" s="36" t="s">
        <v>28</v>
      </c>
      <c r="AV4" s="90">
        <v>45483</v>
      </c>
    </row>
    <row r="5" spans="2:48" ht="16.5" customHeight="1">
      <c r="B5" s="73"/>
      <c r="C5" s="36"/>
      <c r="D5" s="36"/>
      <c r="E5" s="36"/>
      <c r="F5" s="37"/>
      <c r="G5" s="38"/>
      <c r="I5" s="73"/>
      <c r="J5" s="36"/>
      <c r="K5" s="36"/>
      <c r="L5" s="36"/>
      <c r="M5" s="37"/>
      <c r="P5" s="73"/>
      <c r="Q5" s="36"/>
      <c r="R5" s="36"/>
      <c r="S5" s="36"/>
      <c r="T5" s="37"/>
      <c r="W5" s="73"/>
      <c r="X5" s="36"/>
      <c r="Y5" s="36"/>
      <c r="Z5" s="36"/>
      <c r="AA5" s="37"/>
      <c r="AB5" s="81"/>
      <c r="AC5" s="81"/>
      <c r="AD5" s="73"/>
      <c r="AE5" s="36"/>
      <c r="AF5" s="36"/>
      <c r="AG5" s="36"/>
      <c r="AH5" s="37"/>
      <c r="AI5" s="81"/>
      <c r="AJ5" s="81"/>
      <c r="AK5" s="73"/>
      <c r="AL5" s="36"/>
      <c r="AM5" s="36"/>
      <c r="AN5" s="36"/>
      <c r="AO5" s="37"/>
      <c r="AP5" s="81"/>
      <c r="AQ5" s="81"/>
      <c r="AR5" s="73"/>
      <c r="AS5" s="36"/>
      <c r="AT5" s="36"/>
      <c r="AU5" s="36"/>
      <c r="AV5" s="37"/>
    </row>
    <row r="6" spans="2:48" s="79" customFormat="1" ht="16.5" customHeight="1">
      <c r="B6" s="266" t="s">
        <v>113</v>
      </c>
      <c r="C6" s="267"/>
      <c r="D6" s="252"/>
      <c r="E6" s="268" t="s">
        <v>115</v>
      </c>
      <c r="F6" s="269"/>
      <c r="G6" s="78"/>
      <c r="I6" s="266" t="s">
        <v>113</v>
      </c>
      <c r="J6" s="267"/>
      <c r="K6" s="252"/>
      <c r="L6" s="268" t="s">
        <v>115</v>
      </c>
      <c r="M6" s="269"/>
      <c r="P6" s="266" t="s">
        <v>113</v>
      </c>
      <c r="Q6" s="267"/>
      <c r="R6" s="252"/>
      <c r="S6" s="268" t="s">
        <v>115</v>
      </c>
      <c r="T6" s="269"/>
      <c r="W6" s="266" t="s">
        <v>113</v>
      </c>
      <c r="X6" s="267"/>
      <c r="Y6" s="252"/>
      <c r="Z6" s="268" t="s">
        <v>115</v>
      </c>
      <c r="AA6" s="269"/>
      <c r="AB6" s="169"/>
      <c r="AC6" s="169"/>
      <c r="AD6" s="266" t="s">
        <v>113</v>
      </c>
      <c r="AE6" s="267"/>
      <c r="AF6" s="252"/>
      <c r="AG6" s="268" t="s">
        <v>115</v>
      </c>
      <c r="AH6" s="269"/>
      <c r="AI6" s="169"/>
      <c r="AJ6" s="169"/>
      <c r="AK6" s="266" t="s">
        <v>113</v>
      </c>
      <c r="AL6" s="267"/>
      <c r="AM6" s="252"/>
      <c r="AN6" s="268" t="s">
        <v>115</v>
      </c>
      <c r="AO6" s="269"/>
      <c r="AP6" s="169"/>
      <c r="AQ6" s="169"/>
      <c r="AR6" s="266" t="s">
        <v>113</v>
      </c>
      <c r="AS6" s="267"/>
      <c r="AT6" s="252"/>
      <c r="AU6" s="268" t="s">
        <v>115</v>
      </c>
      <c r="AV6" s="269"/>
    </row>
    <row r="7" spans="2:48" ht="16.5" customHeight="1">
      <c r="B7" s="73" t="s">
        <v>1</v>
      </c>
      <c r="C7" s="72">
        <v>910</v>
      </c>
      <c r="D7" s="36"/>
      <c r="E7" s="36" t="s">
        <v>29</v>
      </c>
      <c r="F7" s="80" t="s">
        <v>590</v>
      </c>
      <c r="G7" s="38"/>
      <c r="I7" s="73" t="s">
        <v>1</v>
      </c>
      <c r="J7" s="72">
        <v>1600</v>
      </c>
      <c r="K7" s="36"/>
      <c r="L7" s="36" t="s">
        <v>29</v>
      </c>
      <c r="M7" s="80" t="s">
        <v>591</v>
      </c>
      <c r="P7" s="73" t="s">
        <v>1</v>
      </c>
      <c r="Q7" s="72">
        <v>910</v>
      </c>
      <c r="R7" s="36"/>
      <c r="S7" s="36" t="s">
        <v>29</v>
      </c>
      <c r="T7" s="80" t="s">
        <v>592</v>
      </c>
      <c r="W7" s="73" t="s">
        <v>1</v>
      </c>
      <c r="X7" s="72">
        <v>910</v>
      </c>
      <c r="Y7" s="36"/>
      <c r="Z7" s="36" t="s">
        <v>29</v>
      </c>
      <c r="AA7" s="80" t="s">
        <v>593</v>
      </c>
      <c r="AB7" s="170"/>
      <c r="AC7" s="170"/>
      <c r="AD7" s="73" t="s">
        <v>1</v>
      </c>
      <c r="AE7" s="72">
        <v>1600</v>
      </c>
      <c r="AF7" s="36"/>
      <c r="AG7" s="36" t="s">
        <v>29</v>
      </c>
      <c r="AH7" s="80" t="s">
        <v>594</v>
      </c>
      <c r="AI7" s="170"/>
      <c r="AJ7" s="170"/>
      <c r="AK7" s="73" t="s">
        <v>1</v>
      </c>
      <c r="AL7" s="72">
        <v>910</v>
      </c>
      <c r="AM7" s="36"/>
      <c r="AN7" s="36" t="s">
        <v>29</v>
      </c>
      <c r="AO7" s="80" t="s">
        <v>595</v>
      </c>
      <c r="AP7" s="170"/>
      <c r="AQ7" s="170"/>
      <c r="AR7" s="73" t="s">
        <v>1</v>
      </c>
      <c r="AS7" s="72">
        <v>910</v>
      </c>
      <c r="AT7" s="36"/>
      <c r="AU7" s="36" t="s">
        <v>29</v>
      </c>
      <c r="AV7" s="80" t="s">
        <v>596</v>
      </c>
    </row>
    <row r="8" spans="2:48" ht="16.5" customHeight="1">
      <c r="B8" s="73" t="s">
        <v>3</v>
      </c>
      <c r="C8" s="72">
        <v>19680</v>
      </c>
      <c r="D8" s="36"/>
      <c r="E8" s="36" t="s">
        <v>30</v>
      </c>
      <c r="F8" s="80" t="s">
        <v>503</v>
      </c>
      <c r="G8" s="39"/>
      <c r="I8" s="73" t="s">
        <v>3</v>
      </c>
      <c r="J8" s="72">
        <v>25287</v>
      </c>
      <c r="K8" s="36"/>
      <c r="L8" s="36" t="s">
        <v>30</v>
      </c>
      <c r="M8" s="80" t="s">
        <v>504</v>
      </c>
      <c r="P8" s="73" t="s">
        <v>3</v>
      </c>
      <c r="Q8" s="72">
        <v>17520</v>
      </c>
      <c r="R8" s="36"/>
      <c r="S8" s="36" t="s">
        <v>30</v>
      </c>
      <c r="T8" s="80" t="s">
        <v>505</v>
      </c>
      <c r="W8" s="73" t="s">
        <v>3</v>
      </c>
      <c r="X8" s="72">
        <v>2640</v>
      </c>
      <c r="Y8" s="36"/>
      <c r="Z8" s="36" t="s">
        <v>30</v>
      </c>
      <c r="AA8" s="80" t="s">
        <v>506</v>
      </c>
      <c r="AB8" s="170"/>
      <c r="AC8" s="170"/>
      <c r="AD8" s="73" t="s">
        <v>3</v>
      </c>
      <c r="AE8" s="72">
        <v>28292</v>
      </c>
      <c r="AF8" s="36"/>
      <c r="AG8" s="36" t="s">
        <v>30</v>
      </c>
      <c r="AH8" s="80" t="s">
        <v>507</v>
      </c>
      <c r="AI8" s="170"/>
      <c r="AJ8" s="170"/>
      <c r="AK8" s="73" t="s">
        <v>3</v>
      </c>
      <c r="AL8" s="72">
        <v>11400</v>
      </c>
      <c r="AM8" s="36"/>
      <c r="AN8" s="36" t="s">
        <v>30</v>
      </c>
      <c r="AO8" s="80" t="s">
        <v>508</v>
      </c>
      <c r="AP8" s="170"/>
      <c r="AQ8" s="170"/>
      <c r="AR8" s="73" t="s">
        <v>3</v>
      </c>
      <c r="AS8" s="72">
        <v>16080</v>
      </c>
      <c r="AT8" s="36"/>
      <c r="AU8" s="36" t="s">
        <v>30</v>
      </c>
      <c r="AV8" s="80" t="s">
        <v>509</v>
      </c>
    </row>
    <row r="9" spans="2:48" ht="16.5" customHeight="1">
      <c r="B9" s="73" t="s">
        <v>159</v>
      </c>
      <c r="C9" s="72">
        <v>0</v>
      </c>
      <c r="D9" s="36"/>
      <c r="E9" s="36"/>
      <c r="F9" s="80"/>
      <c r="G9" s="38"/>
      <c r="I9" s="73" t="s">
        <v>159</v>
      </c>
      <c r="J9" s="72">
        <v>0</v>
      </c>
      <c r="K9" s="36"/>
      <c r="L9" s="36"/>
      <c r="M9" s="80"/>
      <c r="P9" s="73" t="s">
        <v>159</v>
      </c>
      <c r="Q9" s="72">
        <v>0</v>
      </c>
      <c r="R9" s="36"/>
      <c r="S9" s="36"/>
      <c r="T9" s="80"/>
      <c r="W9" s="73" t="s">
        <v>159</v>
      </c>
      <c r="X9" s="72">
        <v>0</v>
      </c>
      <c r="Y9" s="36"/>
      <c r="Z9" s="36"/>
      <c r="AA9" s="80"/>
      <c r="AB9" s="170"/>
      <c r="AC9" s="170"/>
      <c r="AD9" s="73" t="s">
        <v>159</v>
      </c>
      <c r="AE9" s="72">
        <v>0</v>
      </c>
      <c r="AF9" s="36"/>
      <c r="AG9" s="36"/>
      <c r="AH9" s="80"/>
      <c r="AI9" s="170"/>
      <c r="AJ9" s="170"/>
      <c r="AK9" s="73" t="s">
        <v>159</v>
      </c>
      <c r="AL9" s="72">
        <v>0</v>
      </c>
      <c r="AM9" s="36"/>
      <c r="AN9" s="36"/>
      <c r="AO9" s="80"/>
      <c r="AP9" s="170"/>
      <c r="AQ9" s="170"/>
      <c r="AR9" s="73" t="s">
        <v>159</v>
      </c>
      <c r="AS9" s="72">
        <v>0</v>
      </c>
      <c r="AT9" s="36"/>
      <c r="AU9" s="36"/>
      <c r="AV9" s="80"/>
    </row>
    <row r="10" spans="2:48" ht="16.5" customHeight="1">
      <c r="B10" s="164" t="s">
        <v>167</v>
      </c>
      <c r="C10" s="72">
        <v>1476</v>
      </c>
      <c r="D10" s="36"/>
      <c r="E10" s="36"/>
      <c r="F10" s="80"/>
      <c r="G10" s="38"/>
      <c r="I10" s="164" t="s">
        <v>167</v>
      </c>
      <c r="J10" s="72">
        <v>1854</v>
      </c>
      <c r="K10" s="36"/>
      <c r="L10" s="36"/>
      <c r="M10" s="80"/>
      <c r="P10" s="164" t="s">
        <v>167</v>
      </c>
      <c r="Q10" s="72">
        <v>1314</v>
      </c>
      <c r="R10" s="36"/>
      <c r="S10" s="36"/>
      <c r="T10" s="80"/>
      <c r="W10" s="164" t="s">
        <v>167</v>
      </c>
      <c r="X10" s="72">
        <v>198</v>
      </c>
      <c r="Y10" s="36"/>
      <c r="Z10" s="36"/>
      <c r="AA10" s="80"/>
      <c r="AB10" s="170"/>
      <c r="AC10" s="170"/>
      <c r="AD10" s="164" t="s">
        <v>167</v>
      </c>
      <c r="AE10" s="72">
        <v>1980</v>
      </c>
      <c r="AF10" s="36"/>
      <c r="AG10" s="36"/>
      <c r="AH10" s="80"/>
      <c r="AI10" s="170"/>
      <c r="AJ10" s="170"/>
      <c r="AK10" s="164" t="s">
        <v>167</v>
      </c>
      <c r="AL10" s="72">
        <v>855</v>
      </c>
      <c r="AM10" s="36"/>
      <c r="AN10" s="36"/>
      <c r="AO10" s="80"/>
      <c r="AP10" s="170"/>
      <c r="AQ10" s="170"/>
      <c r="AR10" s="164" t="s">
        <v>167</v>
      </c>
      <c r="AS10" s="72">
        <v>1206</v>
      </c>
      <c r="AT10" s="36"/>
      <c r="AU10" s="36"/>
      <c r="AV10" s="80"/>
    </row>
    <row r="11" spans="2:48" ht="16.5" customHeight="1">
      <c r="B11" s="73" t="s">
        <v>168</v>
      </c>
      <c r="C11" s="72">
        <v>820</v>
      </c>
      <c r="D11" s="36"/>
      <c r="E11" s="36"/>
      <c r="F11" s="80"/>
      <c r="G11" s="38"/>
      <c r="I11" s="73" t="s">
        <v>168</v>
      </c>
      <c r="J11" s="72">
        <v>1030</v>
      </c>
      <c r="K11" s="36"/>
      <c r="L11" s="36"/>
      <c r="M11" s="80"/>
      <c r="P11" s="73" t="s">
        <v>168</v>
      </c>
      <c r="Q11" s="72">
        <v>730</v>
      </c>
      <c r="R11" s="36"/>
      <c r="S11" s="36"/>
      <c r="T11" s="80"/>
      <c r="W11" s="73" t="s">
        <v>168</v>
      </c>
      <c r="X11" s="72">
        <v>110</v>
      </c>
      <c r="Y11" s="36"/>
      <c r="Z11" s="36"/>
      <c r="AA11" s="80"/>
      <c r="AB11" s="170"/>
      <c r="AC11" s="170"/>
      <c r="AD11" s="73" t="s">
        <v>168</v>
      </c>
      <c r="AE11" s="72">
        <v>1100</v>
      </c>
      <c r="AF11" s="36"/>
      <c r="AG11" s="36"/>
      <c r="AH11" s="80"/>
      <c r="AI11" s="170"/>
      <c r="AJ11" s="170"/>
      <c r="AK11" s="73" t="s">
        <v>168</v>
      </c>
      <c r="AL11" s="72">
        <v>475</v>
      </c>
      <c r="AM11" s="36"/>
      <c r="AN11" s="36"/>
      <c r="AO11" s="80"/>
      <c r="AP11" s="170"/>
      <c r="AQ11" s="170"/>
      <c r="AR11" s="73" t="s">
        <v>168</v>
      </c>
      <c r="AS11" s="72">
        <v>670</v>
      </c>
      <c r="AT11" s="36"/>
      <c r="AU11" s="36"/>
      <c r="AV11" s="80"/>
    </row>
    <row r="12" spans="2:48" ht="16.5" customHeight="1">
      <c r="B12" s="73" t="s">
        <v>31</v>
      </c>
      <c r="C12" s="72">
        <v>2289</v>
      </c>
      <c r="D12" s="36"/>
      <c r="E12" s="172" t="s">
        <v>117</v>
      </c>
      <c r="F12" s="173"/>
      <c r="G12" s="38"/>
      <c r="I12" s="73" t="s">
        <v>31</v>
      </c>
      <c r="J12" s="72">
        <v>2977</v>
      </c>
      <c r="K12" s="36"/>
      <c r="L12" s="172" t="s">
        <v>117</v>
      </c>
      <c r="M12" s="173"/>
      <c r="P12" s="73" t="s">
        <v>31</v>
      </c>
      <c r="Q12" s="72">
        <v>2047</v>
      </c>
      <c r="R12" s="36"/>
      <c r="S12" s="172" t="s">
        <v>117</v>
      </c>
      <c r="T12" s="173"/>
      <c r="W12" s="73" t="s">
        <v>31</v>
      </c>
      <c r="X12" s="72">
        <v>386</v>
      </c>
      <c r="Y12" s="36"/>
      <c r="Z12" s="172" t="s">
        <v>117</v>
      </c>
      <c r="AA12" s="173"/>
      <c r="AB12" s="169"/>
      <c r="AC12" s="169"/>
      <c r="AD12" s="73" t="s">
        <v>31</v>
      </c>
      <c r="AE12" s="72">
        <v>3297</v>
      </c>
      <c r="AF12" s="36"/>
      <c r="AG12" s="172" t="s">
        <v>117</v>
      </c>
      <c r="AH12" s="173"/>
      <c r="AI12" s="169"/>
      <c r="AJ12" s="169"/>
      <c r="AK12" s="73" t="s">
        <v>31</v>
      </c>
      <c r="AL12" s="72">
        <v>1364</v>
      </c>
      <c r="AM12" s="36"/>
      <c r="AN12" s="172" t="s">
        <v>117</v>
      </c>
      <c r="AO12" s="173"/>
      <c r="AP12" s="169"/>
      <c r="AQ12" s="169"/>
      <c r="AR12" s="73" t="s">
        <v>31</v>
      </c>
      <c r="AS12" s="72">
        <v>1887</v>
      </c>
      <c r="AT12" s="36"/>
      <c r="AU12" s="172" t="s">
        <v>117</v>
      </c>
      <c r="AV12" s="173"/>
    </row>
    <row r="13" spans="2:48" ht="16.5" customHeight="1">
      <c r="B13" s="73" t="s">
        <v>171</v>
      </c>
      <c r="C13" s="72">
        <v>-5</v>
      </c>
      <c r="D13" s="36"/>
      <c r="E13" s="36" t="s">
        <v>33</v>
      </c>
      <c r="F13" s="80" t="s">
        <v>389</v>
      </c>
      <c r="G13" s="38"/>
      <c r="I13" s="73" t="s">
        <v>171</v>
      </c>
      <c r="J13" s="72">
        <v>-8</v>
      </c>
      <c r="K13" s="36"/>
      <c r="L13" s="36" t="s">
        <v>33</v>
      </c>
      <c r="M13" s="80" t="s">
        <v>597</v>
      </c>
      <c r="P13" s="73" t="s">
        <v>171</v>
      </c>
      <c r="Q13" s="72">
        <v>-1</v>
      </c>
      <c r="R13" s="36"/>
      <c r="S13" s="36" t="s">
        <v>33</v>
      </c>
      <c r="T13" s="80" t="s">
        <v>287</v>
      </c>
      <c r="W13" s="73" t="s">
        <v>171</v>
      </c>
      <c r="X13" s="72">
        <v>-4</v>
      </c>
      <c r="Y13" s="36"/>
      <c r="Z13" s="36" t="s">
        <v>33</v>
      </c>
      <c r="AA13" s="80" t="s">
        <v>598</v>
      </c>
      <c r="AB13" s="170"/>
      <c r="AC13" s="170"/>
      <c r="AD13" s="73" t="s">
        <v>171</v>
      </c>
      <c r="AE13" s="72">
        <v>-9</v>
      </c>
      <c r="AF13" s="36"/>
      <c r="AG13" s="36" t="s">
        <v>33</v>
      </c>
      <c r="AH13" s="80" t="s">
        <v>599</v>
      </c>
      <c r="AI13" s="170"/>
      <c r="AJ13" s="170"/>
      <c r="AK13" s="73" t="s">
        <v>171</v>
      </c>
      <c r="AL13" s="72">
        <v>-4</v>
      </c>
      <c r="AM13" s="36"/>
      <c r="AN13" s="36" t="s">
        <v>33</v>
      </c>
      <c r="AO13" s="80" t="s">
        <v>349</v>
      </c>
      <c r="AP13" s="170"/>
      <c r="AQ13" s="170"/>
      <c r="AR13" s="73" t="s">
        <v>171</v>
      </c>
      <c r="AS13" s="72">
        <v>-3</v>
      </c>
      <c r="AT13" s="36"/>
      <c r="AU13" s="36" t="s">
        <v>33</v>
      </c>
      <c r="AV13" s="80" t="s">
        <v>292</v>
      </c>
    </row>
    <row r="14" spans="2:48" ht="16.5" customHeight="1">
      <c r="B14" s="73" t="s">
        <v>32</v>
      </c>
      <c r="C14" s="72">
        <v>840</v>
      </c>
      <c r="D14" s="36"/>
      <c r="E14" s="96"/>
      <c r="F14" s="95"/>
      <c r="G14" s="38"/>
      <c r="I14" s="73" t="s">
        <v>32</v>
      </c>
      <c r="J14" s="72">
        <v>1100</v>
      </c>
      <c r="K14" s="36"/>
      <c r="L14" s="96"/>
      <c r="M14" s="95"/>
      <c r="P14" s="73" t="s">
        <v>32</v>
      </c>
      <c r="Q14" s="72">
        <v>750</v>
      </c>
      <c r="R14" s="36"/>
      <c r="S14" s="96"/>
      <c r="T14" s="95"/>
      <c r="W14" s="73" t="s">
        <v>32</v>
      </c>
      <c r="X14" s="72">
        <v>140</v>
      </c>
      <c r="Y14" s="36"/>
      <c r="Z14" s="96"/>
      <c r="AA14" s="95"/>
      <c r="AB14" s="171"/>
      <c r="AC14" s="171"/>
      <c r="AD14" s="73" t="s">
        <v>32</v>
      </c>
      <c r="AE14" s="72">
        <v>1210</v>
      </c>
      <c r="AF14" s="36"/>
      <c r="AG14" s="96"/>
      <c r="AH14" s="95"/>
      <c r="AI14" s="171"/>
      <c r="AJ14" s="171"/>
      <c r="AK14" s="73" t="s">
        <v>32</v>
      </c>
      <c r="AL14" s="72">
        <v>500</v>
      </c>
      <c r="AM14" s="36"/>
      <c r="AN14" s="96"/>
      <c r="AO14" s="95"/>
      <c r="AP14" s="171"/>
      <c r="AQ14" s="171"/>
      <c r="AR14" s="73" t="s">
        <v>32</v>
      </c>
      <c r="AS14" s="72">
        <v>690</v>
      </c>
      <c r="AT14" s="36"/>
      <c r="AU14" s="96"/>
      <c r="AV14" s="95"/>
    </row>
    <row r="15" spans="2:48" ht="16.5" customHeight="1">
      <c r="B15" s="73" t="s">
        <v>101</v>
      </c>
      <c r="C15" s="72">
        <v>0</v>
      </c>
      <c r="D15" s="36"/>
      <c r="E15" s="36"/>
      <c r="F15" s="80"/>
      <c r="G15" s="38"/>
      <c r="I15" s="73" t="s">
        <v>101</v>
      </c>
      <c r="J15" s="72">
        <v>2500</v>
      </c>
      <c r="K15" s="36"/>
      <c r="L15" s="36"/>
      <c r="M15" s="80"/>
      <c r="P15" s="73" t="s">
        <v>101</v>
      </c>
      <c r="Q15" s="72">
        <v>2500</v>
      </c>
      <c r="R15" s="36"/>
      <c r="S15" s="36"/>
      <c r="T15" s="80"/>
      <c r="W15" s="73" t="s">
        <v>101</v>
      </c>
      <c r="X15" s="72">
        <v>2500</v>
      </c>
      <c r="Y15" s="36"/>
      <c r="Z15" s="36"/>
      <c r="AA15" s="80"/>
      <c r="AB15" s="170"/>
      <c r="AC15" s="170"/>
      <c r="AD15" s="73" t="s">
        <v>101</v>
      </c>
      <c r="AE15" s="72">
        <v>2500</v>
      </c>
      <c r="AF15" s="36"/>
      <c r="AG15" s="36"/>
      <c r="AH15" s="80"/>
      <c r="AI15" s="170"/>
      <c r="AJ15" s="170"/>
      <c r="AK15" s="73" t="s">
        <v>101</v>
      </c>
      <c r="AL15" s="72">
        <v>2500</v>
      </c>
      <c r="AM15" s="36"/>
      <c r="AN15" s="36"/>
      <c r="AO15" s="80"/>
      <c r="AP15" s="170"/>
      <c r="AQ15" s="170"/>
      <c r="AR15" s="73" t="s">
        <v>101</v>
      </c>
      <c r="AS15" s="72">
        <v>2500</v>
      </c>
      <c r="AT15" s="36"/>
      <c r="AU15" s="36"/>
      <c r="AV15" s="80"/>
    </row>
    <row r="16" spans="2:48" ht="16.5" customHeight="1">
      <c r="B16" s="73" t="s">
        <v>104</v>
      </c>
      <c r="C16" s="72">
        <v>0</v>
      </c>
      <c r="D16" s="36"/>
      <c r="E16" s="36"/>
      <c r="F16" s="80"/>
      <c r="G16" s="38"/>
      <c r="I16" s="73" t="s">
        <v>104</v>
      </c>
      <c r="J16" s="72">
        <v>0</v>
      </c>
      <c r="K16" s="36"/>
      <c r="L16" s="36"/>
      <c r="M16" s="80"/>
      <c r="P16" s="73" t="s">
        <v>104</v>
      </c>
      <c r="Q16" s="72">
        <v>0</v>
      </c>
      <c r="R16" s="36"/>
      <c r="S16" s="36"/>
      <c r="T16" s="80"/>
      <c r="W16" s="73" t="s">
        <v>104</v>
      </c>
      <c r="X16" s="72">
        <v>0</v>
      </c>
      <c r="Y16" s="36"/>
      <c r="Z16" s="36"/>
      <c r="AA16" s="80"/>
      <c r="AB16" s="170"/>
      <c r="AC16" s="170"/>
      <c r="AD16" s="73" t="s">
        <v>104</v>
      </c>
      <c r="AE16" s="72">
        <v>0</v>
      </c>
      <c r="AF16" s="36"/>
      <c r="AG16" s="36"/>
      <c r="AH16" s="80"/>
      <c r="AI16" s="170"/>
      <c r="AJ16" s="170"/>
      <c r="AK16" s="73" t="s">
        <v>104</v>
      </c>
      <c r="AL16" s="72">
        <v>0</v>
      </c>
      <c r="AM16" s="36"/>
      <c r="AN16" s="36"/>
      <c r="AO16" s="80"/>
      <c r="AP16" s="170"/>
      <c r="AQ16" s="170"/>
      <c r="AR16" s="73" t="s">
        <v>104</v>
      </c>
      <c r="AS16" s="72">
        <v>0</v>
      </c>
      <c r="AT16" s="36"/>
      <c r="AU16" s="36"/>
      <c r="AV16" s="80"/>
    </row>
    <row r="17" spans="2:48" ht="16.5" customHeight="1">
      <c r="B17" s="93" t="s">
        <v>109</v>
      </c>
      <c r="C17" s="94">
        <v>26010</v>
      </c>
      <c r="D17" s="81"/>
      <c r="E17" s="36"/>
      <c r="F17" s="37"/>
      <c r="G17" s="38"/>
      <c r="H17" s="39"/>
      <c r="I17" s="93" t="s">
        <v>109</v>
      </c>
      <c r="J17" s="94">
        <v>36340</v>
      </c>
      <c r="K17" s="81"/>
      <c r="L17" s="36"/>
      <c r="M17" s="37"/>
      <c r="N17" s="39"/>
      <c r="O17" s="39"/>
      <c r="P17" s="93" t="s">
        <v>109</v>
      </c>
      <c r="Q17" s="94">
        <v>25770</v>
      </c>
      <c r="R17" s="81"/>
      <c r="S17" s="36"/>
      <c r="T17" s="37"/>
      <c r="U17" s="39"/>
      <c r="V17" s="39"/>
      <c r="W17" s="93" t="s">
        <v>109</v>
      </c>
      <c r="X17" s="94">
        <v>6880</v>
      </c>
      <c r="Y17" s="81"/>
      <c r="Z17" s="36"/>
      <c r="AA17" s="37"/>
      <c r="AB17" s="81"/>
      <c r="AC17" s="81"/>
      <c r="AD17" s="93" t="s">
        <v>109</v>
      </c>
      <c r="AE17" s="94">
        <v>39970</v>
      </c>
      <c r="AF17" s="81"/>
      <c r="AG17" s="36"/>
      <c r="AH17" s="37"/>
      <c r="AI17" s="81"/>
      <c r="AJ17" s="81"/>
      <c r="AK17" s="93" t="s">
        <v>109</v>
      </c>
      <c r="AL17" s="94">
        <v>18000</v>
      </c>
      <c r="AM17" s="81"/>
      <c r="AN17" s="36"/>
      <c r="AO17" s="37"/>
      <c r="AP17" s="81"/>
      <c r="AQ17" s="81"/>
      <c r="AR17" s="93" t="s">
        <v>109</v>
      </c>
      <c r="AS17" s="94">
        <v>23940</v>
      </c>
      <c r="AT17" s="81"/>
      <c r="AU17" s="36"/>
      <c r="AV17" s="37"/>
    </row>
    <row r="18" spans="2:48" ht="16.5" customHeight="1">
      <c r="B18" s="74" t="s">
        <v>111</v>
      </c>
      <c r="C18" s="75">
        <v>21600</v>
      </c>
      <c r="D18" s="81"/>
      <c r="E18" s="36"/>
      <c r="F18" s="37"/>
      <c r="G18" s="38"/>
      <c r="H18" s="39"/>
      <c r="I18" s="74" t="s">
        <v>111</v>
      </c>
      <c r="J18" s="75">
        <v>0</v>
      </c>
      <c r="K18" s="81"/>
      <c r="L18" s="36"/>
      <c r="M18" s="37"/>
      <c r="N18" s="39"/>
      <c r="O18" s="39"/>
      <c r="P18" s="74" t="s">
        <v>111</v>
      </c>
      <c r="Q18" s="75">
        <v>0</v>
      </c>
      <c r="R18" s="81"/>
      <c r="S18" s="36"/>
      <c r="T18" s="37"/>
      <c r="U18" s="39"/>
      <c r="V18" s="39"/>
      <c r="W18" s="74" t="s">
        <v>111</v>
      </c>
      <c r="X18" s="75">
        <v>0</v>
      </c>
      <c r="Y18" s="81"/>
      <c r="Z18" s="36"/>
      <c r="AA18" s="37"/>
      <c r="AB18" s="81"/>
      <c r="AC18" s="81"/>
      <c r="AD18" s="74" t="s">
        <v>111</v>
      </c>
      <c r="AE18" s="75">
        <v>0</v>
      </c>
      <c r="AF18" s="81"/>
      <c r="AG18" s="36"/>
      <c r="AH18" s="37"/>
      <c r="AI18" s="81"/>
      <c r="AJ18" s="81"/>
      <c r="AK18" s="74" t="s">
        <v>111</v>
      </c>
      <c r="AL18" s="75">
        <v>0</v>
      </c>
      <c r="AM18" s="81"/>
      <c r="AN18" s="36"/>
      <c r="AO18" s="37"/>
      <c r="AP18" s="81"/>
      <c r="AQ18" s="81"/>
      <c r="AR18" s="74" t="s">
        <v>111</v>
      </c>
      <c r="AS18" s="75">
        <v>0</v>
      </c>
      <c r="AT18" s="81"/>
      <c r="AU18" s="36"/>
      <c r="AV18" s="37"/>
    </row>
    <row r="19" spans="2:48" ht="16.5" customHeight="1">
      <c r="B19" s="91" t="s">
        <v>112</v>
      </c>
      <c r="C19" s="92">
        <v>47610</v>
      </c>
      <c r="D19" s="81"/>
      <c r="E19" s="36"/>
      <c r="F19" s="37"/>
      <c r="G19" s="38"/>
      <c r="I19" s="91" t="s">
        <v>112</v>
      </c>
      <c r="J19" s="92">
        <v>36340</v>
      </c>
      <c r="K19" s="81"/>
      <c r="L19" s="36"/>
      <c r="M19" s="37"/>
      <c r="P19" s="91" t="s">
        <v>112</v>
      </c>
      <c r="Q19" s="92">
        <v>25770</v>
      </c>
      <c r="R19" s="81"/>
      <c r="S19" s="36"/>
      <c r="T19" s="37"/>
      <c r="W19" s="91" t="s">
        <v>112</v>
      </c>
      <c r="X19" s="92">
        <v>6880</v>
      </c>
      <c r="Y19" s="81"/>
      <c r="Z19" s="36"/>
      <c r="AA19" s="37"/>
      <c r="AB19" s="81"/>
      <c r="AC19" s="81"/>
      <c r="AD19" s="91" t="s">
        <v>112</v>
      </c>
      <c r="AE19" s="92">
        <v>39970</v>
      </c>
      <c r="AF19" s="81"/>
      <c r="AG19" s="36"/>
      <c r="AH19" s="37"/>
      <c r="AI19" s="81"/>
      <c r="AJ19" s="81"/>
      <c r="AK19" s="91" t="s">
        <v>112</v>
      </c>
      <c r="AL19" s="92">
        <v>18000</v>
      </c>
      <c r="AM19" s="81"/>
      <c r="AN19" s="36"/>
      <c r="AO19" s="37"/>
      <c r="AP19" s="81"/>
      <c r="AQ19" s="81"/>
      <c r="AR19" s="91" t="s">
        <v>112</v>
      </c>
      <c r="AS19" s="92">
        <v>23940</v>
      </c>
      <c r="AT19" s="81"/>
      <c r="AU19" s="36"/>
      <c r="AV19" s="37"/>
    </row>
    <row r="20" spans="2:48" s="39" customFormat="1" ht="16.5" customHeight="1">
      <c r="B20" s="73"/>
      <c r="C20" s="42"/>
      <c r="D20" s="36"/>
      <c r="E20" s="36"/>
      <c r="F20" s="37"/>
      <c r="G20" s="38"/>
      <c r="I20" s="73"/>
      <c r="J20" s="42"/>
      <c r="K20" s="36"/>
      <c r="L20" s="36"/>
      <c r="M20" s="37"/>
      <c r="P20" s="73"/>
      <c r="Q20" s="42"/>
      <c r="R20" s="36"/>
      <c r="S20" s="36"/>
      <c r="T20" s="37"/>
      <c r="W20" s="73"/>
      <c r="X20" s="42"/>
      <c r="Y20" s="36"/>
      <c r="Z20" s="36"/>
      <c r="AA20" s="37"/>
      <c r="AB20" s="81"/>
      <c r="AC20" s="81"/>
      <c r="AD20" s="73"/>
      <c r="AE20" s="42"/>
      <c r="AF20" s="36"/>
      <c r="AG20" s="36"/>
      <c r="AH20" s="37"/>
      <c r="AI20" s="81"/>
      <c r="AJ20" s="81"/>
      <c r="AK20" s="73"/>
      <c r="AL20" s="42"/>
      <c r="AM20" s="36"/>
      <c r="AN20" s="36"/>
      <c r="AO20" s="37"/>
      <c r="AP20" s="81"/>
      <c r="AQ20" s="81"/>
      <c r="AR20" s="73"/>
      <c r="AS20" s="42"/>
      <c r="AT20" s="36"/>
      <c r="AU20" s="36"/>
      <c r="AV20" s="37"/>
    </row>
    <row r="21" spans="2:48" s="39" customFormat="1" ht="16.5" customHeight="1">
      <c r="B21" s="73">
        <v>0</v>
      </c>
      <c r="C21" s="42"/>
      <c r="D21" s="36"/>
      <c r="E21" s="36"/>
      <c r="F21" s="37"/>
      <c r="G21" s="38"/>
      <c r="I21" s="73">
        <v>0</v>
      </c>
      <c r="J21" s="42"/>
      <c r="K21" s="36"/>
      <c r="L21" s="36"/>
      <c r="M21" s="37"/>
      <c r="P21" s="73">
        <v>0</v>
      </c>
      <c r="Q21" s="42"/>
      <c r="R21" s="36"/>
      <c r="S21" s="36"/>
      <c r="T21" s="37"/>
      <c r="W21" s="73">
        <v>0</v>
      </c>
      <c r="X21" s="42"/>
      <c r="Y21" s="36"/>
      <c r="Z21" s="36"/>
      <c r="AA21" s="37"/>
      <c r="AB21" s="81"/>
      <c r="AC21" s="81"/>
      <c r="AD21" s="73">
        <v>0</v>
      </c>
      <c r="AE21" s="42"/>
      <c r="AF21" s="36"/>
      <c r="AG21" s="36"/>
      <c r="AH21" s="37"/>
      <c r="AI21" s="81"/>
      <c r="AJ21" s="81"/>
      <c r="AK21" s="73">
        <v>0</v>
      </c>
      <c r="AL21" s="42"/>
      <c r="AM21" s="36"/>
      <c r="AN21" s="36"/>
      <c r="AO21" s="37"/>
      <c r="AP21" s="81"/>
      <c r="AQ21" s="81"/>
      <c r="AR21" s="73">
        <v>0</v>
      </c>
      <c r="AS21" s="42"/>
      <c r="AT21" s="36"/>
      <c r="AU21" s="36"/>
      <c r="AV21" s="37"/>
    </row>
    <row r="22" spans="2:48" s="39" customFormat="1" ht="16.5" customHeight="1">
      <c r="B22" s="73" t="s">
        <v>211</v>
      </c>
      <c r="C22" s="42"/>
      <c r="D22" s="36"/>
      <c r="E22" s="36"/>
      <c r="F22" s="37"/>
      <c r="G22" s="38"/>
      <c r="I22" s="73" t="s">
        <v>211</v>
      </c>
      <c r="J22" s="42"/>
      <c r="K22" s="36"/>
      <c r="L22" s="36"/>
      <c r="M22" s="37"/>
      <c r="P22" s="73" t="s">
        <v>211</v>
      </c>
      <c r="Q22" s="42"/>
      <c r="R22" s="36"/>
      <c r="S22" s="36"/>
      <c r="T22" s="37"/>
      <c r="W22" s="73" t="s">
        <v>211</v>
      </c>
      <c r="X22" s="42"/>
      <c r="Y22" s="36"/>
      <c r="Z22" s="36"/>
      <c r="AA22" s="37"/>
      <c r="AB22" s="81"/>
      <c r="AC22" s="81"/>
      <c r="AD22" s="73" t="s">
        <v>211</v>
      </c>
      <c r="AE22" s="42"/>
      <c r="AF22" s="36"/>
      <c r="AG22" s="36"/>
      <c r="AH22" s="37"/>
      <c r="AI22" s="81"/>
      <c r="AJ22" s="81"/>
      <c r="AK22" s="73" t="s">
        <v>211</v>
      </c>
      <c r="AL22" s="42"/>
      <c r="AM22" s="36"/>
      <c r="AN22" s="36"/>
      <c r="AO22" s="37"/>
      <c r="AP22" s="81"/>
      <c r="AQ22" s="81"/>
      <c r="AR22" s="73" t="s">
        <v>211</v>
      </c>
      <c r="AS22" s="42"/>
      <c r="AT22" s="36"/>
      <c r="AU22" s="36"/>
      <c r="AV22" s="37"/>
    </row>
    <row r="23" spans="2:48" s="184" customFormat="1" ht="16.5" customHeight="1">
      <c r="B23" s="180">
        <v>0</v>
      </c>
      <c r="C23" s="181"/>
      <c r="D23" s="26"/>
      <c r="E23" s="26"/>
      <c r="F23" s="182"/>
      <c r="G23" s="183"/>
      <c r="I23" s="180">
        <v>0</v>
      </c>
      <c r="J23" s="181"/>
      <c r="K23" s="26"/>
      <c r="L23" s="26"/>
      <c r="M23" s="182"/>
      <c r="P23" s="180">
        <v>0</v>
      </c>
      <c r="Q23" s="181"/>
      <c r="R23" s="26"/>
      <c r="S23" s="26"/>
      <c r="T23" s="182"/>
      <c r="W23" s="180">
        <v>0</v>
      </c>
      <c r="X23" s="181"/>
      <c r="Y23" s="26"/>
      <c r="Z23" s="26"/>
      <c r="AA23" s="182"/>
      <c r="AB23" s="185"/>
      <c r="AC23" s="185"/>
      <c r="AD23" s="180">
        <v>0</v>
      </c>
      <c r="AE23" s="181"/>
      <c r="AF23" s="26"/>
      <c r="AG23" s="26"/>
      <c r="AH23" s="182"/>
      <c r="AI23" s="185"/>
      <c r="AJ23" s="185"/>
      <c r="AK23" s="180">
        <v>0</v>
      </c>
      <c r="AL23" s="181"/>
      <c r="AM23" s="26"/>
      <c r="AN23" s="26"/>
      <c r="AO23" s="182"/>
      <c r="AP23" s="185"/>
      <c r="AQ23" s="185"/>
      <c r="AR23" s="180">
        <v>0</v>
      </c>
      <c r="AS23" s="181"/>
      <c r="AT23" s="26"/>
      <c r="AU23" s="26"/>
      <c r="AV23" s="182"/>
    </row>
    <row r="24" spans="2:48" ht="16.5" customHeight="1" thickBot="1">
      <c r="B24" s="84"/>
      <c r="C24" s="85"/>
      <c r="D24" s="85"/>
      <c r="E24" s="85"/>
      <c r="F24" s="86"/>
      <c r="G24" s="38"/>
      <c r="I24" s="84"/>
      <c r="J24" s="85"/>
      <c r="K24" s="85"/>
      <c r="L24" s="85"/>
      <c r="M24" s="86"/>
      <c r="P24" s="84"/>
      <c r="Q24" s="85"/>
      <c r="R24" s="85"/>
      <c r="S24" s="85"/>
      <c r="T24" s="86"/>
      <c r="W24" s="84"/>
      <c r="X24" s="85"/>
      <c r="Y24" s="85"/>
      <c r="Z24" s="85"/>
      <c r="AA24" s="86"/>
      <c r="AB24" s="81"/>
      <c r="AC24" s="81"/>
      <c r="AD24" s="84"/>
      <c r="AE24" s="85"/>
      <c r="AF24" s="85"/>
      <c r="AG24" s="85"/>
      <c r="AH24" s="86"/>
      <c r="AI24" s="81"/>
      <c r="AJ24" s="81"/>
      <c r="AK24" s="84"/>
      <c r="AL24" s="85"/>
      <c r="AM24" s="85"/>
      <c r="AN24" s="85"/>
      <c r="AO24" s="86"/>
      <c r="AP24" s="81"/>
      <c r="AQ24" s="81"/>
      <c r="AR24" s="84"/>
      <c r="AS24" s="85"/>
      <c r="AT24" s="85"/>
      <c r="AU24" s="85"/>
      <c r="AV24" s="86"/>
    </row>
    <row r="25" spans="2:48" ht="16.5" customHeight="1">
      <c r="B25" s="36"/>
      <c r="C25" s="36"/>
      <c r="D25" s="36"/>
      <c r="E25" s="36"/>
      <c r="F25" s="36"/>
      <c r="G25" s="38"/>
      <c r="I25" s="36"/>
      <c r="J25" s="36"/>
      <c r="K25" s="36"/>
      <c r="L25" s="36"/>
      <c r="M25" s="36"/>
      <c r="P25" s="36"/>
      <c r="Q25" s="36"/>
      <c r="R25" s="36"/>
      <c r="S25" s="36"/>
      <c r="T25" s="36"/>
      <c r="W25" s="36"/>
      <c r="X25" s="36"/>
      <c r="Y25" s="36"/>
      <c r="Z25" s="36"/>
      <c r="AA25" s="36"/>
      <c r="AB25" s="81"/>
      <c r="AC25" s="81"/>
      <c r="AD25" s="36"/>
      <c r="AE25" s="36"/>
      <c r="AF25" s="36"/>
      <c r="AG25" s="36"/>
      <c r="AH25" s="36"/>
      <c r="AI25" s="81"/>
      <c r="AJ25" s="81"/>
      <c r="AK25" s="36"/>
      <c r="AL25" s="36"/>
      <c r="AM25" s="36"/>
      <c r="AN25" s="36"/>
      <c r="AO25" s="36"/>
      <c r="AP25" s="81"/>
      <c r="AQ25" s="81"/>
      <c r="AR25" s="36"/>
      <c r="AS25" s="36"/>
      <c r="AT25" s="36"/>
      <c r="AU25" s="36"/>
      <c r="AV25" s="36"/>
    </row>
    <row r="26" spans="2:48" ht="16.5" customHeight="1">
      <c r="B26" s="87"/>
      <c r="I26" s="87"/>
      <c r="P26" s="87"/>
      <c r="W26" s="87"/>
      <c r="AD26" s="87"/>
      <c r="AK26" s="87"/>
      <c r="AR26" s="87"/>
    </row>
    <row r="27" spans="2:48" ht="16.5" customHeight="1">
      <c r="B27" s="36"/>
      <c r="I27" s="36"/>
      <c r="P27" s="36"/>
      <c r="W27" s="36"/>
      <c r="AD27" s="36"/>
      <c r="AK27" s="36"/>
      <c r="AR27" s="36"/>
    </row>
    <row r="28" spans="2:48" ht="16.5" customHeight="1" thickBot="1">
      <c r="G28" s="38"/>
    </row>
    <row r="29" spans="2:48" s="76" customFormat="1" ht="16.5" customHeight="1">
      <c r="B29" s="98"/>
      <c r="C29" s="101"/>
      <c r="D29" s="102" t="s">
        <v>114</v>
      </c>
      <c r="E29" s="99"/>
      <c r="F29" s="100"/>
      <c r="G29" s="77"/>
      <c r="I29" s="98"/>
      <c r="J29" s="101"/>
      <c r="K29" s="102" t="s">
        <v>114</v>
      </c>
      <c r="L29" s="99"/>
      <c r="M29" s="100"/>
      <c r="P29" s="98"/>
      <c r="Q29" s="101"/>
      <c r="R29" s="102" t="s">
        <v>114</v>
      </c>
      <c r="S29" s="99"/>
      <c r="T29" s="100"/>
      <c r="W29" s="98"/>
      <c r="X29" s="101"/>
      <c r="Y29" s="102" t="s">
        <v>114</v>
      </c>
      <c r="Z29" s="99"/>
      <c r="AA29" s="100"/>
      <c r="AB29" s="167"/>
      <c r="AC29" s="167"/>
      <c r="AD29" s="98"/>
      <c r="AE29" s="101"/>
      <c r="AF29" s="102" t="s">
        <v>114</v>
      </c>
      <c r="AG29" s="99"/>
      <c r="AH29" s="100"/>
      <c r="AI29" s="167"/>
      <c r="AJ29" s="167"/>
      <c r="AK29" s="98"/>
      <c r="AL29" s="101"/>
      <c r="AM29" s="102" t="s">
        <v>114</v>
      </c>
      <c r="AN29" s="99"/>
      <c r="AO29" s="100"/>
      <c r="AP29" s="167"/>
      <c r="AQ29" s="167"/>
      <c r="AR29" s="98"/>
      <c r="AS29" s="101"/>
      <c r="AT29" s="102" t="s">
        <v>114</v>
      </c>
      <c r="AU29" s="99"/>
      <c r="AV29" s="100"/>
    </row>
    <row r="30" spans="2:48" ht="16.5" customHeight="1">
      <c r="B30" s="40" t="s">
        <v>26</v>
      </c>
      <c r="C30" s="26" t="s">
        <v>87</v>
      </c>
      <c r="D30" s="36"/>
      <c r="E30" s="26"/>
      <c r="F30" s="95"/>
      <c r="G30" s="38"/>
      <c r="H30" s="41"/>
      <c r="I30" s="40" t="s">
        <v>26</v>
      </c>
      <c r="J30" s="26" t="s">
        <v>88</v>
      </c>
      <c r="K30" s="41"/>
      <c r="L30" s="26"/>
      <c r="M30" s="70"/>
      <c r="N30" s="41"/>
      <c r="O30" s="41"/>
      <c r="P30" s="40" t="s">
        <v>26</v>
      </c>
      <c r="Q30" s="26" t="s">
        <v>89</v>
      </c>
      <c r="R30" s="42"/>
      <c r="S30" s="26"/>
      <c r="T30" s="70"/>
      <c r="U30" s="41"/>
      <c r="V30" s="41"/>
      <c r="W30" s="40" t="s">
        <v>26</v>
      </c>
      <c r="X30" s="26" t="s">
        <v>90</v>
      </c>
      <c r="Y30" s="41"/>
      <c r="Z30" s="26"/>
      <c r="AA30" s="70"/>
      <c r="AB30" s="41"/>
      <c r="AC30" s="41"/>
      <c r="AD30" s="40" t="s">
        <v>26</v>
      </c>
      <c r="AE30" s="26" t="s">
        <v>91</v>
      </c>
      <c r="AF30" s="41"/>
      <c r="AG30" s="26"/>
      <c r="AH30" s="70"/>
      <c r="AI30" s="41"/>
      <c r="AJ30" s="41"/>
      <c r="AK30" s="40" t="s">
        <v>26</v>
      </c>
      <c r="AL30" s="26" t="s">
        <v>92</v>
      </c>
      <c r="AN30" s="26"/>
      <c r="AO30" s="70"/>
      <c r="AP30" s="41"/>
      <c r="AQ30" s="41"/>
      <c r="AR30" s="40" t="s">
        <v>26</v>
      </c>
      <c r="AS30" s="26" t="s">
        <v>93</v>
      </c>
      <c r="AU30" s="26"/>
      <c r="AV30" s="70"/>
    </row>
    <row r="31" spans="2:48" ht="16.5" customHeight="1">
      <c r="B31" s="73" t="s">
        <v>27</v>
      </c>
      <c r="C31" s="36" t="s">
        <v>584</v>
      </c>
      <c r="D31" s="36"/>
      <c r="E31" s="36" t="s">
        <v>28</v>
      </c>
      <c r="F31" s="90">
        <v>45483</v>
      </c>
      <c r="G31" s="38"/>
      <c r="I31" s="73" t="s">
        <v>27</v>
      </c>
      <c r="J31" s="36" t="s">
        <v>584</v>
      </c>
      <c r="K31" s="36"/>
      <c r="L31" s="36" t="s">
        <v>28</v>
      </c>
      <c r="M31" s="90">
        <v>45483</v>
      </c>
      <c r="P31" s="73" t="s">
        <v>27</v>
      </c>
      <c r="Q31" s="36" t="s">
        <v>584</v>
      </c>
      <c r="R31" s="36"/>
      <c r="S31" s="36" t="s">
        <v>28</v>
      </c>
      <c r="T31" s="90">
        <v>45483</v>
      </c>
      <c r="W31" s="73" t="s">
        <v>27</v>
      </c>
      <c r="X31" s="36" t="s">
        <v>584</v>
      </c>
      <c r="Y31" s="36"/>
      <c r="Z31" s="36" t="s">
        <v>28</v>
      </c>
      <c r="AA31" s="90">
        <v>45483</v>
      </c>
      <c r="AB31" s="168"/>
      <c r="AC31" s="168"/>
      <c r="AD31" s="73" t="s">
        <v>27</v>
      </c>
      <c r="AE31" s="36" t="s">
        <v>584</v>
      </c>
      <c r="AF31" s="36"/>
      <c r="AG31" s="36" t="s">
        <v>28</v>
      </c>
      <c r="AH31" s="90">
        <v>45483</v>
      </c>
      <c r="AI31" s="168"/>
      <c r="AJ31" s="168"/>
      <c r="AK31" s="73" t="s">
        <v>27</v>
      </c>
      <c r="AL31" s="36" t="s">
        <v>584</v>
      </c>
      <c r="AM31" s="36"/>
      <c r="AN31" s="36" t="s">
        <v>28</v>
      </c>
      <c r="AO31" s="90">
        <v>45483</v>
      </c>
      <c r="AP31" s="168"/>
      <c r="AQ31" s="168"/>
      <c r="AR31" s="73" t="s">
        <v>27</v>
      </c>
      <c r="AS31" s="36" t="s">
        <v>584</v>
      </c>
      <c r="AT31" s="36"/>
      <c r="AU31" s="36" t="s">
        <v>28</v>
      </c>
      <c r="AV31" s="90">
        <v>45483</v>
      </c>
    </row>
    <row r="32" spans="2:48" ht="16.5" customHeight="1">
      <c r="B32" s="73"/>
      <c r="C32" s="36"/>
      <c r="D32" s="36"/>
      <c r="E32" s="36"/>
      <c r="F32" s="37"/>
      <c r="G32" s="38"/>
      <c r="I32" s="73"/>
      <c r="J32" s="36"/>
      <c r="K32" s="36"/>
      <c r="L32" s="36"/>
      <c r="M32" s="37"/>
      <c r="P32" s="73"/>
      <c r="Q32" s="36"/>
      <c r="R32" s="36"/>
      <c r="S32" s="36"/>
      <c r="T32" s="37"/>
      <c r="W32" s="73"/>
      <c r="X32" s="36"/>
      <c r="Y32" s="36"/>
      <c r="Z32" s="36"/>
      <c r="AA32" s="37"/>
      <c r="AB32" s="81"/>
      <c r="AC32" s="81"/>
      <c r="AD32" s="73"/>
      <c r="AE32" s="36"/>
      <c r="AF32" s="36"/>
      <c r="AG32" s="36"/>
      <c r="AH32" s="37"/>
      <c r="AI32" s="81"/>
      <c r="AJ32" s="81"/>
      <c r="AK32" s="73"/>
      <c r="AL32" s="36"/>
      <c r="AM32" s="36"/>
      <c r="AN32" s="36"/>
      <c r="AO32" s="37"/>
      <c r="AP32" s="81"/>
      <c r="AQ32" s="81"/>
      <c r="AR32" s="73"/>
      <c r="AS32" s="36"/>
      <c r="AT32" s="36"/>
      <c r="AU32" s="36"/>
      <c r="AV32" s="37"/>
    </row>
    <row r="33" spans="1:58" s="79" customFormat="1" ht="16.5" customHeight="1">
      <c r="B33" s="266" t="s">
        <v>113</v>
      </c>
      <c r="C33" s="267"/>
      <c r="D33" s="252"/>
      <c r="E33" s="268" t="s">
        <v>115</v>
      </c>
      <c r="F33" s="269"/>
      <c r="G33" s="78"/>
      <c r="I33" s="266" t="s">
        <v>113</v>
      </c>
      <c r="J33" s="267"/>
      <c r="K33" s="252"/>
      <c r="L33" s="268" t="s">
        <v>115</v>
      </c>
      <c r="M33" s="269"/>
      <c r="P33" s="266" t="s">
        <v>113</v>
      </c>
      <c r="Q33" s="267"/>
      <c r="R33" s="252"/>
      <c r="S33" s="268" t="s">
        <v>115</v>
      </c>
      <c r="T33" s="269"/>
      <c r="W33" s="266" t="s">
        <v>113</v>
      </c>
      <c r="X33" s="267"/>
      <c r="Y33" s="252"/>
      <c r="Z33" s="268" t="s">
        <v>115</v>
      </c>
      <c r="AA33" s="269"/>
      <c r="AB33" s="169"/>
      <c r="AC33" s="169"/>
      <c r="AD33" s="266" t="s">
        <v>113</v>
      </c>
      <c r="AE33" s="267"/>
      <c r="AF33" s="252"/>
      <c r="AG33" s="268" t="s">
        <v>115</v>
      </c>
      <c r="AH33" s="269"/>
      <c r="AI33" s="169"/>
      <c r="AJ33" s="169"/>
      <c r="AK33" s="266" t="s">
        <v>113</v>
      </c>
      <c r="AL33" s="267"/>
      <c r="AM33" s="252"/>
      <c r="AN33" s="268" t="s">
        <v>115</v>
      </c>
      <c r="AO33" s="269"/>
      <c r="AP33" s="169"/>
      <c r="AQ33" s="169"/>
      <c r="AR33" s="266" t="s">
        <v>113</v>
      </c>
      <c r="AS33" s="267"/>
      <c r="AT33" s="252"/>
      <c r="AU33" s="268" t="s">
        <v>115</v>
      </c>
      <c r="AV33" s="269"/>
    </row>
    <row r="34" spans="1:58" ht="16.5" customHeight="1">
      <c r="B34" s="73" t="s">
        <v>1</v>
      </c>
      <c r="C34" s="72">
        <v>910</v>
      </c>
      <c r="D34" s="36"/>
      <c r="E34" s="36" t="s">
        <v>29</v>
      </c>
      <c r="F34" s="80" t="s">
        <v>600</v>
      </c>
      <c r="G34" s="38"/>
      <c r="I34" s="73" t="s">
        <v>1</v>
      </c>
      <c r="J34" s="72">
        <v>910</v>
      </c>
      <c r="K34" s="36"/>
      <c r="L34" s="36" t="s">
        <v>29</v>
      </c>
      <c r="M34" s="80" t="s">
        <v>601</v>
      </c>
      <c r="P34" s="73" t="s">
        <v>1</v>
      </c>
      <c r="Q34" s="72">
        <v>910</v>
      </c>
      <c r="R34" s="36"/>
      <c r="S34" s="36" t="s">
        <v>29</v>
      </c>
      <c r="T34" s="80" t="s">
        <v>602</v>
      </c>
      <c r="W34" s="73" t="s">
        <v>1</v>
      </c>
      <c r="X34" s="72">
        <v>910</v>
      </c>
      <c r="Y34" s="36"/>
      <c r="Z34" s="36" t="s">
        <v>29</v>
      </c>
      <c r="AA34" s="80" t="s">
        <v>603</v>
      </c>
      <c r="AB34" s="170"/>
      <c r="AC34" s="170"/>
      <c r="AD34" s="73" t="s">
        <v>1</v>
      </c>
      <c r="AE34" s="72">
        <v>910</v>
      </c>
      <c r="AF34" s="36"/>
      <c r="AG34" s="36" t="s">
        <v>29</v>
      </c>
      <c r="AH34" s="80" t="s">
        <v>604</v>
      </c>
      <c r="AI34" s="170"/>
      <c r="AJ34" s="170"/>
      <c r="AK34" s="73" t="s">
        <v>1</v>
      </c>
      <c r="AL34" s="72">
        <v>910</v>
      </c>
      <c r="AM34" s="36"/>
      <c r="AN34" s="36" t="s">
        <v>29</v>
      </c>
      <c r="AO34" s="80" t="s">
        <v>605</v>
      </c>
      <c r="AP34" s="170"/>
      <c r="AQ34" s="170"/>
      <c r="AR34" s="73" t="s">
        <v>1</v>
      </c>
      <c r="AS34" s="72">
        <v>910</v>
      </c>
      <c r="AT34" s="36"/>
      <c r="AU34" s="36" t="s">
        <v>29</v>
      </c>
      <c r="AV34" s="80" t="s">
        <v>606</v>
      </c>
      <c r="BF34" s="165"/>
    </row>
    <row r="35" spans="1:58" ht="16.5" customHeight="1">
      <c r="B35" s="73" t="s">
        <v>3</v>
      </c>
      <c r="C35" s="72">
        <v>13440</v>
      </c>
      <c r="D35" s="36"/>
      <c r="E35" s="36" t="s">
        <v>30</v>
      </c>
      <c r="F35" s="80" t="s">
        <v>514</v>
      </c>
      <c r="G35" s="38"/>
      <c r="I35" s="73" t="s">
        <v>3</v>
      </c>
      <c r="J35" s="72">
        <v>20520</v>
      </c>
      <c r="K35" s="36"/>
      <c r="L35" s="36" t="s">
        <v>30</v>
      </c>
      <c r="M35" s="80" t="s">
        <v>515</v>
      </c>
      <c r="P35" s="73" t="s">
        <v>3</v>
      </c>
      <c r="Q35" s="72">
        <v>11400</v>
      </c>
      <c r="R35" s="36"/>
      <c r="S35" s="36" t="s">
        <v>30</v>
      </c>
      <c r="T35" s="80" t="s">
        <v>516</v>
      </c>
      <c r="W35" s="73" t="s">
        <v>3</v>
      </c>
      <c r="X35" s="72">
        <v>12480</v>
      </c>
      <c r="Y35" s="36"/>
      <c r="Z35" s="36" t="s">
        <v>30</v>
      </c>
      <c r="AA35" s="80" t="s">
        <v>517</v>
      </c>
      <c r="AB35" s="170"/>
      <c r="AC35" s="170"/>
      <c r="AD35" s="73" t="s">
        <v>3</v>
      </c>
      <c r="AE35" s="72">
        <v>18240</v>
      </c>
      <c r="AF35" s="36"/>
      <c r="AG35" s="36" t="s">
        <v>30</v>
      </c>
      <c r="AH35" s="80" t="s">
        <v>518</v>
      </c>
      <c r="AI35" s="170"/>
      <c r="AJ35" s="170"/>
      <c r="AK35" s="73" t="s">
        <v>3</v>
      </c>
      <c r="AL35" s="72">
        <v>15480</v>
      </c>
      <c r="AM35" s="36"/>
      <c r="AN35" s="36" t="s">
        <v>30</v>
      </c>
      <c r="AO35" s="80" t="s">
        <v>519</v>
      </c>
      <c r="AP35" s="170"/>
      <c r="AQ35" s="170"/>
      <c r="AR35" s="73" t="s">
        <v>3</v>
      </c>
      <c r="AS35" s="72">
        <v>19320</v>
      </c>
      <c r="AT35" s="36"/>
      <c r="AU35" s="36" t="s">
        <v>30</v>
      </c>
      <c r="AV35" s="80" t="s">
        <v>520</v>
      </c>
      <c r="BF35" s="165"/>
    </row>
    <row r="36" spans="1:58" ht="16.5" customHeight="1">
      <c r="B36" s="73" t="s">
        <v>159</v>
      </c>
      <c r="C36" s="72">
        <v>0</v>
      </c>
      <c r="D36" s="36"/>
      <c r="E36" s="36"/>
      <c r="F36" s="80"/>
      <c r="G36" s="38"/>
      <c r="I36" s="73" t="s">
        <v>159</v>
      </c>
      <c r="J36" s="72">
        <v>0</v>
      </c>
      <c r="K36" s="36"/>
      <c r="L36" s="36"/>
      <c r="M36" s="80"/>
      <c r="P36" s="73" t="s">
        <v>159</v>
      </c>
      <c r="Q36" s="72">
        <v>0</v>
      </c>
      <c r="R36" s="36"/>
      <c r="S36" s="36"/>
      <c r="T36" s="80"/>
      <c r="W36" s="73" t="s">
        <v>159</v>
      </c>
      <c r="X36" s="72">
        <v>0</v>
      </c>
      <c r="Y36" s="36"/>
      <c r="Z36" s="36"/>
      <c r="AA36" s="80"/>
      <c r="AB36" s="170"/>
      <c r="AC36" s="170"/>
      <c r="AD36" s="73" t="s">
        <v>159</v>
      </c>
      <c r="AE36" s="72">
        <v>0</v>
      </c>
      <c r="AF36" s="36"/>
      <c r="AG36" s="36"/>
      <c r="AH36" s="80"/>
      <c r="AI36" s="170"/>
      <c r="AJ36" s="170"/>
      <c r="AK36" s="73" t="s">
        <v>159</v>
      </c>
      <c r="AL36" s="72">
        <v>0</v>
      </c>
      <c r="AM36" s="36"/>
      <c r="AN36" s="36"/>
      <c r="AO36" s="80"/>
      <c r="AP36" s="170"/>
      <c r="AQ36" s="170"/>
      <c r="AR36" s="73" t="s">
        <v>159</v>
      </c>
      <c r="AS36" s="72">
        <v>0</v>
      </c>
      <c r="AT36" s="36"/>
      <c r="AU36" s="36"/>
      <c r="AV36" s="80"/>
      <c r="BF36" s="165"/>
    </row>
    <row r="37" spans="1:58" ht="16.5" customHeight="1">
      <c r="B37" s="164" t="s">
        <v>167</v>
      </c>
      <c r="C37" s="72">
        <v>1008</v>
      </c>
      <c r="D37" s="36"/>
      <c r="E37" s="36"/>
      <c r="F37" s="80"/>
      <c r="G37" s="38"/>
      <c r="I37" s="164" t="s">
        <v>167</v>
      </c>
      <c r="J37" s="72">
        <v>1539</v>
      </c>
      <c r="K37" s="36"/>
      <c r="L37" s="36"/>
      <c r="M37" s="80"/>
      <c r="P37" s="164" t="s">
        <v>167</v>
      </c>
      <c r="Q37" s="72">
        <v>855</v>
      </c>
      <c r="R37" s="36"/>
      <c r="S37" s="36"/>
      <c r="T37" s="80"/>
      <c r="W37" s="164" t="s">
        <v>167</v>
      </c>
      <c r="X37" s="72">
        <v>936</v>
      </c>
      <c r="Y37" s="36"/>
      <c r="Z37" s="36"/>
      <c r="AA37" s="80"/>
      <c r="AB37" s="170"/>
      <c r="AC37" s="170"/>
      <c r="AD37" s="164" t="s">
        <v>167</v>
      </c>
      <c r="AE37" s="72">
        <v>1368</v>
      </c>
      <c r="AF37" s="36"/>
      <c r="AG37" s="36"/>
      <c r="AH37" s="80"/>
      <c r="AI37" s="170"/>
      <c r="AJ37" s="170"/>
      <c r="AK37" s="164" t="s">
        <v>167</v>
      </c>
      <c r="AL37" s="72">
        <v>1161</v>
      </c>
      <c r="AM37" s="36"/>
      <c r="AN37" s="36"/>
      <c r="AO37" s="80"/>
      <c r="AP37" s="170"/>
      <c r="AQ37" s="170"/>
      <c r="AR37" s="164" t="s">
        <v>167</v>
      </c>
      <c r="AS37" s="72">
        <v>1449</v>
      </c>
      <c r="AT37" s="36"/>
      <c r="AU37" s="36"/>
      <c r="AV37" s="80"/>
      <c r="BF37" s="165"/>
    </row>
    <row r="38" spans="1:58" ht="16.5" customHeight="1">
      <c r="B38" s="73" t="s">
        <v>168</v>
      </c>
      <c r="C38" s="72">
        <v>560</v>
      </c>
      <c r="D38" s="36"/>
      <c r="E38" s="36"/>
      <c r="F38" s="80"/>
      <c r="G38" s="38"/>
      <c r="I38" s="73" t="s">
        <v>168</v>
      </c>
      <c r="J38" s="72">
        <v>855</v>
      </c>
      <c r="K38" s="36"/>
      <c r="L38" s="36"/>
      <c r="M38" s="80"/>
      <c r="P38" s="73" t="s">
        <v>168</v>
      </c>
      <c r="Q38" s="72">
        <v>475</v>
      </c>
      <c r="R38" s="36"/>
      <c r="S38" s="36"/>
      <c r="T38" s="80"/>
      <c r="W38" s="73" t="s">
        <v>168</v>
      </c>
      <c r="X38" s="72">
        <v>520</v>
      </c>
      <c r="Y38" s="36"/>
      <c r="Z38" s="36"/>
      <c r="AA38" s="80"/>
      <c r="AB38" s="170"/>
      <c r="AC38" s="170"/>
      <c r="AD38" s="73" t="s">
        <v>168</v>
      </c>
      <c r="AE38" s="72">
        <v>760</v>
      </c>
      <c r="AF38" s="36"/>
      <c r="AG38" s="36"/>
      <c r="AH38" s="80"/>
      <c r="AI38" s="170"/>
      <c r="AJ38" s="170"/>
      <c r="AK38" s="73" t="s">
        <v>168</v>
      </c>
      <c r="AL38" s="72">
        <v>645</v>
      </c>
      <c r="AM38" s="36"/>
      <c r="AN38" s="36"/>
      <c r="AO38" s="80"/>
      <c r="AP38" s="170"/>
      <c r="AQ38" s="170"/>
      <c r="AR38" s="73" t="s">
        <v>168</v>
      </c>
      <c r="AS38" s="72">
        <v>805</v>
      </c>
      <c r="AT38" s="36"/>
      <c r="AU38" s="36"/>
      <c r="AV38" s="80"/>
      <c r="BF38" s="165"/>
    </row>
    <row r="39" spans="1:58" ht="16.5" customHeight="1">
      <c r="B39" s="73" t="s">
        <v>31</v>
      </c>
      <c r="C39" s="72">
        <v>1592</v>
      </c>
      <c r="D39" s="36"/>
      <c r="E39" s="172" t="s">
        <v>117</v>
      </c>
      <c r="F39" s="173"/>
      <c r="G39" s="38"/>
      <c r="I39" s="73" t="s">
        <v>31</v>
      </c>
      <c r="J39" s="72">
        <v>2382</v>
      </c>
      <c r="K39" s="36"/>
      <c r="L39" s="172" t="s">
        <v>117</v>
      </c>
      <c r="M39" s="173"/>
      <c r="P39" s="73" t="s">
        <v>31</v>
      </c>
      <c r="Q39" s="72">
        <v>1364</v>
      </c>
      <c r="R39" s="36"/>
      <c r="S39" s="172" t="s">
        <v>117</v>
      </c>
      <c r="T39" s="173"/>
      <c r="W39" s="73" t="s">
        <v>31</v>
      </c>
      <c r="X39" s="72">
        <v>1485</v>
      </c>
      <c r="Y39" s="36"/>
      <c r="Z39" s="172" t="s">
        <v>117</v>
      </c>
      <c r="AA39" s="173"/>
      <c r="AB39" s="169"/>
      <c r="AC39" s="169"/>
      <c r="AD39" s="73" t="s">
        <v>31</v>
      </c>
      <c r="AE39" s="72">
        <v>2128</v>
      </c>
      <c r="AF39" s="36"/>
      <c r="AG39" s="172" t="s">
        <v>117</v>
      </c>
      <c r="AH39" s="173"/>
      <c r="AI39" s="169"/>
      <c r="AJ39" s="169"/>
      <c r="AK39" s="73" t="s">
        <v>31</v>
      </c>
      <c r="AL39" s="72">
        <v>1820</v>
      </c>
      <c r="AM39" s="36"/>
      <c r="AN39" s="172" t="s">
        <v>117</v>
      </c>
      <c r="AO39" s="173"/>
      <c r="AP39" s="169"/>
      <c r="AQ39" s="169"/>
      <c r="AR39" s="73" t="s">
        <v>31</v>
      </c>
      <c r="AS39" s="72">
        <v>2248</v>
      </c>
      <c r="AT39" s="36"/>
      <c r="AU39" s="172" t="s">
        <v>117</v>
      </c>
      <c r="AV39" s="173"/>
      <c r="BF39" s="165"/>
    </row>
    <row r="40" spans="1:58" ht="16.5" customHeight="1">
      <c r="B40" s="73" t="s">
        <v>171</v>
      </c>
      <c r="C40" s="72">
        <v>0</v>
      </c>
      <c r="D40" s="36"/>
      <c r="E40" s="36" t="s">
        <v>33</v>
      </c>
      <c r="F40" s="80" t="s">
        <v>569</v>
      </c>
      <c r="G40" s="38"/>
      <c r="I40" s="73" t="s">
        <v>171</v>
      </c>
      <c r="J40" s="72">
        <v>-6</v>
      </c>
      <c r="K40" s="36"/>
      <c r="L40" s="36" t="s">
        <v>33</v>
      </c>
      <c r="M40" s="80" t="s">
        <v>607</v>
      </c>
      <c r="P40" s="73" t="s">
        <v>171</v>
      </c>
      <c r="Q40" s="72">
        <v>-4</v>
      </c>
      <c r="R40" s="36"/>
      <c r="S40" s="36" t="s">
        <v>33</v>
      </c>
      <c r="T40" s="80" t="s">
        <v>349</v>
      </c>
      <c r="W40" s="73" t="s">
        <v>171</v>
      </c>
      <c r="X40" s="72">
        <v>-1</v>
      </c>
      <c r="Y40" s="36"/>
      <c r="Z40" s="36" t="s">
        <v>33</v>
      </c>
      <c r="AA40" s="80" t="s">
        <v>568</v>
      </c>
      <c r="AB40" s="170"/>
      <c r="AC40" s="170"/>
      <c r="AD40" s="73" t="s">
        <v>171</v>
      </c>
      <c r="AE40" s="72">
        <v>-6</v>
      </c>
      <c r="AF40" s="36"/>
      <c r="AG40" s="36" t="s">
        <v>33</v>
      </c>
      <c r="AH40" s="80" t="s">
        <v>608</v>
      </c>
      <c r="AI40" s="170"/>
      <c r="AJ40" s="170"/>
      <c r="AK40" s="73" t="s">
        <v>171</v>
      </c>
      <c r="AL40" s="72">
        <v>-6</v>
      </c>
      <c r="AM40" s="36"/>
      <c r="AN40" s="36" t="s">
        <v>33</v>
      </c>
      <c r="AO40" s="80" t="s">
        <v>445</v>
      </c>
      <c r="AP40" s="170"/>
      <c r="AQ40" s="170"/>
      <c r="AR40" s="73" t="s">
        <v>171</v>
      </c>
      <c r="AS40" s="72">
        <v>-2</v>
      </c>
      <c r="AT40" s="36"/>
      <c r="AU40" s="36" t="s">
        <v>33</v>
      </c>
      <c r="AV40" s="80" t="s">
        <v>423</v>
      </c>
      <c r="BF40" s="165"/>
    </row>
    <row r="41" spans="1:58" ht="16.5" customHeight="1">
      <c r="B41" s="73" t="s">
        <v>32</v>
      </c>
      <c r="C41" s="72">
        <v>580</v>
      </c>
      <c r="D41" s="36"/>
      <c r="E41" s="96"/>
      <c r="F41" s="95"/>
      <c r="G41" s="38"/>
      <c r="I41" s="73" t="s">
        <v>32</v>
      </c>
      <c r="J41" s="72">
        <v>880</v>
      </c>
      <c r="K41" s="36"/>
      <c r="L41" s="96"/>
      <c r="M41" s="95"/>
      <c r="P41" s="73" t="s">
        <v>32</v>
      </c>
      <c r="Q41" s="72">
        <v>500</v>
      </c>
      <c r="R41" s="36"/>
      <c r="S41" s="96"/>
      <c r="T41" s="95"/>
      <c r="W41" s="73" t="s">
        <v>32</v>
      </c>
      <c r="X41" s="72">
        <v>540</v>
      </c>
      <c r="Y41" s="36"/>
      <c r="Z41" s="96"/>
      <c r="AA41" s="95"/>
      <c r="AB41" s="171"/>
      <c r="AC41" s="171"/>
      <c r="AD41" s="73" t="s">
        <v>32</v>
      </c>
      <c r="AE41" s="72">
        <v>780</v>
      </c>
      <c r="AF41" s="36"/>
      <c r="AG41" s="96"/>
      <c r="AH41" s="95"/>
      <c r="AI41" s="171"/>
      <c r="AJ41" s="171"/>
      <c r="AK41" s="73" t="s">
        <v>32</v>
      </c>
      <c r="AL41" s="72">
        <v>670</v>
      </c>
      <c r="AM41" s="36"/>
      <c r="AN41" s="96"/>
      <c r="AO41" s="95"/>
      <c r="AP41" s="171"/>
      <c r="AQ41" s="171"/>
      <c r="AR41" s="73" t="s">
        <v>32</v>
      </c>
      <c r="AS41" s="72">
        <v>830</v>
      </c>
      <c r="AT41" s="36"/>
      <c r="AU41" s="96"/>
      <c r="AV41" s="95"/>
      <c r="BF41" s="165"/>
    </row>
    <row r="42" spans="1:58" ht="16.5" customHeight="1">
      <c r="B42" s="73" t="s">
        <v>101</v>
      </c>
      <c r="C42" s="72">
        <v>2500</v>
      </c>
      <c r="D42" s="36"/>
      <c r="E42" s="36"/>
      <c r="F42" s="80"/>
      <c r="G42" s="38"/>
      <c r="I42" s="73" t="s">
        <v>101</v>
      </c>
      <c r="J42" s="72">
        <v>2500</v>
      </c>
      <c r="K42" s="36"/>
      <c r="L42" s="36"/>
      <c r="M42" s="80"/>
      <c r="P42" s="73" t="s">
        <v>101</v>
      </c>
      <c r="Q42" s="72">
        <v>2500</v>
      </c>
      <c r="R42" s="36"/>
      <c r="S42" s="36"/>
      <c r="T42" s="80"/>
      <c r="W42" s="73" t="s">
        <v>101</v>
      </c>
      <c r="X42" s="72">
        <v>2500</v>
      </c>
      <c r="Y42" s="36"/>
      <c r="Z42" s="36"/>
      <c r="AA42" s="80"/>
      <c r="AB42" s="170"/>
      <c r="AC42" s="170"/>
      <c r="AD42" s="73" t="s">
        <v>101</v>
      </c>
      <c r="AE42" s="72">
        <v>2500</v>
      </c>
      <c r="AF42" s="36"/>
      <c r="AG42" s="36"/>
      <c r="AH42" s="80"/>
      <c r="AI42" s="170"/>
      <c r="AJ42" s="170"/>
      <c r="AK42" s="73" t="s">
        <v>101</v>
      </c>
      <c r="AL42" s="72">
        <v>2500</v>
      </c>
      <c r="AM42" s="36"/>
      <c r="AN42" s="36"/>
      <c r="AO42" s="80"/>
      <c r="AP42" s="170"/>
      <c r="AQ42" s="170"/>
      <c r="AR42" s="73" t="s">
        <v>101</v>
      </c>
      <c r="AS42" s="72">
        <v>2500</v>
      </c>
      <c r="AT42" s="36"/>
      <c r="AU42" s="36"/>
      <c r="AV42" s="80"/>
      <c r="BF42" s="165"/>
    </row>
    <row r="43" spans="1:58" ht="16.5" customHeight="1">
      <c r="B43" s="73" t="s">
        <v>104</v>
      </c>
      <c r="C43" s="72">
        <v>0</v>
      </c>
      <c r="D43" s="36"/>
      <c r="E43" s="36"/>
      <c r="F43" s="80"/>
      <c r="G43" s="38"/>
      <c r="I43" s="73" t="s">
        <v>104</v>
      </c>
      <c r="J43" s="72">
        <v>0</v>
      </c>
      <c r="K43" s="36"/>
      <c r="L43" s="36"/>
      <c r="M43" s="80"/>
      <c r="P43" s="73" t="s">
        <v>104</v>
      </c>
      <c r="Q43" s="72">
        <v>0</v>
      </c>
      <c r="R43" s="36"/>
      <c r="S43" s="36"/>
      <c r="T43" s="80"/>
      <c r="W43" s="73" t="s">
        <v>104</v>
      </c>
      <c r="X43" s="72">
        <v>0</v>
      </c>
      <c r="Y43" s="36"/>
      <c r="Z43" s="36"/>
      <c r="AA43" s="80"/>
      <c r="AB43" s="170"/>
      <c r="AC43" s="170"/>
      <c r="AD43" s="73" t="s">
        <v>104</v>
      </c>
      <c r="AE43" s="72">
        <v>0</v>
      </c>
      <c r="AF43" s="36"/>
      <c r="AG43" s="36"/>
      <c r="AH43" s="80"/>
      <c r="AI43" s="170"/>
      <c r="AJ43" s="170"/>
      <c r="AK43" s="73" t="s">
        <v>104</v>
      </c>
      <c r="AL43" s="72">
        <v>0</v>
      </c>
      <c r="AM43" s="36"/>
      <c r="AN43" s="36"/>
      <c r="AO43" s="80"/>
      <c r="AP43" s="170"/>
      <c r="AQ43" s="170"/>
      <c r="AR43" s="73" t="s">
        <v>104</v>
      </c>
      <c r="AS43" s="72">
        <v>0</v>
      </c>
      <c r="AT43" s="36"/>
      <c r="AU43" s="36"/>
      <c r="AV43" s="80"/>
      <c r="BF43" s="165"/>
    </row>
    <row r="44" spans="1:58" ht="16.5" customHeight="1">
      <c r="B44" s="93" t="s">
        <v>109</v>
      </c>
      <c r="C44" s="94">
        <v>20590</v>
      </c>
      <c r="D44" s="81"/>
      <c r="E44" s="36"/>
      <c r="F44" s="37"/>
      <c r="G44" s="38"/>
      <c r="H44" s="39"/>
      <c r="I44" s="93" t="s">
        <v>109</v>
      </c>
      <c r="J44" s="94">
        <v>29580</v>
      </c>
      <c r="K44" s="81"/>
      <c r="L44" s="36"/>
      <c r="M44" s="37"/>
      <c r="N44" s="39"/>
      <c r="O44" s="39"/>
      <c r="P44" s="93" t="s">
        <v>109</v>
      </c>
      <c r="Q44" s="94">
        <v>18000</v>
      </c>
      <c r="R44" s="81"/>
      <c r="S44" s="36"/>
      <c r="T44" s="37"/>
      <c r="U44" s="39"/>
      <c r="V44" s="39"/>
      <c r="W44" s="93" t="s">
        <v>109</v>
      </c>
      <c r="X44" s="94">
        <v>19370</v>
      </c>
      <c r="Y44" s="81"/>
      <c r="Z44" s="36"/>
      <c r="AA44" s="37"/>
      <c r="AB44" s="81"/>
      <c r="AC44" s="81"/>
      <c r="AD44" s="93" t="s">
        <v>109</v>
      </c>
      <c r="AE44" s="94">
        <v>26680</v>
      </c>
      <c r="AF44" s="81"/>
      <c r="AG44" s="36"/>
      <c r="AH44" s="37"/>
      <c r="AI44" s="81"/>
      <c r="AJ44" s="81"/>
      <c r="AK44" s="93" t="s">
        <v>109</v>
      </c>
      <c r="AL44" s="94">
        <v>23180</v>
      </c>
      <c r="AM44" s="81"/>
      <c r="AN44" s="36"/>
      <c r="AO44" s="37"/>
      <c r="AP44" s="81"/>
      <c r="AQ44" s="81"/>
      <c r="AR44" s="93" t="s">
        <v>109</v>
      </c>
      <c r="AS44" s="94">
        <v>28060</v>
      </c>
      <c r="AT44" s="81"/>
      <c r="AU44" s="36"/>
      <c r="AV44" s="37"/>
    </row>
    <row r="45" spans="1:58" ht="16.5" customHeight="1">
      <c r="B45" s="74" t="s">
        <v>111</v>
      </c>
      <c r="C45" s="75">
        <v>0</v>
      </c>
      <c r="D45" s="81"/>
      <c r="E45" s="36"/>
      <c r="F45" s="37"/>
      <c r="G45" s="38"/>
      <c r="H45" s="39"/>
      <c r="I45" s="74" t="s">
        <v>111</v>
      </c>
      <c r="J45" s="75">
        <v>0</v>
      </c>
      <c r="K45" s="81"/>
      <c r="L45" s="36"/>
      <c r="M45" s="37"/>
      <c r="N45" s="39"/>
      <c r="O45" s="39"/>
      <c r="P45" s="74" t="s">
        <v>111</v>
      </c>
      <c r="Q45" s="75">
        <v>0</v>
      </c>
      <c r="R45" s="81"/>
      <c r="S45" s="36"/>
      <c r="T45" s="37"/>
      <c r="U45" s="39"/>
      <c r="V45" s="39"/>
      <c r="W45" s="74" t="s">
        <v>111</v>
      </c>
      <c r="X45" s="75">
        <v>0</v>
      </c>
      <c r="Y45" s="81"/>
      <c r="Z45" s="36"/>
      <c r="AA45" s="37"/>
      <c r="AB45" s="81"/>
      <c r="AC45" s="81"/>
      <c r="AD45" s="74" t="s">
        <v>111</v>
      </c>
      <c r="AE45" s="75">
        <v>0</v>
      </c>
      <c r="AF45" s="81"/>
      <c r="AG45" s="36"/>
      <c r="AH45" s="37"/>
      <c r="AI45" s="81"/>
      <c r="AJ45" s="81"/>
      <c r="AK45" s="74" t="s">
        <v>111</v>
      </c>
      <c r="AL45" s="75">
        <v>0</v>
      </c>
      <c r="AM45" s="81"/>
      <c r="AN45" s="36"/>
      <c r="AO45" s="37"/>
      <c r="AP45" s="81"/>
      <c r="AQ45" s="81"/>
      <c r="AR45" s="74" t="s">
        <v>111</v>
      </c>
      <c r="AS45" s="75">
        <v>0</v>
      </c>
      <c r="AT45" s="81"/>
      <c r="AU45" s="36"/>
      <c r="AV45" s="37"/>
    </row>
    <row r="46" spans="1:58" ht="16.5" customHeight="1">
      <c r="B46" s="91" t="s">
        <v>112</v>
      </c>
      <c r="C46" s="92">
        <v>20590</v>
      </c>
      <c r="D46" s="81"/>
      <c r="E46" s="36"/>
      <c r="F46" s="37"/>
      <c r="G46" s="38"/>
      <c r="I46" s="91" t="s">
        <v>112</v>
      </c>
      <c r="J46" s="92">
        <v>29580</v>
      </c>
      <c r="K46" s="81"/>
      <c r="L46" s="36"/>
      <c r="M46" s="37"/>
      <c r="P46" s="91" t="s">
        <v>112</v>
      </c>
      <c r="Q46" s="92">
        <v>18000</v>
      </c>
      <c r="R46" s="81"/>
      <c r="S46" s="36"/>
      <c r="T46" s="37"/>
      <c r="W46" s="91" t="s">
        <v>112</v>
      </c>
      <c r="X46" s="92">
        <v>19370</v>
      </c>
      <c r="Y46" s="81"/>
      <c r="Z46" s="36"/>
      <c r="AA46" s="37"/>
      <c r="AB46" s="81"/>
      <c r="AC46" s="81"/>
      <c r="AD46" s="91" t="s">
        <v>112</v>
      </c>
      <c r="AE46" s="92">
        <v>26680</v>
      </c>
      <c r="AF46" s="81"/>
      <c r="AG46" s="36"/>
      <c r="AH46" s="37"/>
      <c r="AI46" s="81"/>
      <c r="AJ46" s="81"/>
      <c r="AK46" s="91" t="s">
        <v>112</v>
      </c>
      <c r="AL46" s="92">
        <v>23180</v>
      </c>
      <c r="AM46" s="81"/>
      <c r="AN46" s="36"/>
      <c r="AO46" s="37"/>
      <c r="AP46" s="81"/>
      <c r="AQ46" s="81"/>
      <c r="AR46" s="91" t="s">
        <v>112</v>
      </c>
      <c r="AS46" s="92">
        <v>28060</v>
      </c>
      <c r="AT46" s="81"/>
      <c r="AU46" s="36"/>
      <c r="AV46" s="37"/>
    </row>
    <row r="47" spans="1:58" s="39" customFormat="1" ht="16.5" customHeight="1">
      <c r="B47" s="73"/>
      <c r="C47" s="42"/>
      <c r="D47" s="36"/>
      <c r="E47" s="36"/>
      <c r="F47" s="37"/>
      <c r="G47" s="38"/>
      <c r="I47" s="73"/>
      <c r="J47" s="42"/>
      <c r="K47" s="36"/>
      <c r="L47" s="36"/>
      <c r="M47" s="37"/>
      <c r="P47" s="73"/>
      <c r="Q47" s="42"/>
      <c r="R47" s="36"/>
      <c r="S47" s="36"/>
      <c r="T47" s="37"/>
      <c r="W47" s="73"/>
      <c r="X47" s="42"/>
      <c r="Y47" s="36"/>
      <c r="Z47" s="36"/>
      <c r="AA47" s="37"/>
      <c r="AB47" s="81"/>
      <c r="AC47" s="81"/>
      <c r="AD47" s="73"/>
      <c r="AE47" s="42"/>
      <c r="AF47" s="36"/>
      <c r="AG47" s="36"/>
      <c r="AH47" s="37"/>
      <c r="AI47" s="81"/>
      <c r="AJ47" s="81"/>
      <c r="AK47" s="73"/>
      <c r="AL47" s="42"/>
      <c r="AM47" s="36"/>
      <c r="AN47" s="36"/>
      <c r="AO47" s="37"/>
      <c r="AP47" s="81"/>
      <c r="AQ47" s="81"/>
      <c r="AR47" s="73"/>
      <c r="AS47" s="42"/>
      <c r="AT47" s="36"/>
      <c r="AU47" s="36"/>
      <c r="AV47" s="37"/>
    </row>
    <row r="48" spans="1:58" s="82" customFormat="1" ht="16.5" customHeight="1">
      <c r="A48" s="88"/>
      <c r="B48" s="73">
        <v>0</v>
      </c>
      <c r="C48" s="42"/>
      <c r="D48" s="36"/>
      <c r="E48" s="36"/>
      <c r="F48" s="37"/>
      <c r="G48" s="83"/>
      <c r="I48" s="73">
        <v>0</v>
      </c>
      <c r="J48" s="42"/>
      <c r="K48" s="36"/>
      <c r="L48" s="36"/>
      <c r="M48" s="37"/>
      <c r="P48" s="73">
        <v>0</v>
      </c>
      <c r="Q48" s="42"/>
      <c r="R48" s="36"/>
      <c r="S48" s="36"/>
      <c r="T48" s="37"/>
      <c r="W48" s="73">
        <v>0</v>
      </c>
      <c r="X48" s="42"/>
      <c r="Y48" s="36"/>
      <c r="Z48" s="36"/>
      <c r="AA48" s="37"/>
      <c r="AB48" s="81"/>
      <c r="AC48" s="81"/>
      <c r="AD48" s="73">
        <v>0</v>
      </c>
      <c r="AE48" s="42"/>
      <c r="AF48" s="36"/>
      <c r="AG48" s="36"/>
      <c r="AH48" s="37"/>
      <c r="AI48" s="81"/>
      <c r="AJ48" s="81"/>
      <c r="AK48" s="73">
        <v>0</v>
      </c>
      <c r="AL48" s="42"/>
      <c r="AM48" s="36"/>
      <c r="AN48" s="36"/>
      <c r="AO48" s="37"/>
      <c r="AP48" s="81"/>
      <c r="AQ48" s="81"/>
      <c r="AR48" s="73">
        <v>0</v>
      </c>
      <c r="AS48" s="42"/>
      <c r="AT48" s="36"/>
      <c r="AU48" s="36"/>
      <c r="AV48" s="37"/>
    </row>
    <row r="49" spans="1:48" ht="16.5" customHeight="1">
      <c r="A49" s="71"/>
      <c r="B49" s="73" t="s">
        <v>211</v>
      </c>
      <c r="C49" s="42"/>
      <c r="D49" s="36"/>
      <c r="E49" s="36"/>
      <c r="F49" s="37"/>
      <c r="G49" s="38"/>
      <c r="I49" s="73" t="s">
        <v>211</v>
      </c>
      <c r="J49" s="42"/>
      <c r="K49" s="36"/>
      <c r="L49" s="36"/>
      <c r="M49" s="37"/>
      <c r="P49" s="73" t="s">
        <v>211</v>
      </c>
      <c r="Q49" s="42"/>
      <c r="R49" s="36"/>
      <c r="S49" s="36"/>
      <c r="T49" s="37"/>
      <c r="W49" s="73" t="s">
        <v>211</v>
      </c>
      <c r="X49" s="42"/>
      <c r="Y49" s="36"/>
      <c r="Z49" s="36"/>
      <c r="AA49" s="37"/>
      <c r="AB49" s="81"/>
      <c r="AC49" s="81"/>
      <c r="AD49" s="73" t="s">
        <v>211</v>
      </c>
      <c r="AE49" s="42"/>
      <c r="AF49" s="36"/>
      <c r="AG49" s="36"/>
      <c r="AH49" s="37"/>
      <c r="AI49" s="81"/>
      <c r="AJ49" s="81"/>
      <c r="AK49" s="73" t="s">
        <v>211</v>
      </c>
      <c r="AL49" s="42"/>
      <c r="AM49" s="36"/>
      <c r="AN49" s="36"/>
      <c r="AO49" s="37"/>
      <c r="AP49" s="81"/>
      <c r="AQ49" s="81"/>
      <c r="AR49" s="73" t="s">
        <v>211</v>
      </c>
      <c r="AS49" s="42"/>
      <c r="AT49" s="36"/>
      <c r="AU49" s="36"/>
      <c r="AV49" s="37"/>
    </row>
    <row r="50" spans="1:48" s="184" customFormat="1" ht="16.5" customHeight="1">
      <c r="A50" s="186"/>
      <c r="B50" s="180">
        <v>0</v>
      </c>
      <c r="C50" s="181"/>
      <c r="D50" s="26"/>
      <c r="E50" s="26"/>
      <c r="F50" s="182"/>
      <c r="G50" s="183"/>
      <c r="I50" s="180">
        <v>0</v>
      </c>
      <c r="J50" s="181"/>
      <c r="K50" s="26"/>
      <c r="L50" s="26"/>
      <c r="M50" s="182"/>
      <c r="P50" s="180">
        <v>0</v>
      </c>
      <c r="Q50" s="181"/>
      <c r="R50" s="26"/>
      <c r="S50" s="26"/>
      <c r="T50" s="182"/>
      <c r="W50" s="180">
        <v>0</v>
      </c>
      <c r="X50" s="181"/>
      <c r="Y50" s="26"/>
      <c r="Z50" s="26"/>
      <c r="AA50" s="182"/>
      <c r="AB50" s="185"/>
      <c r="AC50" s="185"/>
      <c r="AD50" s="180">
        <v>0</v>
      </c>
      <c r="AE50" s="181"/>
      <c r="AF50" s="26"/>
      <c r="AG50" s="26"/>
      <c r="AH50" s="182"/>
      <c r="AI50" s="185"/>
      <c r="AJ50" s="185"/>
      <c r="AK50" s="180">
        <v>0</v>
      </c>
      <c r="AL50" s="181"/>
      <c r="AM50" s="26"/>
      <c r="AN50" s="26"/>
      <c r="AO50" s="182"/>
      <c r="AP50" s="185"/>
      <c r="AQ50" s="185"/>
      <c r="AR50" s="180">
        <v>0</v>
      </c>
      <c r="AS50" s="181"/>
      <c r="AT50" s="26"/>
      <c r="AU50" s="26"/>
      <c r="AV50" s="182"/>
    </row>
    <row r="51" spans="1:48" ht="16.5" customHeight="1" thickBot="1">
      <c r="B51" s="84"/>
      <c r="C51" s="85"/>
      <c r="D51" s="85"/>
      <c r="E51" s="85"/>
      <c r="F51" s="86"/>
      <c r="I51" s="84"/>
      <c r="J51" s="85"/>
      <c r="K51" s="85"/>
      <c r="L51" s="85"/>
      <c r="M51" s="86"/>
      <c r="P51" s="84"/>
      <c r="Q51" s="85"/>
      <c r="R51" s="85"/>
      <c r="S51" s="85"/>
      <c r="T51" s="86"/>
      <c r="W51" s="84"/>
      <c r="X51" s="85"/>
      <c r="Y51" s="85"/>
      <c r="Z51" s="85"/>
      <c r="AA51" s="86"/>
      <c r="AB51" s="81"/>
      <c r="AC51" s="81"/>
      <c r="AD51" s="84"/>
      <c r="AE51" s="85"/>
      <c r="AF51" s="85"/>
      <c r="AG51" s="85"/>
      <c r="AH51" s="86"/>
      <c r="AI51" s="81"/>
      <c r="AJ51" s="81"/>
      <c r="AK51" s="84"/>
      <c r="AL51" s="85"/>
      <c r="AM51" s="85"/>
      <c r="AN51" s="85"/>
      <c r="AO51" s="86"/>
      <c r="AP51" s="81"/>
      <c r="AQ51" s="81"/>
      <c r="AR51" s="84"/>
      <c r="AS51" s="85"/>
      <c r="AT51" s="85"/>
      <c r="AU51" s="85"/>
      <c r="AV51" s="86"/>
    </row>
    <row r="52" spans="1:48" ht="16.5" customHeight="1">
      <c r="B52" s="36"/>
      <c r="I52" s="36"/>
      <c r="P52" s="36"/>
      <c r="W52" s="36"/>
      <c r="AD52" s="36"/>
      <c r="AK52" s="36"/>
      <c r="AR52" s="36"/>
    </row>
    <row r="53" spans="1:48" ht="16.5" customHeight="1" thickBot="1">
      <c r="B53" s="36"/>
      <c r="I53" s="36"/>
      <c r="P53" s="36"/>
      <c r="W53" s="36"/>
      <c r="AD53" s="36"/>
      <c r="AK53" s="36"/>
      <c r="AR53" s="36"/>
    </row>
    <row r="54" spans="1:48" s="76" customFormat="1" ht="16.5" customHeight="1">
      <c r="B54" s="98"/>
      <c r="C54" s="101"/>
      <c r="D54" s="102" t="s">
        <v>114</v>
      </c>
      <c r="E54" s="99"/>
      <c r="F54" s="100"/>
      <c r="G54" s="77"/>
      <c r="I54" s="98"/>
      <c r="J54" s="101"/>
      <c r="K54" s="102" t="s">
        <v>114</v>
      </c>
      <c r="L54" s="99"/>
      <c r="M54" s="100"/>
      <c r="P54" s="98"/>
      <c r="Q54" s="101"/>
      <c r="R54" s="102" t="s">
        <v>114</v>
      </c>
      <c r="S54" s="99"/>
      <c r="T54" s="100"/>
      <c r="W54" s="98"/>
      <c r="X54" s="101"/>
      <c r="Y54" s="102" t="s">
        <v>114</v>
      </c>
      <c r="Z54" s="99"/>
      <c r="AA54" s="100"/>
      <c r="AB54" s="167"/>
      <c r="AC54" s="167"/>
      <c r="AD54" s="98"/>
      <c r="AE54" s="101"/>
      <c r="AF54" s="102" t="s">
        <v>114</v>
      </c>
      <c r="AG54" s="99"/>
      <c r="AH54" s="100"/>
      <c r="AI54" s="167"/>
      <c r="AJ54" s="167"/>
      <c r="AK54" s="98"/>
      <c r="AL54" s="101"/>
      <c r="AM54" s="102" t="s">
        <v>114</v>
      </c>
      <c r="AN54" s="99"/>
      <c r="AO54" s="100"/>
      <c r="AP54" s="167"/>
      <c r="AQ54" s="167"/>
      <c r="AR54" s="98"/>
      <c r="AS54" s="101"/>
      <c r="AT54" s="102" t="s">
        <v>114</v>
      </c>
      <c r="AU54" s="99"/>
      <c r="AV54" s="100"/>
    </row>
    <row r="55" spans="1:48" ht="16.5" customHeight="1">
      <c r="B55" s="40" t="s">
        <v>26</v>
      </c>
      <c r="C55" s="26" t="s">
        <v>35</v>
      </c>
      <c r="D55" s="96"/>
      <c r="E55" s="26"/>
      <c r="F55" s="95"/>
      <c r="G55" s="41"/>
      <c r="H55" s="41"/>
      <c r="I55" s="40" t="s">
        <v>26</v>
      </c>
      <c r="J55" s="26" t="s">
        <v>40</v>
      </c>
      <c r="K55" s="41"/>
      <c r="L55" s="26"/>
      <c r="M55" s="70"/>
      <c r="N55" s="41"/>
      <c r="O55" s="41"/>
      <c r="P55" s="40" t="s">
        <v>26</v>
      </c>
      <c r="Q55" s="26" t="s">
        <v>48</v>
      </c>
      <c r="R55" s="42"/>
      <c r="S55" s="26"/>
      <c r="T55" s="70"/>
      <c r="U55" s="41"/>
      <c r="V55" s="41"/>
      <c r="W55" s="40" t="s">
        <v>26</v>
      </c>
      <c r="X55" s="26" t="s">
        <v>46</v>
      </c>
      <c r="Y55" s="41"/>
      <c r="Z55" s="26"/>
      <c r="AA55" s="70"/>
      <c r="AB55" s="41"/>
      <c r="AC55" s="41"/>
      <c r="AD55" s="40" t="s">
        <v>26</v>
      </c>
      <c r="AE55" s="26" t="s">
        <v>49</v>
      </c>
      <c r="AF55" s="41"/>
      <c r="AG55" s="26"/>
      <c r="AH55" s="70"/>
      <c r="AI55" s="41"/>
      <c r="AJ55" s="41"/>
      <c r="AK55" s="40" t="s">
        <v>26</v>
      </c>
      <c r="AL55" s="26" t="s">
        <v>50</v>
      </c>
      <c r="AN55" s="26"/>
      <c r="AO55" s="70"/>
      <c r="AP55" s="41"/>
      <c r="AQ55" s="41"/>
      <c r="AR55" s="40" t="s">
        <v>26</v>
      </c>
      <c r="AS55" s="26" t="s">
        <v>51</v>
      </c>
      <c r="AU55" s="26"/>
      <c r="AV55" s="70"/>
    </row>
    <row r="56" spans="1:48" ht="16.5" customHeight="1">
      <c r="B56" s="73" t="s">
        <v>27</v>
      </c>
      <c r="C56" s="36" t="s">
        <v>584</v>
      </c>
      <c r="D56" s="36"/>
      <c r="E56" s="36" t="s">
        <v>28</v>
      </c>
      <c r="F56" s="90">
        <v>45483</v>
      </c>
      <c r="G56" s="38"/>
      <c r="I56" s="73" t="s">
        <v>27</v>
      </c>
      <c r="J56" s="36" t="s">
        <v>584</v>
      </c>
      <c r="K56" s="36"/>
      <c r="L56" s="36" t="s">
        <v>28</v>
      </c>
      <c r="M56" s="90">
        <v>45483</v>
      </c>
      <c r="P56" s="73" t="s">
        <v>27</v>
      </c>
      <c r="Q56" s="36" t="s">
        <v>584</v>
      </c>
      <c r="R56" s="36"/>
      <c r="S56" s="36" t="s">
        <v>28</v>
      </c>
      <c r="T56" s="90">
        <v>45483</v>
      </c>
      <c r="W56" s="73" t="s">
        <v>27</v>
      </c>
      <c r="X56" s="36" t="s">
        <v>584</v>
      </c>
      <c r="Y56" s="36"/>
      <c r="Z56" s="36" t="s">
        <v>28</v>
      </c>
      <c r="AA56" s="90">
        <v>45483</v>
      </c>
      <c r="AB56" s="168"/>
      <c r="AC56" s="168"/>
      <c r="AD56" s="73" t="s">
        <v>27</v>
      </c>
      <c r="AE56" s="36" t="s">
        <v>584</v>
      </c>
      <c r="AF56" s="36"/>
      <c r="AG56" s="36" t="s">
        <v>28</v>
      </c>
      <c r="AH56" s="90">
        <v>45483</v>
      </c>
      <c r="AI56" s="168"/>
      <c r="AJ56" s="168"/>
      <c r="AK56" s="73" t="s">
        <v>27</v>
      </c>
      <c r="AL56" s="36" t="s">
        <v>584</v>
      </c>
      <c r="AM56" s="36"/>
      <c r="AN56" s="36" t="s">
        <v>28</v>
      </c>
      <c r="AO56" s="90">
        <v>45483</v>
      </c>
      <c r="AP56" s="168"/>
      <c r="AQ56" s="168"/>
      <c r="AR56" s="73" t="s">
        <v>27</v>
      </c>
      <c r="AS56" s="36" t="s">
        <v>584</v>
      </c>
      <c r="AT56" s="36"/>
      <c r="AU56" s="36" t="s">
        <v>28</v>
      </c>
      <c r="AV56" s="90">
        <v>45483</v>
      </c>
    </row>
    <row r="57" spans="1:48" ht="16.5" customHeight="1">
      <c r="B57" s="73"/>
      <c r="C57" s="36"/>
      <c r="D57" s="36"/>
      <c r="E57" s="36"/>
      <c r="F57" s="37"/>
      <c r="G57" s="38"/>
      <c r="I57" s="73"/>
      <c r="J57" s="36"/>
      <c r="K57" s="36"/>
      <c r="L57" s="36"/>
      <c r="M57" s="37"/>
      <c r="P57" s="73"/>
      <c r="Q57" s="36"/>
      <c r="R57" s="36"/>
      <c r="S57" s="36"/>
      <c r="T57" s="37"/>
      <c r="W57" s="73"/>
      <c r="X57" s="36"/>
      <c r="Y57" s="36"/>
      <c r="Z57" s="36"/>
      <c r="AA57" s="37"/>
      <c r="AB57" s="81"/>
      <c r="AC57" s="81"/>
      <c r="AD57" s="73"/>
      <c r="AE57" s="36"/>
      <c r="AF57" s="36"/>
      <c r="AG57" s="36"/>
      <c r="AH57" s="37"/>
      <c r="AI57" s="81"/>
      <c r="AJ57" s="81"/>
      <c r="AK57" s="73"/>
      <c r="AL57" s="36"/>
      <c r="AM57" s="36"/>
      <c r="AN57" s="36"/>
      <c r="AO57" s="37"/>
      <c r="AP57" s="81"/>
      <c r="AQ57" s="81"/>
      <c r="AR57" s="73"/>
      <c r="AS57" s="36"/>
      <c r="AT57" s="36"/>
      <c r="AU57" s="36"/>
      <c r="AV57" s="37"/>
    </row>
    <row r="58" spans="1:48" s="79" customFormat="1" ht="16.5" customHeight="1">
      <c r="B58" s="266" t="s">
        <v>113</v>
      </c>
      <c r="C58" s="267"/>
      <c r="D58" s="252"/>
      <c r="E58" s="268" t="s">
        <v>115</v>
      </c>
      <c r="F58" s="269"/>
      <c r="G58" s="78"/>
      <c r="I58" s="266" t="s">
        <v>113</v>
      </c>
      <c r="J58" s="267"/>
      <c r="K58" s="252"/>
      <c r="L58" s="268" t="s">
        <v>115</v>
      </c>
      <c r="M58" s="269"/>
      <c r="P58" s="266" t="s">
        <v>113</v>
      </c>
      <c r="Q58" s="267"/>
      <c r="R58" s="252"/>
      <c r="S58" s="268" t="s">
        <v>115</v>
      </c>
      <c r="T58" s="269"/>
      <c r="W58" s="266" t="s">
        <v>113</v>
      </c>
      <c r="X58" s="267"/>
      <c r="Y58" s="252"/>
      <c r="Z58" s="268" t="s">
        <v>115</v>
      </c>
      <c r="AA58" s="269"/>
      <c r="AB58" s="169"/>
      <c r="AC58" s="169"/>
      <c r="AD58" s="266" t="s">
        <v>113</v>
      </c>
      <c r="AE58" s="267"/>
      <c r="AF58" s="252"/>
      <c r="AG58" s="268" t="s">
        <v>115</v>
      </c>
      <c r="AH58" s="269"/>
      <c r="AI58" s="169"/>
      <c r="AJ58" s="169"/>
      <c r="AK58" s="266" t="s">
        <v>113</v>
      </c>
      <c r="AL58" s="267"/>
      <c r="AM58" s="252"/>
      <c r="AN58" s="268" t="s">
        <v>115</v>
      </c>
      <c r="AO58" s="269"/>
      <c r="AP58" s="169"/>
      <c r="AQ58" s="169"/>
      <c r="AR58" s="266" t="s">
        <v>113</v>
      </c>
      <c r="AS58" s="267"/>
      <c r="AT58" s="252"/>
      <c r="AU58" s="268" t="s">
        <v>115</v>
      </c>
      <c r="AV58" s="269"/>
    </row>
    <row r="59" spans="1:48" ht="16.5" customHeight="1">
      <c r="B59" s="73" t="s">
        <v>1</v>
      </c>
      <c r="C59" s="72">
        <v>910</v>
      </c>
      <c r="D59" s="36"/>
      <c r="E59" s="36" t="s">
        <v>29</v>
      </c>
      <c r="F59" s="80" t="s">
        <v>609</v>
      </c>
      <c r="G59" s="38"/>
      <c r="I59" s="73" t="s">
        <v>1</v>
      </c>
      <c r="J59" s="72">
        <v>910</v>
      </c>
      <c r="K59" s="36"/>
      <c r="L59" s="36" t="s">
        <v>29</v>
      </c>
      <c r="M59" s="80" t="s">
        <v>610</v>
      </c>
      <c r="P59" s="73" t="s">
        <v>1</v>
      </c>
      <c r="Q59" s="72">
        <v>910</v>
      </c>
      <c r="R59" s="36"/>
      <c r="S59" s="36" t="s">
        <v>29</v>
      </c>
      <c r="T59" s="80" t="s">
        <v>611</v>
      </c>
      <c r="W59" s="73" t="s">
        <v>1</v>
      </c>
      <c r="X59" s="72">
        <v>910</v>
      </c>
      <c r="Y59" s="36"/>
      <c r="Z59" s="36" t="s">
        <v>29</v>
      </c>
      <c r="AA59" s="80" t="s">
        <v>612</v>
      </c>
      <c r="AB59" s="170"/>
      <c r="AC59" s="170"/>
      <c r="AD59" s="73" t="s">
        <v>1</v>
      </c>
      <c r="AE59" s="72">
        <v>910</v>
      </c>
      <c r="AF59" s="36"/>
      <c r="AG59" s="36" t="s">
        <v>29</v>
      </c>
      <c r="AH59" s="80" t="s">
        <v>613</v>
      </c>
      <c r="AI59" s="170"/>
      <c r="AJ59" s="170"/>
      <c r="AK59" s="73" t="s">
        <v>1</v>
      </c>
      <c r="AL59" s="72">
        <v>910</v>
      </c>
      <c r="AM59" s="36"/>
      <c r="AN59" s="36" t="s">
        <v>29</v>
      </c>
      <c r="AO59" s="80" t="s">
        <v>614</v>
      </c>
      <c r="AP59" s="170"/>
      <c r="AQ59" s="170"/>
      <c r="AR59" s="73" t="s">
        <v>1</v>
      </c>
      <c r="AS59" s="72">
        <v>910</v>
      </c>
      <c r="AT59" s="36"/>
      <c r="AU59" s="36" t="s">
        <v>29</v>
      </c>
      <c r="AV59" s="80" t="s">
        <v>615</v>
      </c>
    </row>
    <row r="60" spans="1:48" ht="16.5" customHeight="1">
      <c r="B60" s="73" t="s">
        <v>3</v>
      </c>
      <c r="C60" s="72">
        <v>18360</v>
      </c>
      <c r="D60" s="36"/>
      <c r="E60" s="36" t="s">
        <v>30</v>
      </c>
      <c r="F60" s="80" t="s">
        <v>523</v>
      </c>
      <c r="G60" s="38"/>
      <c r="I60" s="73" t="s">
        <v>3</v>
      </c>
      <c r="J60" s="72">
        <v>19320</v>
      </c>
      <c r="K60" s="36"/>
      <c r="L60" s="36" t="s">
        <v>30</v>
      </c>
      <c r="M60" s="80" t="s">
        <v>524</v>
      </c>
      <c r="P60" s="73" t="s">
        <v>3</v>
      </c>
      <c r="Q60" s="72">
        <v>10800</v>
      </c>
      <c r="R60" s="36"/>
      <c r="S60" s="36" t="s">
        <v>30</v>
      </c>
      <c r="T60" s="80" t="s">
        <v>525</v>
      </c>
      <c r="W60" s="73" t="s">
        <v>3</v>
      </c>
      <c r="X60" s="72">
        <v>15840</v>
      </c>
      <c r="Y60" s="36"/>
      <c r="Z60" s="36" t="s">
        <v>30</v>
      </c>
      <c r="AA60" s="80" t="s">
        <v>526</v>
      </c>
      <c r="AB60" s="170"/>
      <c r="AC60" s="170"/>
      <c r="AD60" s="73" t="s">
        <v>3</v>
      </c>
      <c r="AE60" s="72">
        <v>21960</v>
      </c>
      <c r="AF60" s="36"/>
      <c r="AG60" s="36" t="s">
        <v>30</v>
      </c>
      <c r="AH60" s="80" t="s">
        <v>527</v>
      </c>
      <c r="AI60" s="170"/>
      <c r="AJ60" s="170"/>
      <c r="AK60" s="73" t="s">
        <v>3</v>
      </c>
      <c r="AL60" s="72">
        <v>13680</v>
      </c>
      <c r="AM60" s="36"/>
      <c r="AN60" s="36" t="s">
        <v>30</v>
      </c>
      <c r="AO60" s="80" t="s">
        <v>528</v>
      </c>
      <c r="AP60" s="170"/>
      <c r="AQ60" s="170"/>
      <c r="AR60" s="73" t="s">
        <v>3</v>
      </c>
      <c r="AS60" s="72">
        <v>21000</v>
      </c>
      <c r="AT60" s="36"/>
      <c r="AU60" s="36" t="s">
        <v>30</v>
      </c>
      <c r="AV60" s="80" t="s">
        <v>529</v>
      </c>
    </row>
    <row r="61" spans="1:48" ht="16.5" customHeight="1">
      <c r="B61" s="73" t="s">
        <v>159</v>
      </c>
      <c r="C61" s="72">
        <v>0</v>
      </c>
      <c r="D61" s="36"/>
      <c r="E61" s="36"/>
      <c r="F61" s="80"/>
      <c r="G61" s="38"/>
      <c r="I61" s="73" t="s">
        <v>159</v>
      </c>
      <c r="J61" s="72">
        <v>0</v>
      </c>
      <c r="K61" s="36"/>
      <c r="L61" s="36"/>
      <c r="M61" s="80"/>
      <c r="P61" s="73" t="s">
        <v>159</v>
      </c>
      <c r="Q61" s="72">
        <v>0</v>
      </c>
      <c r="R61" s="36"/>
      <c r="S61" s="36"/>
      <c r="T61" s="80"/>
      <c r="W61" s="73" t="s">
        <v>159</v>
      </c>
      <c r="X61" s="72">
        <v>0</v>
      </c>
      <c r="Y61" s="36"/>
      <c r="Z61" s="36"/>
      <c r="AA61" s="80"/>
      <c r="AB61" s="170"/>
      <c r="AC61" s="170"/>
      <c r="AD61" s="73" t="s">
        <v>159</v>
      </c>
      <c r="AE61" s="72">
        <v>0</v>
      </c>
      <c r="AF61" s="36"/>
      <c r="AG61" s="36"/>
      <c r="AH61" s="80"/>
      <c r="AI61" s="170"/>
      <c r="AJ61" s="170"/>
      <c r="AK61" s="73" t="s">
        <v>159</v>
      </c>
      <c r="AL61" s="72">
        <v>0</v>
      </c>
      <c r="AM61" s="36"/>
      <c r="AN61" s="36"/>
      <c r="AO61" s="80"/>
      <c r="AP61" s="170"/>
      <c r="AQ61" s="170"/>
      <c r="AR61" s="73" t="s">
        <v>159</v>
      </c>
      <c r="AS61" s="72">
        <v>0</v>
      </c>
      <c r="AT61" s="36"/>
      <c r="AU61" s="36"/>
      <c r="AV61" s="80"/>
    </row>
    <row r="62" spans="1:48" ht="16.5" customHeight="1">
      <c r="B62" s="164" t="s">
        <v>167</v>
      </c>
      <c r="C62" s="72">
        <v>1377</v>
      </c>
      <c r="D62" s="36"/>
      <c r="E62" s="36"/>
      <c r="F62" s="80"/>
      <c r="G62" s="38"/>
      <c r="I62" s="164" t="s">
        <v>167</v>
      </c>
      <c r="J62" s="72">
        <v>1449</v>
      </c>
      <c r="K62" s="36"/>
      <c r="L62" s="36"/>
      <c r="M62" s="80"/>
      <c r="P62" s="164" t="s">
        <v>167</v>
      </c>
      <c r="Q62" s="72">
        <v>810</v>
      </c>
      <c r="R62" s="36"/>
      <c r="S62" s="36"/>
      <c r="T62" s="80"/>
      <c r="W62" s="164" t="s">
        <v>167</v>
      </c>
      <c r="X62" s="72">
        <v>1188</v>
      </c>
      <c r="Y62" s="36"/>
      <c r="Z62" s="36"/>
      <c r="AA62" s="80"/>
      <c r="AB62" s="170"/>
      <c r="AC62" s="170"/>
      <c r="AD62" s="164" t="s">
        <v>167</v>
      </c>
      <c r="AE62" s="72">
        <v>1647</v>
      </c>
      <c r="AF62" s="36"/>
      <c r="AG62" s="36"/>
      <c r="AH62" s="80"/>
      <c r="AI62" s="170"/>
      <c r="AJ62" s="170"/>
      <c r="AK62" s="164" t="s">
        <v>167</v>
      </c>
      <c r="AL62" s="72">
        <v>1026</v>
      </c>
      <c r="AM62" s="36"/>
      <c r="AN62" s="36"/>
      <c r="AO62" s="80"/>
      <c r="AP62" s="170"/>
      <c r="AQ62" s="170"/>
      <c r="AR62" s="164" t="s">
        <v>167</v>
      </c>
      <c r="AS62" s="72">
        <v>1575</v>
      </c>
      <c r="AT62" s="36"/>
      <c r="AU62" s="36"/>
      <c r="AV62" s="80"/>
    </row>
    <row r="63" spans="1:48" ht="16.5" customHeight="1">
      <c r="B63" s="73" t="s">
        <v>168</v>
      </c>
      <c r="C63" s="72">
        <v>765</v>
      </c>
      <c r="D63" s="36"/>
      <c r="E63" s="36"/>
      <c r="F63" s="80"/>
      <c r="G63" s="38"/>
      <c r="I63" s="73" t="s">
        <v>168</v>
      </c>
      <c r="J63" s="72">
        <v>805</v>
      </c>
      <c r="K63" s="36"/>
      <c r="L63" s="36"/>
      <c r="M63" s="80"/>
      <c r="P63" s="73" t="s">
        <v>168</v>
      </c>
      <c r="Q63" s="72">
        <v>450</v>
      </c>
      <c r="R63" s="36"/>
      <c r="S63" s="36"/>
      <c r="T63" s="80"/>
      <c r="W63" s="73" t="s">
        <v>168</v>
      </c>
      <c r="X63" s="72">
        <v>660</v>
      </c>
      <c r="Y63" s="36"/>
      <c r="Z63" s="36"/>
      <c r="AA63" s="80"/>
      <c r="AB63" s="170"/>
      <c r="AC63" s="170"/>
      <c r="AD63" s="73" t="s">
        <v>168</v>
      </c>
      <c r="AE63" s="72">
        <v>915</v>
      </c>
      <c r="AF63" s="36"/>
      <c r="AG63" s="36"/>
      <c r="AH63" s="80"/>
      <c r="AI63" s="170"/>
      <c r="AJ63" s="170"/>
      <c r="AK63" s="73" t="s">
        <v>168</v>
      </c>
      <c r="AL63" s="72">
        <v>570</v>
      </c>
      <c r="AM63" s="36"/>
      <c r="AN63" s="36"/>
      <c r="AO63" s="80"/>
      <c r="AP63" s="170"/>
      <c r="AQ63" s="170"/>
      <c r="AR63" s="73" t="s">
        <v>168</v>
      </c>
      <c r="AS63" s="72">
        <v>875</v>
      </c>
      <c r="AT63" s="36"/>
      <c r="AU63" s="36"/>
      <c r="AV63" s="80"/>
    </row>
    <row r="64" spans="1:48" ht="16.5" customHeight="1">
      <c r="B64" s="73" t="s">
        <v>31</v>
      </c>
      <c r="C64" s="72">
        <v>2141</v>
      </c>
      <c r="D64" s="36"/>
      <c r="E64" s="172" t="s">
        <v>117</v>
      </c>
      <c r="F64" s="173"/>
      <c r="G64" s="38"/>
      <c r="I64" s="73" t="s">
        <v>31</v>
      </c>
      <c r="J64" s="72">
        <v>2248</v>
      </c>
      <c r="K64" s="36"/>
      <c r="L64" s="172" t="s">
        <v>117</v>
      </c>
      <c r="M64" s="173"/>
      <c r="P64" s="73" t="s">
        <v>31</v>
      </c>
      <c r="Q64" s="72">
        <v>1297</v>
      </c>
      <c r="R64" s="36"/>
      <c r="S64" s="172" t="s">
        <v>117</v>
      </c>
      <c r="T64" s="173"/>
      <c r="W64" s="73" t="s">
        <v>31</v>
      </c>
      <c r="X64" s="72">
        <v>1860</v>
      </c>
      <c r="Y64" s="36"/>
      <c r="Z64" s="172" t="s">
        <v>117</v>
      </c>
      <c r="AA64" s="173"/>
      <c r="AB64" s="169"/>
      <c r="AC64" s="169"/>
      <c r="AD64" s="73" t="s">
        <v>31</v>
      </c>
      <c r="AE64" s="72">
        <v>2543</v>
      </c>
      <c r="AF64" s="36"/>
      <c r="AG64" s="172" t="s">
        <v>117</v>
      </c>
      <c r="AH64" s="173"/>
      <c r="AI64" s="169"/>
      <c r="AJ64" s="169"/>
      <c r="AK64" s="73" t="s">
        <v>31</v>
      </c>
      <c r="AL64" s="72">
        <v>1619</v>
      </c>
      <c r="AM64" s="36"/>
      <c r="AN64" s="172" t="s">
        <v>117</v>
      </c>
      <c r="AO64" s="173"/>
      <c r="AP64" s="169"/>
      <c r="AQ64" s="169"/>
      <c r="AR64" s="73" t="s">
        <v>31</v>
      </c>
      <c r="AS64" s="72">
        <v>2436</v>
      </c>
      <c r="AT64" s="36"/>
      <c r="AU64" s="172" t="s">
        <v>117</v>
      </c>
      <c r="AV64" s="173"/>
    </row>
    <row r="65" spans="2:48" ht="16.5" customHeight="1">
      <c r="B65" s="73" t="s">
        <v>171</v>
      </c>
      <c r="C65" s="72">
        <v>-3</v>
      </c>
      <c r="D65" s="36"/>
      <c r="E65" s="36" t="s">
        <v>33</v>
      </c>
      <c r="F65" s="80" t="s">
        <v>567</v>
      </c>
      <c r="G65" s="38"/>
      <c r="I65" s="73" t="s">
        <v>171</v>
      </c>
      <c r="J65" s="72">
        <v>-2</v>
      </c>
      <c r="K65" s="36"/>
      <c r="L65" s="36" t="s">
        <v>33</v>
      </c>
      <c r="M65" s="80" t="s">
        <v>423</v>
      </c>
      <c r="P65" s="73" t="s">
        <v>171</v>
      </c>
      <c r="Q65" s="72">
        <v>-7</v>
      </c>
      <c r="R65" s="36"/>
      <c r="S65" s="36" t="s">
        <v>33</v>
      </c>
      <c r="T65" s="80" t="s">
        <v>308</v>
      </c>
      <c r="W65" s="73" t="s">
        <v>171</v>
      </c>
      <c r="X65" s="72">
        <v>-8</v>
      </c>
      <c r="Y65" s="36"/>
      <c r="Z65" s="36" t="s">
        <v>33</v>
      </c>
      <c r="AA65" s="80" t="s">
        <v>328</v>
      </c>
      <c r="AB65" s="170"/>
      <c r="AC65" s="170"/>
      <c r="AD65" s="73" t="s">
        <v>171</v>
      </c>
      <c r="AE65" s="72">
        <v>-5</v>
      </c>
      <c r="AF65" s="36"/>
      <c r="AG65" s="36" t="s">
        <v>33</v>
      </c>
      <c r="AH65" s="80" t="s">
        <v>465</v>
      </c>
      <c r="AI65" s="170"/>
      <c r="AJ65" s="170"/>
      <c r="AK65" s="73" t="s">
        <v>171</v>
      </c>
      <c r="AL65" s="72">
        <v>-5</v>
      </c>
      <c r="AM65" s="36"/>
      <c r="AN65" s="36" t="s">
        <v>33</v>
      </c>
      <c r="AO65" s="80" t="s">
        <v>616</v>
      </c>
      <c r="AP65" s="170"/>
      <c r="AQ65" s="170"/>
      <c r="AR65" s="73" t="s">
        <v>171</v>
      </c>
      <c r="AS65" s="72">
        <v>-6</v>
      </c>
      <c r="AT65" s="36"/>
      <c r="AU65" s="36" t="s">
        <v>33</v>
      </c>
      <c r="AV65" s="80" t="s">
        <v>617</v>
      </c>
    </row>
    <row r="66" spans="2:48" ht="16.5" customHeight="1">
      <c r="B66" s="73" t="s">
        <v>32</v>
      </c>
      <c r="C66" s="72">
        <v>790</v>
      </c>
      <c r="D66" s="36"/>
      <c r="E66" s="96"/>
      <c r="F66" s="95"/>
      <c r="G66" s="38"/>
      <c r="I66" s="73" t="s">
        <v>32</v>
      </c>
      <c r="J66" s="72">
        <v>830</v>
      </c>
      <c r="K66" s="36"/>
      <c r="L66" s="96"/>
      <c r="M66" s="95"/>
      <c r="P66" s="73" t="s">
        <v>32</v>
      </c>
      <c r="Q66" s="72">
        <v>470</v>
      </c>
      <c r="R66" s="36"/>
      <c r="S66" s="96"/>
      <c r="T66" s="95"/>
      <c r="W66" s="73" t="s">
        <v>32</v>
      </c>
      <c r="X66" s="72">
        <v>680</v>
      </c>
      <c r="Y66" s="36"/>
      <c r="Z66" s="96"/>
      <c r="AA66" s="95"/>
      <c r="AB66" s="171"/>
      <c r="AC66" s="171"/>
      <c r="AD66" s="73" t="s">
        <v>32</v>
      </c>
      <c r="AE66" s="72">
        <v>940</v>
      </c>
      <c r="AF66" s="36"/>
      <c r="AG66" s="96"/>
      <c r="AH66" s="95"/>
      <c r="AI66" s="171"/>
      <c r="AJ66" s="171"/>
      <c r="AK66" s="73" t="s">
        <v>32</v>
      </c>
      <c r="AL66" s="72">
        <v>590</v>
      </c>
      <c r="AM66" s="36"/>
      <c r="AN66" s="96"/>
      <c r="AO66" s="95"/>
      <c r="AP66" s="171"/>
      <c r="AQ66" s="171"/>
      <c r="AR66" s="73" t="s">
        <v>32</v>
      </c>
      <c r="AS66" s="72">
        <v>900</v>
      </c>
      <c r="AT66" s="36"/>
      <c r="AU66" s="96"/>
      <c r="AV66" s="95"/>
    </row>
    <row r="67" spans="2:48" ht="16.5" customHeight="1">
      <c r="B67" s="73" t="s">
        <v>101</v>
      </c>
      <c r="C67" s="72">
        <v>2500</v>
      </c>
      <c r="D67" s="36"/>
      <c r="E67" s="36"/>
      <c r="F67" s="80"/>
      <c r="G67" s="38"/>
      <c r="I67" s="73" t="s">
        <v>101</v>
      </c>
      <c r="J67" s="72">
        <v>2500</v>
      </c>
      <c r="K67" s="36"/>
      <c r="L67" s="36"/>
      <c r="M67" s="80"/>
      <c r="P67" s="73" t="s">
        <v>101</v>
      </c>
      <c r="Q67" s="72">
        <v>2500</v>
      </c>
      <c r="R67" s="36"/>
      <c r="S67" s="36"/>
      <c r="T67" s="80"/>
      <c r="W67" s="73" t="s">
        <v>101</v>
      </c>
      <c r="X67" s="72">
        <v>2500</v>
      </c>
      <c r="Y67" s="36"/>
      <c r="Z67" s="36"/>
      <c r="AA67" s="80"/>
      <c r="AB67" s="170"/>
      <c r="AC67" s="170"/>
      <c r="AD67" s="73" t="s">
        <v>101</v>
      </c>
      <c r="AE67" s="72">
        <v>0</v>
      </c>
      <c r="AF67" s="36"/>
      <c r="AG67" s="36"/>
      <c r="AH67" s="80"/>
      <c r="AI67" s="170"/>
      <c r="AJ67" s="170"/>
      <c r="AK67" s="73" t="s">
        <v>101</v>
      </c>
      <c r="AL67" s="72">
        <v>2500</v>
      </c>
      <c r="AM67" s="36"/>
      <c r="AN67" s="36"/>
      <c r="AO67" s="80"/>
      <c r="AP67" s="170"/>
      <c r="AQ67" s="170"/>
      <c r="AR67" s="73" t="s">
        <v>101</v>
      </c>
      <c r="AS67" s="72">
        <v>2500</v>
      </c>
      <c r="AT67" s="36"/>
      <c r="AU67" s="36"/>
      <c r="AV67" s="80"/>
    </row>
    <row r="68" spans="2:48" ht="16.5" customHeight="1">
      <c r="B68" s="73" t="s">
        <v>104</v>
      </c>
      <c r="C68" s="72">
        <v>0</v>
      </c>
      <c r="D68" s="36"/>
      <c r="E68" s="36"/>
      <c r="F68" s="80"/>
      <c r="G68" s="38"/>
      <c r="I68" s="73" t="s">
        <v>104</v>
      </c>
      <c r="J68" s="72">
        <v>0</v>
      </c>
      <c r="K68" s="36"/>
      <c r="L68" s="36"/>
      <c r="M68" s="80"/>
      <c r="P68" s="73" t="s">
        <v>104</v>
      </c>
      <c r="Q68" s="72">
        <v>0</v>
      </c>
      <c r="R68" s="36"/>
      <c r="S68" s="36"/>
      <c r="T68" s="80"/>
      <c r="W68" s="73" t="s">
        <v>104</v>
      </c>
      <c r="X68" s="72">
        <v>0</v>
      </c>
      <c r="Y68" s="36"/>
      <c r="Z68" s="36"/>
      <c r="AA68" s="80"/>
      <c r="AB68" s="170"/>
      <c r="AC68" s="170"/>
      <c r="AD68" s="73" t="s">
        <v>104</v>
      </c>
      <c r="AE68" s="72">
        <v>-18040</v>
      </c>
      <c r="AF68" s="36"/>
      <c r="AG68" s="36"/>
      <c r="AH68" s="80"/>
      <c r="AI68" s="170"/>
      <c r="AJ68" s="170"/>
      <c r="AK68" s="73" t="s">
        <v>104</v>
      </c>
      <c r="AL68" s="72">
        <v>0</v>
      </c>
      <c r="AM68" s="36"/>
      <c r="AN68" s="36"/>
      <c r="AO68" s="80"/>
      <c r="AP68" s="170"/>
      <c r="AQ68" s="170"/>
      <c r="AR68" s="73" t="s">
        <v>104</v>
      </c>
      <c r="AS68" s="72">
        <v>0</v>
      </c>
      <c r="AT68" s="36"/>
      <c r="AU68" s="36"/>
      <c r="AV68" s="80"/>
    </row>
    <row r="69" spans="2:48" ht="16.5" customHeight="1">
      <c r="B69" s="93" t="s">
        <v>109</v>
      </c>
      <c r="C69" s="94">
        <v>26840</v>
      </c>
      <c r="D69" s="81"/>
      <c r="E69" s="36"/>
      <c r="F69" s="37"/>
      <c r="G69" s="38"/>
      <c r="H69" s="39"/>
      <c r="I69" s="93" t="s">
        <v>109</v>
      </c>
      <c r="J69" s="94">
        <v>28060</v>
      </c>
      <c r="K69" s="81"/>
      <c r="L69" s="36"/>
      <c r="M69" s="37"/>
      <c r="N69" s="39"/>
      <c r="O69" s="39"/>
      <c r="P69" s="93" t="s">
        <v>109</v>
      </c>
      <c r="Q69" s="94">
        <v>17230</v>
      </c>
      <c r="R69" s="81"/>
      <c r="S69" s="36"/>
      <c r="T69" s="37"/>
      <c r="U69" s="39"/>
      <c r="V69" s="39"/>
      <c r="W69" s="93" t="s">
        <v>109</v>
      </c>
      <c r="X69" s="94">
        <v>23630</v>
      </c>
      <c r="Y69" s="81"/>
      <c r="Z69" s="36"/>
      <c r="AA69" s="37"/>
      <c r="AB69" s="81"/>
      <c r="AC69" s="81"/>
      <c r="AD69" s="93" t="s">
        <v>109</v>
      </c>
      <c r="AE69" s="94">
        <v>10870</v>
      </c>
      <c r="AF69" s="81"/>
      <c r="AG69" s="36"/>
      <c r="AH69" s="37"/>
      <c r="AI69" s="81"/>
      <c r="AJ69" s="81"/>
      <c r="AK69" s="93" t="s">
        <v>109</v>
      </c>
      <c r="AL69" s="94">
        <v>20890</v>
      </c>
      <c r="AM69" s="81"/>
      <c r="AN69" s="36"/>
      <c r="AO69" s="37"/>
      <c r="AP69" s="81"/>
      <c r="AQ69" s="81"/>
      <c r="AR69" s="93" t="s">
        <v>109</v>
      </c>
      <c r="AS69" s="94">
        <v>30190</v>
      </c>
      <c r="AT69" s="81"/>
      <c r="AU69" s="36"/>
      <c r="AV69" s="37"/>
    </row>
    <row r="70" spans="2:48" ht="16.5" customHeight="1">
      <c r="B70" s="74" t="s">
        <v>111</v>
      </c>
      <c r="C70" s="75">
        <v>0</v>
      </c>
      <c r="D70" s="81"/>
      <c r="E70" s="36"/>
      <c r="F70" s="37"/>
      <c r="G70" s="38"/>
      <c r="H70" s="39"/>
      <c r="I70" s="74" t="s">
        <v>111</v>
      </c>
      <c r="J70" s="75">
        <v>0</v>
      </c>
      <c r="K70" s="81"/>
      <c r="L70" s="36"/>
      <c r="M70" s="37"/>
      <c r="N70" s="39"/>
      <c r="O70" s="39"/>
      <c r="P70" s="74" t="s">
        <v>111</v>
      </c>
      <c r="Q70" s="75">
        <v>0</v>
      </c>
      <c r="R70" s="81"/>
      <c r="S70" s="36"/>
      <c r="T70" s="37"/>
      <c r="U70" s="39"/>
      <c r="V70" s="39"/>
      <c r="W70" s="74" t="s">
        <v>111</v>
      </c>
      <c r="X70" s="75">
        <v>0</v>
      </c>
      <c r="Y70" s="81"/>
      <c r="Z70" s="36"/>
      <c r="AA70" s="37"/>
      <c r="AB70" s="81"/>
      <c r="AC70" s="81"/>
      <c r="AD70" s="74" t="s">
        <v>111</v>
      </c>
      <c r="AE70" s="75">
        <v>990</v>
      </c>
      <c r="AF70" s="81"/>
      <c r="AG70" s="36"/>
      <c r="AH70" s="37"/>
      <c r="AI70" s="81"/>
      <c r="AJ70" s="81"/>
      <c r="AK70" s="74" t="s">
        <v>111</v>
      </c>
      <c r="AL70" s="75">
        <v>0</v>
      </c>
      <c r="AM70" s="81"/>
      <c r="AN70" s="36"/>
      <c r="AO70" s="37"/>
      <c r="AP70" s="81"/>
      <c r="AQ70" s="81"/>
      <c r="AR70" s="74" t="s">
        <v>111</v>
      </c>
      <c r="AS70" s="75">
        <v>0</v>
      </c>
      <c r="AT70" s="81"/>
      <c r="AU70" s="36"/>
      <c r="AV70" s="37"/>
    </row>
    <row r="71" spans="2:48" ht="16.5" customHeight="1">
      <c r="B71" s="91" t="s">
        <v>112</v>
      </c>
      <c r="C71" s="92">
        <v>26840</v>
      </c>
      <c r="D71" s="81"/>
      <c r="E71" s="36"/>
      <c r="F71" s="37"/>
      <c r="G71" s="38"/>
      <c r="I71" s="91" t="s">
        <v>112</v>
      </c>
      <c r="J71" s="92">
        <v>28060</v>
      </c>
      <c r="K71" s="81"/>
      <c r="L71" s="36"/>
      <c r="M71" s="37"/>
      <c r="P71" s="91" t="s">
        <v>112</v>
      </c>
      <c r="Q71" s="92">
        <v>17230</v>
      </c>
      <c r="R71" s="81"/>
      <c r="S71" s="36"/>
      <c r="T71" s="37"/>
      <c r="W71" s="91" t="s">
        <v>112</v>
      </c>
      <c r="X71" s="92">
        <v>23630</v>
      </c>
      <c r="Y71" s="81"/>
      <c r="Z71" s="36"/>
      <c r="AA71" s="37"/>
      <c r="AB71" s="81"/>
      <c r="AC71" s="81"/>
      <c r="AD71" s="91" t="s">
        <v>112</v>
      </c>
      <c r="AE71" s="92">
        <v>11860</v>
      </c>
      <c r="AF71" s="81"/>
      <c r="AG71" s="36"/>
      <c r="AH71" s="37"/>
      <c r="AI71" s="81"/>
      <c r="AJ71" s="81"/>
      <c r="AK71" s="91" t="s">
        <v>112</v>
      </c>
      <c r="AL71" s="92">
        <v>20890</v>
      </c>
      <c r="AM71" s="81"/>
      <c r="AN71" s="36"/>
      <c r="AO71" s="37"/>
      <c r="AP71" s="81"/>
      <c r="AQ71" s="81"/>
      <c r="AR71" s="91" t="s">
        <v>112</v>
      </c>
      <c r="AS71" s="92">
        <v>30190</v>
      </c>
      <c r="AT71" s="81"/>
      <c r="AU71" s="36"/>
      <c r="AV71" s="37"/>
    </row>
    <row r="72" spans="2:48" s="39" customFormat="1" ht="16.5" customHeight="1">
      <c r="B72" s="73"/>
      <c r="C72" s="42"/>
      <c r="D72" s="36"/>
      <c r="E72" s="36"/>
      <c r="F72" s="37"/>
      <c r="G72" s="38"/>
      <c r="I72" s="73"/>
      <c r="J72" s="42"/>
      <c r="K72" s="36"/>
      <c r="L72" s="36"/>
      <c r="M72" s="37"/>
      <c r="P72" s="73"/>
      <c r="Q72" s="42"/>
      <c r="R72" s="36"/>
      <c r="S72" s="36"/>
      <c r="T72" s="37"/>
      <c r="W72" s="73"/>
      <c r="X72" s="42"/>
      <c r="Y72" s="36"/>
      <c r="Z72" s="36"/>
      <c r="AA72" s="37"/>
      <c r="AB72" s="81"/>
      <c r="AC72" s="81"/>
      <c r="AD72" s="73"/>
      <c r="AE72" s="42"/>
      <c r="AF72" s="36"/>
      <c r="AG72" s="36"/>
      <c r="AH72" s="37"/>
      <c r="AI72" s="81"/>
      <c r="AJ72" s="81"/>
      <c r="AK72" s="73"/>
      <c r="AL72" s="42"/>
      <c r="AM72" s="36"/>
      <c r="AN72" s="36"/>
      <c r="AO72" s="37"/>
      <c r="AP72" s="81"/>
      <c r="AQ72" s="81"/>
      <c r="AR72" s="73"/>
      <c r="AS72" s="42"/>
      <c r="AT72" s="36"/>
      <c r="AU72" s="36"/>
      <c r="AV72" s="37"/>
    </row>
    <row r="73" spans="2:48" s="82" customFormat="1" ht="16.5" customHeight="1">
      <c r="B73" s="73">
        <v>0</v>
      </c>
      <c r="C73" s="42"/>
      <c r="D73" s="36"/>
      <c r="E73" s="36"/>
      <c r="F73" s="37"/>
      <c r="G73" s="83"/>
      <c r="I73" s="73">
        <v>0</v>
      </c>
      <c r="J73" s="42"/>
      <c r="K73" s="36"/>
      <c r="L73" s="36"/>
      <c r="M73" s="37"/>
      <c r="P73" s="73">
        <v>0</v>
      </c>
      <c r="Q73" s="42"/>
      <c r="R73" s="36"/>
      <c r="S73" s="36"/>
      <c r="T73" s="37"/>
      <c r="W73" s="73">
        <v>0</v>
      </c>
      <c r="X73" s="42"/>
      <c r="Y73" s="36"/>
      <c r="Z73" s="36"/>
      <c r="AA73" s="37"/>
      <c r="AB73" s="81"/>
      <c r="AC73" s="81"/>
      <c r="AD73" s="73">
        <v>0</v>
      </c>
      <c r="AE73" s="42"/>
      <c r="AF73" s="36"/>
      <c r="AG73" s="36"/>
      <c r="AH73" s="37"/>
      <c r="AI73" s="81"/>
      <c r="AJ73" s="81"/>
      <c r="AK73" s="73">
        <v>0</v>
      </c>
      <c r="AL73" s="42"/>
      <c r="AM73" s="36"/>
      <c r="AN73" s="36"/>
      <c r="AO73" s="37"/>
      <c r="AP73" s="81"/>
      <c r="AQ73" s="81"/>
      <c r="AR73" s="73">
        <v>0</v>
      </c>
      <c r="AS73" s="42"/>
      <c r="AT73" s="36"/>
      <c r="AU73" s="36"/>
      <c r="AV73" s="37"/>
    </row>
    <row r="74" spans="2:48" ht="16.5" customHeight="1">
      <c r="B74" s="73" t="s">
        <v>211</v>
      </c>
      <c r="C74" s="42"/>
      <c r="D74" s="36"/>
      <c r="E74" s="36"/>
      <c r="F74" s="37"/>
      <c r="G74" s="38"/>
      <c r="I74" s="73" t="s">
        <v>211</v>
      </c>
      <c r="J74" s="42"/>
      <c r="K74" s="36"/>
      <c r="L74" s="36"/>
      <c r="M74" s="37"/>
      <c r="P74" s="73" t="s">
        <v>211</v>
      </c>
      <c r="Q74" s="42"/>
      <c r="R74" s="36"/>
      <c r="S74" s="36"/>
      <c r="T74" s="37"/>
      <c r="W74" s="73" t="s">
        <v>211</v>
      </c>
      <c r="X74" s="42"/>
      <c r="Y74" s="36"/>
      <c r="Z74" s="36"/>
      <c r="AA74" s="37"/>
      <c r="AB74" s="81"/>
      <c r="AC74" s="81"/>
      <c r="AD74" s="73" t="s">
        <v>211</v>
      </c>
      <c r="AE74" s="42"/>
      <c r="AF74" s="36"/>
      <c r="AG74" s="36"/>
      <c r="AH74" s="37"/>
      <c r="AI74" s="81"/>
      <c r="AJ74" s="81"/>
      <c r="AK74" s="73" t="s">
        <v>211</v>
      </c>
      <c r="AL74" s="42"/>
      <c r="AM74" s="36"/>
      <c r="AN74" s="36"/>
      <c r="AO74" s="37"/>
      <c r="AP74" s="81"/>
      <c r="AQ74" s="81"/>
      <c r="AR74" s="73" t="s">
        <v>211</v>
      </c>
      <c r="AS74" s="42"/>
      <c r="AT74" s="36"/>
      <c r="AU74" s="36"/>
      <c r="AV74" s="37"/>
    </row>
    <row r="75" spans="2:48" s="184" customFormat="1" ht="16.5" customHeight="1">
      <c r="B75" s="180">
        <v>0</v>
      </c>
      <c r="C75" s="181"/>
      <c r="D75" s="26"/>
      <c r="E75" s="26"/>
      <c r="F75" s="182"/>
      <c r="G75" s="183"/>
      <c r="I75" s="180">
        <v>0</v>
      </c>
      <c r="J75" s="181"/>
      <c r="K75" s="26"/>
      <c r="L75" s="26"/>
      <c r="M75" s="182"/>
      <c r="P75" s="180">
        <v>0</v>
      </c>
      <c r="Q75" s="181"/>
      <c r="R75" s="26"/>
      <c r="S75" s="26"/>
      <c r="T75" s="182"/>
      <c r="W75" s="180">
        <v>0</v>
      </c>
      <c r="X75" s="181"/>
      <c r="Y75" s="26"/>
      <c r="Z75" s="26"/>
      <c r="AA75" s="182"/>
      <c r="AB75" s="185"/>
      <c r="AC75" s="185"/>
      <c r="AD75" s="180">
        <v>0</v>
      </c>
      <c r="AE75" s="181"/>
      <c r="AF75" s="26"/>
      <c r="AG75" s="26"/>
      <c r="AH75" s="182"/>
      <c r="AI75" s="185"/>
      <c r="AJ75" s="185"/>
      <c r="AK75" s="180">
        <v>0</v>
      </c>
      <c r="AL75" s="181"/>
      <c r="AM75" s="26"/>
      <c r="AN75" s="26"/>
      <c r="AO75" s="182"/>
      <c r="AP75" s="185"/>
      <c r="AQ75" s="185"/>
      <c r="AR75" s="180">
        <v>0</v>
      </c>
      <c r="AS75" s="181"/>
      <c r="AT75" s="26"/>
      <c r="AU75" s="26"/>
      <c r="AV75" s="182"/>
    </row>
    <row r="76" spans="2:48" ht="16.5" customHeight="1" thickBot="1">
      <c r="B76" s="84"/>
      <c r="C76" s="85"/>
      <c r="D76" s="85"/>
      <c r="E76" s="85"/>
      <c r="F76" s="86"/>
      <c r="I76" s="84"/>
      <c r="J76" s="85"/>
      <c r="K76" s="85"/>
      <c r="L76" s="85"/>
      <c r="M76" s="86"/>
      <c r="P76" s="84"/>
      <c r="Q76" s="85"/>
      <c r="R76" s="85"/>
      <c r="S76" s="85"/>
      <c r="T76" s="86"/>
      <c r="W76" s="84"/>
      <c r="X76" s="85"/>
      <c r="Y76" s="85"/>
      <c r="Z76" s="85"/>
      <c r="AA76" s="86"/>
      <c r="AB76" s="81"/>
      <c r="AC76" s="81"/>
      <c r="AD76" s="84"/>
      <c r="AE76" s="85"/>
      <c r="AF76" s="85"/>
      <c r="AG76" s="85"/>
      <c r="AH76" s="86"/>
      <c r="AI76" s="81"/>
      <c r="AJ76" s="81"/>
      <c r="AK76" s="84"/>
      <c r="AL76" s="85"/>
      <c r="AM76" s="85"/>
      <c r="AN76" s="85"/>
      <c r="AO76" s="86"/>
      <c r="AP76" s="81"/>
      <c r="AQ76" s="81"/>
      <c r="AR76" s="84"/>
      <c r="AS76" s="85"/>
      <c r="AT76" s="85"/>
      <c r="AU76" s="85"/>
      <c r="AV76" s="86"/>
    </row>
    <row r="77" spans="2:48" ht="16.5" customHeight="1">
      <c r="B77" s="36"/>
      <c r="I77" s="36"/>
      <c r="P77" s="36"/>
      <c r="W77" s="36"/>
      <c r="AD77" s="36"/>
      <c r="AK77" s="36"/>
      <c r="AR77" s="36"/>
    </row>
    <row r="78" spans="2:48" ht="16.5" customHeight="1">
      <c r="B78" s="36"/>
      <c r="I78" s="36"/>
      <c r="P78" s="36"/>
      <c r="W78" s="36"/>
      <c r="AD78" s="36"/>
      <c r="AK78" s="36"/>
      <c r="AR78" s="36"/>
    </row>
    <row r="79" spans="2:48" ht="16.5" customHeight="1">
      <c r="B79" s="36"/>
      <c r="I79" s="36"/>
      <c r="P79" s="36"/>
      <c r="W79" s="36"/>
      <c r="AD79" s="36"/>
      <c r="AK79" s="36"/>
      <c r="AR79" s="36"/>
    </row>
    <row r="80" spans="2:48" ht="16.5" customHeight="1" thickBot="1">
      <c r="G80" s="38"/>
    </row>
    <row r="81" spans="2:48" s="76" customFormat="1" ht="16.5" customHeight="1">
      <c r="B81" s="98"/>
      <c r="C81" s="101"/>
      <c r="D81" s="102" t="s">
        <v>114</v>
      </c>
      <c r="E81" s="99"/>
      <c r="F81" s="100"/>
      <c r="G81" s="77"/>
      <c r="I81" s="98"/>
      <c r="J81" s="101"/>
      <c r="K81" s="102" t="s">
        <v>114</v>
      </c>
      <c r="L81" s="99"/>
      <c r="M81" s="100"/>
      <c r="P81" s="98"/>
      <c r="Q81" s="101"/>
      <c r="R81" s="102" t="s">
        <v>114</v>
      </c>
      <c r="S81" s="99"/>
      <c r="T81" s="100"/>
      <c r="W81" s="98"/>
      <c r="X81" s="101"/>
      <c r="Y81" s="102" t="s">
        <v>114</v>
      </c>
      <c r="Z81" s="99"/>
      <c r="AA81" s="100"/>
      <c r="AB81" s="167"/>
      <c r="AC81" s="167"/>
      <c r="AD81" s="98"/>
      <c r="AE81" s="101"/>
      <c r="AF81" s="102" t="s">
        <v>114</v>
      </c>
      <c r="AG81" s="99"/>
      <c r="AH81" s="100"/>
      <c r="AI81" s="167"/>
      <c r="AJ81" s="167"/>
      <c r="AK81" s="98"/>
      <c r="AL81" s="101"/>
      <c r="AM81" s="102" t="s">
        <v>114</v>
      </c>
      <c r="AN81" s="99"/>
      <c r="AO81" s="100"/>
      <c r="AP81" s="167"/>
      <c r="AQ81" s="167"/>
      <c r="AR81" s="98"/>
      <c r="AS81" s="101"/>
      <c r="AT81" s="102" t="s">
        <v>114</v>
      </c>
      <c r="AU81" s="99"/>
      <c r="AV81" s="100"/>
    </row>
    <row r="82" spans="2:48" ht="16.5" customHeight="1">
      <c r="B82" s="40" t="s">
        <v>26</v>
      </c>
      <c r="C82" s="26" t="s">
        <v>36</v>
      </c>
      <c r="D82" s="96"/>
      <c r="E82" s="26"/>
      <c r="F82" s="95"/>
      <c r="G82" s="41"/>
      <c r="H82" s="41"/>
      <c r="I82" s="40" t="s">
        <v>26</v>
      </c>
      <c r="J82" s="26" t="s">
        <v>41</v>
      </c>
      <c r="K82" s="41"/>
      <c r="L82" s="26"/>
      <c r="M82" s="70"/>
      <c r="N82" s="41"/>
      <c r="O82" s="41"/>
      <c r="P82" s="40" t="s">
        <v>26</v>
      </c>
      <c r="Q82" s="26" t="s">
        <v>52</v>
      </c>
      <c r="R82" s="42"/>
      <c r="S82" s="26"/>
      <c r="T82" s="70"/>
      <c r="U82" s="41"/>
      <c r="V82" s="41"/>
      <c r="W82" s="40" t="s">
        <v>26</v>
      </c>
      <c r="X82" s="26" t="s">
        <v>53</v>
      </c>
      <c r="Y82" s="41"/>
      <c r="Z82" s="26"/>
      <c r="AA82" s="70"/>
      <c r="AB82" s="41"/>
      <c r="AC82" s="41"/>
      <c r="AD82" s="40" t="s">
        <v>26</v>
      </c>
      <c r="AE82" s="26" t="s">
        <v>47</v>
      </c>
      <c r="AF82" s="41"/>
      <c r="AG82" s="26"/>
      <c r="AH82" s="70"/>
      <c r="AI82" s="41"/>
      <c r="AJ82" s="41"/>
      <c r="AK82" s="40" t="s">
        <v>26</v>
      </c>
      <c r="AL82" s="26" t="s">
        <v>54</v>
      </c>
      <c r="AN82" s="26"/>
      <c r="AO82" s="70"/>
      <c r="AP82" s="41"/>
      <c r="AQ82" s="41"/>
      <c r="AR82" s="40" t="s">
        <v>26</v>
      </c>
      <c r="AS82" s="26" t="s">
        <v>55</v>
      </c>
      <c r="AU82" s="26"/>
      <c r="AV82" s="70"/>
    </row>
    <row r="83" spans="2:48" ht="16.5" customHeight="1">
      <c r="B83" s="73" t="s">
        <v>27</v>
      </c>
      <c r="C83" s="36" t="s">
        <v>584</v>
      </c>
      <c r="D83" s="36"/>
      <c r="E83" s="36" t="s">
        <v>28</v>
      </c>
      <c r="F83" s="90">
        <v>45483</v>
      </c>
      <c r="G83" s="38"/>
      <c r="I83" s="73" t="s">
        <v>27</v>
      </c>
      <c r="J83" s="36" t="s">
        <v>584</v>
      </c>
      <c r="K83" s="36"/>
      <c r="L83" s="36" t="s">
        <v>28</v>
      </c>
      <c r="M83" s="90">
        <v>45483</v>
      </c>
      <c r="P83" s="73" t="s">
        <v>27</v>
      </c>
      <c r="Q83" s="36" t="s">
        <v>584</v>
      </c>
      <c r="R83" s="36"/>
      <c r="S83" s="36" t="s">
        <v>28</v>
      </c>
      <c r="T83" s="90">
        <v>45483</v>
      </c>
      <c r="W83" s="73" t="s">
        <v>27</v>
      </c>
      <c r="X83" s="36" t="s">
        <v>584</v>
      </c>
      <c r="Y83" s="36"/>
      <c r="Z83" s="36" t="s">
        <v>28</v>
      </c>
      <c r="AA83" s="90">
        <v>45483</v>
      </c>
      <c r="AB83" s="168"/>
      <c r="AC83" s="168"/>
      <c r="AD83" s="73" t="s">
        <v>27</v>
      </c>
      <c r="AE83" s="36" t="s">
        <v>584</v>
      </c>
      <c r="AF83" s="36"/>
      <c r="AG83" s="36" t="s">
        <v>28</v>
      </c>
      <c r="AH83" s="90">
        <v>45483</v>
      </c>
      <c r="AI83" s="168"/>
      <c r="AJ83" s="168"/>
      <c r="AK83" s="73" t="s">
        <v>27</v>
      </c>
      <c r="AL83" s="36" t="s">
        <v>584</v>
      </c>
      <c r="AM83" s="36"/>
      <c r="AN83" s="36" t="s">
        <v>28</v>
      </c>
      <c r="AO83" s="90">
        <v>45483</v>
      </c>
      <c r="AP83" s="168"/>
      <c r="AQ83" s="168"/>
      <c r="AR83" s="73" t="s">
        <v>27</v>
      </c>
      <c r="AS83" s="36" t="s">
        <v>584</v>
      </c>
      <c r="AT83" s="36"/>
      <c r="AU83" s="36" t="s">
        <v>28</v>
      </c>
      <c r="AV83" s="90">
        <v>45483</v>
      </c>
    </row>
    <row r="84" spans="2:48" ht="16.5" customHeight="1">
      <c r="B84" s="73"/>
      <c r="C84" s="36"/>
      <c r="D84" s="36"/>
      <c r="E84" s="36"/>
      <c r="F84" s="37"/>
      <c r="G84" s="38"/>
      <c r="I84" s="73"/>
      <c r="J84" s="36"/>
      <c r="K84" s="36"/>
      <c r="L84" s="36"/>
      <c r="M84" s="37"/>
      <c r="P84" s="73"/>
      <c r="Q84" s="36"/>
      <c r="R84" s="36"/>
      <c r="S84" s="36"/>
      <c r="T84" s="37"/>
      <c r="W84" s="73"/>
      <c r="X84" s="36"/>
      <c r="Y84" s="36"/>
      <c r="Z84" s="36"/>
      <c r="AA84" s="37"/>
      <c r="AB84" s="81"/>
      <c r="AC84" s="81"/>
      <c r="AD84" s="73"/>
      <c r="AE84" s="36"/>
      <c r="AF84" s="36"/>
      <c r="AG84" s="36"/>
      <c r="AH84" s="37"/>
      <c r="AI84" s="81"/>
      <c r="AJ84" s="81"/>
      <c r="AK84" s="73"/>
      <c r="AL84" s="36"/>
      <c r="AM84" s="36"/>
      <c r="AN84" s="36"/>
      <c r="AO84" s="37"/>
      <c r="AP84" s="81"/>
      <c r="AQ84" s="81"/>
      <c r="AR84" s="73"/>
      <c r="AS84" s="36"/>
      <c r="AT84" s="36"/>
      <c r="AU84" s="36"/>
      <c r="AV84" s="37"/>
    </row>
    <row r="85" spans="2:48" s="79" customFormat="1" ht="16.5" customHeight="1">
      <c r="B85" s="266" t="s">
        <v>113</v>
      </c>
      <c r="C85" s="267"/>
      <c r="D85" s="252"/>
      <c r="E85" s="268" t="s">
        <v>115</v>
      </c>
      <c r="F85" s="269"/>
      <c r="G85" s="78"/>
      <c r="I85" s="266" t="s">
        <v>113</v>
      </c>
      <c r="J85" s="267"/>
      <c r="K85" s="252"/>
      <c r="L85" s="268" t="s">
        <v>115</v>
      </c>
      <c r="M85" s="269"/>
      <c r="P85" s="266" t="s">
        <v>113</v>
      </c>
      <c r="Q85" s="267"/>
      <c r="R85" s="252"/>
      <c r="S85" s="268" t="s">
        <v>115</v>
      </c>
      <c r="T85" s="269"/>
      <c r="W85" s="266" t="s">
        <v>113</v>
      </c>
      <c r="X85" s="267"/>
      <c r="Y85" s="252"/>
      <c r="Z85" s="268" t="s">
        <v>115</v>
      </c>
      <c r="AA85" s="269"/>
      <c r="AB85" s="169"/>
      <c r="AC85" s="169"/>
      <c r="AD85" s="266" t="s">
        <v>113</v>
      </c>
      <c r="AE85" s="267"/>
      <c r="AF85" s="252"/>
      <c r="AG85" s="268" t="s">
        <v>115</v>
      </c>
      <c r="AH85" s="269"/>
      <c r="AI85" s="169"/>
      <c r="AJ85" s="169"/>
      <c r="AK85" s="266" t="s">
        <v>113</v>
      </c>
      <c r="AL85" s="267"/>
      <c r="AM85" s="252"/>
      <c r="AN85" s="268" t="s">
        <v>115</v>
      </c>
      <c r="AO85" s="269"/>
      <c r="AP85" s="169"/>
      <c r="AQ85" s="169"/>
      <c r="AR85" s="266" t="s">
        <v>113</v>
      </c>
      <c r="AS85" s="267"/>
      <c r="AT85" s="252"/>
      <c r="AU85" s="268" t="s">
        <v>115</v>
      </c>
      <c r="AV85" s="269"/>
    </row>
    <row r="86" spans="2:48" ht="16.5" customHeight="1">
      <c r="B86" s="73" t="s">
        <v>1</v>
      </c>
      <c r="C86" s="72">
        <v>910</v>
      </c>
      <c r="D86" s="36"/>
      <c r="E86" s="36" t="s">
        <v>29</v>
      </c>
      <c r="F86" s="80" t="s">
        <v>618</v>
      </c>
      <c r="G86" s="38"/>
      <c r="I86" s="73" t="s">
        <v>1</v>
      </c>
      <c r="J86" s="72">
        <v>910</v>
      </c>
      <c r="K86" s="36"/>
      <c r="L86" s="36" t="s">
        <v>29</v>
      </c>
      <c r="M86" s="80" t="s">
        <v>619</v>
      </c>
      <c r="P86" s="73" t="s">
        <v>1</v>
      </c>
      <c r="Q86" s="72">
        <v>910</v>
      </c>
      <c r="R86" s="36"/>
      <c r="S86" s="36" t="s">
        <v>29</v>
      </c>
      <c r="T86" s="80" t="s">
        <v>356</v>
      </c>
      <c r="W86" s="73" t="s">
        <v>1</v>
      </c>
      <c r="X86" s="72">
        <v>910</v>
      </c>
      <c r="Y86" s="36"/>
      <c r="Z86" s="36" t="s">
        <v>29</v>
      </c>
      <c r="AA86" s="80" t="s">
        <v>620</v>
      </c>
      <c r="AB86" s="170"/>
      <c r="AC86" s="170"/>
      <c r="AD86" s="73" t="s">
        <v>1</v>
      </c>
      <c r="AE86" s="72">
        <v>910</v>
      </c>
      <c r="AF86" s="36"/>
      <c r="AG86" s="36" t="s">
        <v>29</v>
      </c>
      <c r="AH86" s="80" t="s">
        <v>621</v>
      </c>
      <c r="AI86" s="170"/>
      <c r="AJ86" s="170"/>
      <c r="AK86" s="73" t="s">
        <v>1</v>
      </c>
      <c r="AL86" s="72">
        <v>910</v>
      </c>
      <c r="AM86" s="36"/>
      <c r="AN86" s="36" t="s">
        <v>29</v>
      </c>
      <c r="AO86" s="80" t="s">
        <v>622</v>
      </c>
      <c r="AP86" s="170"/>
      <c r="AQ86" s="170"/>
      <c r="AR86" s="73" t="s">
        <v>1</v>
      </c>
      <c r="AS86" s="72">
        <v>910</v>
      </c>
      <c r="AT86" s="36"/>
      <c r="AU86" s="36" t="s">
        <v>29</v>
      </c>
      <c r="AV86" s="80" t="s">
        <v>623</v>
      </c>
    </row>
    <row r="87" spans="2:48" ht="16.5" customHeight="1">
      <c r="B87" s="73" t="s">
        <v>3</v>
      </c>
      <c r="C87" s="72">
        <v>14040</v>
      </c>
      <c r="D87" s="36"/>
      <c r="E87" s="36" t="s">
        <v>30</v>
      </c>
      <c r="F87" s="80" t="s">
        <v>532</v>
      </c>
      <c r="G87" s="38"/>
      <c r="I87" s="73" t="s">
        <v>3</v>
      </c>
      <c r="J87" s="72">
        <v>17520</v>
      </c>
      <c r="K87" s="36"/>
      <c r="L87" s="36" t="s">
        <v>30</v>
      </c>
      <c r="M87" s="80" t="s">
        <v>533</v>
      </c>
      <c r="P87" s="73" t="s">
        <v>3</v>
      </c>
      <c r="Q87" s="72">
        <v>11040</v>
      </c>
      <c r="R87" s="36"/>
      <c r="S87" s="36" t="s">
        <v>30</v>
      </c>
      <c r="T87" s="80" t="s">
        <v>534</v>
      </c>
      <c r="W87" s="73" t="s">
        <v>3</v>
      </c>
      <c r="X87" s="72">
        <v>12600</v>
      </c>
      <c r="Y87" s="36"/>
      <c r="Z87" s="36" t="s">
        <v>30</v>
      </c>
      <c r="AA87" s="80" t="s">
        <v>535</v>
      </c>
      <c r="AB87" s="170"/>
      <c r="AC87" s="170"/>
      <c r="AD87" s="73" t="s">
        <v>3</v>
      </c>
      <c r="AE87" s="72">
        <v>14160</v>
      </c>
      <c r="AF87" s="36"/>
      <c r="AG87" s="36" t="s">
        <v>30</v>
      </c>
      <c r="AH87" s="80" t="s">
        <v>536</v>
      </c>
      <c r="AI87" s="170"/>
      <c r="AJ87" s="170"/>
      <c r="AK87" s="73" t="s">
        <v>3</v>
      </c>
      <c r="AL87" s="72">
        <v>13560</v>
      </c>
      <c r="AM87" s="36"/>
      <c r="AN87" s="36" t="s">
        <v>30</v>
      </c>
      <c r="AO87" s="80" t="s">
        <v>537</v>
      </c>
      <c r="AP87" s="170"/>
      <c r="AQ87" s="170"/>
      <c r="AR87" s="73" t="s">
        <v>3</v>
      </c>
      <c r="AS87" s="72">
        <v>9480</v>
      </c>
      <c r="AT87" s="36"/>
      <c r="AU87" s="36" t="s">
        <v>30</v>
      </c>
      <c r="AV87" s="80" t="s">
        <v>538</v>
      </c>
    </row>
    <row r="88" spans="2:48" ht="16.5" customHeight="1">
      <c r="B88" s="73" t="s">
        <v>159</v>
      </c>
      <c r="C88" s="72">
        <v>0</v>
      </c>
      <c r="D88" s="36"/>
      <c r="E88" s="36"/>
      <c r="F88" s="80"/>
      <c r="G88" s="38"/>
      <c r="I88" s="73" t="s">
        <v>159</v>
      </c>
      <c r="J88" s="72">
        <v>0</v>
      </c>
      <c r="K88" s="36"/>
      <c r="L88" s="36"/>
      <c r="M88" s="80"/>
      <c r="P88" s="73" t="s">
        <v>159</v>
      </c>
      <c r="Q88" s="72">
        <v>0</v>
      </c>
      <c r="R88" s="36"/>
      <c r="S88" s="36"/>
      <c r="T88" s="80"/>
      <c r="W88" s="73" t="s">
        <v>159</v>
      </c>
      <c r="X88" s="72">
        <v>0</v>
      </c>
      <c r="Y88" s="36"/>
      <c r="Z88" s="36"/>
      <c r="AA88" s="80"/>
      <c r="AB88" s="170"/>
      <c r="AC88" s="170"/>
      <c r="AD88" s="73" t="s">
        <v>159</v>
      </c>
      <c r="AE88" s="72">
        <v>0</v>
      </c>
      <c r="AF88" s="36"/>
      <c r="AG88" s="36"/>
      <c r="AH88" s="80"/>
      <c r="AI88" s="170"/>
      <c r="AJ88" s="170"/>
      <c r="AK88" s="73" t="s">
        <v>159</v>
      </c>
      <c r="AL88" s="72">
        <v>0</v>
      </c>
      <c r="AM88" s="36"/>
      <c r="AN88" s="36"/>
      <c r="AO88" s="80"/>
      <c r="AP88" s="170"/>
      <c r="AQ88" s="170"/>
      <c r="AR88" s="73" t="s">
        <v>159</v>
      </c>
      <c r="AS88" s="72">
        <v>0</v>
      </c>
      <c r="AT88" s="36"/>
      <c r="AU88" s="36"/>
      <c r="AV88" s="80"/>
    </row>
    <row r="89" spans="2:48" ht="16.5" customHeight="1">
      <c r="B89" s="164" t="s">
        <v>167</v>
      </c>
      <c r="C89" s="72">
        <v>1053</v>
      </c>
      <c r="D89" s="36"/>
      <c r="E89" s="36"/>
      <c r="F89" s="80"/>
      <c r="G89" s="38"/>
      <c r="I89" s="164" t="s">
        <v>167</v>
      </c>
      <c r="J89" s="72">
        <v>1314</v>
      </c>
      <c r="K89" s="36"/>
      <c r="L89" s="36"/>
      <c r="M89" s="80"/>
      <c r="P89" s="164" t="s">
        <v>167</v>
      </c>
      <c r="Q89" s="72">
        <v>828</v>
      </c>
      <c r="R89" s="36"/>
      <c r="S89" s="36"/>
      <c r="T89" s="80"/>
      <c r="W89" s="164" t="s">
        <v>167</v>
      </c>
      <c r="X89" s="72">
        <v>945</v>
      </c>
      <c r="Y89" s="36"/>
      <c r="Z89" s="36"/>
      <c r="AA89" s="80"/>
      <c r="AB89" s="170"/>
      <c r="AC89" s="170"/>
      <c r="AD89" s="164" t="s">
        <v>167</v>
      </c>
      <c r="AE89" s="72">
        <v>1062</v>
      </c>
      <c r="AF89" s="36"/>
      <c r="AG89" s="36"/>
      <c r="AH89" s="80"/>
      <c r="AI89" s="170"/>
      <c r="AJ89" s="170"/>
      <c r="AK89" s="164" t="s">
        <v>167</v>
      </c>
      <c r="AL89" s="72">
        <v>1017</v>
      </c>
      <c r="AM89" s="36"/>
      <c r="AN89" s="36"/>
      <c r="AO89" s="80"/>
      <c r="AP89" s="170"/>
      <c r="AQ89" s="170"/>
      <c r="AR89" s="164" t="s">
        <v>167</v>
      </c>
      <c r="AS89" s="72">
        <v>711</v>
      </c>
      <c r="AT89" s="36"/>
      <c r="AU89" s="36"/>
      <c r="AV89" s="80"/>
    </row>
    <row r="90" spans="2:48" ht="16.5" customHeight="1">
      <c r="B90" s="73" t="s">
        <v>168</v>
      </c>
      <c r="C90" s="72">
        <v>585</v>
      </c>
      <c r="D90" s="36"/>
      <c r="E90" s="36"/>
      <c r="F90" s="80"/>
      <c r="G90" s="38"/>
      <c r="I90" s="73" t="s">
        <v>168</v>
      </c>
      <c r="J90" s="72">
        <v>730</v>
      </c>
      <c r="K90" s="36"/>
      <c r="L90" s="36"/>
      <c r="M90" s="80"/>
      <c r="P90" s="73" t="s">
        <v>168</v>
      </c>
      <c r="Q90" s="72">
        <v>460</v>
      </c>
      <c r="R90" s="36"/>
      <c r="S90" s="36"/>
      <c r="T90" s="80"/>
      <c r="W90" s="73" t="s">
        <v>168</v>
      </c>
      <c r="X90" s="72">
        <v>525</v>
      </c>
      <c r="Y90" s="36"/>
      <c r="Z90" s="36"/>
      <c r="AA90" s="80"/>
      <c r="AB90" s="170"/>
      <c r="AC90" s="170"/>
      <c r="AD90" s="73" t="s">
        <v>168</v>
      </c>
      <c r="AE90" s="72">
        <v>590</v>
      </c>
      <c r="AF90" s="36"/>
      <c r="AG90" s="36"/>
      <c r="AH90" s="80"/>
      <c r="AI90" s="170"/>
      <c r="AJ90" s="170"/>
      <c r="AK90" s="73" t="s">
        <v>168</v>
      </c>
      <c r="AL90" s="72">
        <v>565</v>
      </c>
      <c r="AM90" s="36"/>
      <c r="AN90" s="36"/>
      <c r="AO90" s="80"/>
      <c r="AP90" s="170"/>
      <c r="AQ90" s="170"/>
      <c r="AR90" s="73" t="s">
        <v>168</v>
      </c>
      <c r="AS90" s="72">
        <v>395</v>
      </c>
      <c r="AT90" s="36"/>
      <c r="AU90" s="36"/>
      <c r="AV90" s="80"/>
    </row>
    <row r="91" spans="2:48" ht="16.5" customHeight="1">
      <c r="B91" s="73" t="s">
        <v>31</v>
      </c>
      <c r="C91" s="72">
        <v>1659</v>
      </c>
      <c r="D91" s="36"/>
      <c r="E91" s="172" t="s">
        <v>117</v>
      </c>
      <c r="F91" s="173"/>
      <c r="G91" s="38"/>
      <c r="I91" s="73" t="s">
        <v>31</v>
      </c>
      <c r="J91" s="72">
        <v>2047</v>
      </c>
      <c r="K91" s="36"/>
      <c r="L91" s="172" t="s">
        <v>117</v>
      </c>
      <c r="M91" s="173"/>
      <c r="P91" s="73" t="s">
        <v>31</v>
      </c>
      <c r="Q91" s="72">
        <v>1324</v>
      </c>
      <c r="R91" s="36"/>
      <c r="S91" s="172" t="s">
        <v>117</v>
      </c>
      <c r="T91" s="173"/>
      <c r="W91" s="73" t="s">
        <v>31</v>
      </c>
      <c r="X91" s="72">
        <v>1498</v>
      </c>
      <c r="Y91" s="36"/>
      <c r="Z91" s="172" t="s">
        <v>117</v>
      </c>
      <c r="AA91" s="173"/>
      <c r="AB91" s="169"/>
      <c r="AC91" s="169"/>
      <c r="AD91" s="73" t="s">
        <v>31</v>
      </c>
      <c r="AE91" s="72">
        <v>1672</v>
      </c>
      <c r="AF91" s="36"/>
      <c r="AG91" s="172" t="s">
        <v>117</v>
      </c>
      <c r="AH91" s="173"/>
      <c r="AI91" s="169"/>
      <c r="AJ91" s="169"/>
      <c r="AK91" s="73" t="s">
        <v>31</v>
      </c>
      <c r="AL91" s="72">
        <v>1605</v>
      </c>
      <c r="AM91" s="36"/>
      <c r="AN91" s="172" t="s">
        <v>117</v>
      </c>
      <c r="AO91" s="173"/>
      <c r="AP91" s="169"/>
      <c r="AQ91" s="169"/>
      <c r="AR91" s="73" t="s">
        <v>31</v>
      </c>
      <c r="AS91" s="72">
        <v>1150</v>
      </c>
      <c r="AT91" s="36"/>
      <c r="AU91" s="172" t="s">
        <v>117</v>
      </c>
      <c r="AV91" s="173"/>
    </row>
    <row r="92" spans="2:48" ht="16.5" customHeight="1">
      <c r="B92" s="73" t="s">
        <v>171</v>
      </c>
      <c r="C92" s="72">
        <v>-7</v>
      </c>
      <c r="D92" s="36"/>
      <c r="E92" s="36" t="s">
        <v>33</v>
      </c>
      <c r="F92" s="80" t="s">
        <v>476</v>
      </c>
      <c r="G92" s="38"/>
      <c r="I92" s="73" t="s">
        <v>171</v>
      </c>
      <c r="J92" s="72">
        <v>-1</v>
      </c>
      <c r="K92" s="36"/>
      <c r="L92" s="36" t="s">
        <v>33</v>
      </c>
      <c r="M92" s="80" t="s">
        <v>287</v>
      </c>
      <c r="P92" s="73" t="s">
        <v>171</v>
      </c>
      <c r="Q92" s="72">
        <v>-2</v>
      </c>
      <c r="R92" s="36"/>
      <c r="S92" s="36" t="s">
        <v>33</v>
      </c>
      <c r="T92" s="80" t="s">
        <v>347</v>
      </c>
      <c r="W92" s="73" t="s">
        <v>171</v>
      </c>
      <c r="X92" s="72">
        <v>-8</v>
      </c>
      <c r="Y92" s="36"/>
      <c r="Z92" s="36" t="s">
        <v>33</v>
      </c>
      <c r="AA92" s="80" t="s">
        <v>550</v>
      </c>
      <c r="AB92" s="170"/>
      <c r="AC92" s="170"/>
      <c r="AD92" s="73" t="s">
        <v>171</v>
      </c>
      <c r="AE92" s="72">
        <v>-4</v>
      </c>
      <c r="AF92" s="36"/>
      <c r="AG92" s="36" t="s">
        <v>33</v>
      </c>
      <c r="AH92" s="80" t="s">
        <v>405</v>
      </c>
      <c r="AI92" s="170"/>
      <c r="AJ92" s="170"/>
      <c r="AK92" s="73" t="s">
        <v>171</v>
      </c>
      <c r="AL92" s="72">
        <v>-7</v>
      </c>
      <c r="AM92" s="36"/>
      <c r="AN92" s="36" t="s">
        <v>33</v>
      </c>
      <c r="AO92" s="80" t="s">
        <v>467</v>
      </c>
      <c r="AP92" s="170"/>
      <c r="AQ92" s="170"/>
      <c r="AR92" s="73" t="s">
        <v>171</v>
      </c>
      <c r="AS92" s="72">
        <v>-6</v>
      </c>
      <c r="AT92" s="36"/>
      <c r="AU92" s="36" t="s">
        <v>33</v>
      </c>
      <c r="AV92" s="80" t="s">
        <v>289</v>
      </c>
    </row>
    <row r="93" spans="2:48" ht="16.5" customHeight="1">
      <c r="B93" s="73" t="s">
        <v>32</v>
      </c>
      <c r="C93" s="72">
        <v>610</v>
      </c>
      <c r="D93" s="36"/>
      <c r="E93" s="96"/>
      <c r="F93" s="95"/>
      <c r="G93" s="38"/>
      <c r="I93" s="73" t="s">
        <v>32</v>
      </c>
      <c r="J93" s="72">
        <v>750</v>
      </c>
      <c r="K93" s="36"/>
      <c r="L93" s="96"/>
      <c r="M93" s="95"/>
      <c r="P93" s="73" t="s">
        <v>32</v>
      </c>
      <c r="Q93" s="72">
        <v>480</v>
      </c>
      <c r="R93" s="36"/>
      <c r="S93" s="96"/>
      <c r="T93" s="95"/>
      <c r="W93" s="73" t="s">
        <v>32</v>
      </c>
      <c r="X93" s="72">
        <v>550</v>
      </c>
      <c r="Y93" s="36"/>
      <c r="Z93" s="96"/>
      <c r="AA93" s="95"/>
      <c r="AB93" s="171"/>
      <c r="AC93" s="171"/>
      <c r="AD93" s="73" t="s">
        <v>32</v>
      </c>
      <c r="AE93" s="72">
        <v>610</v>
      </c>
      <c r="AF93" s="36"/>
      <c r="AG93" s="96"/>
      <c r="AH93" s="95"/>
      <c r="AI93" s="171"/>
      <c r="AJ93" s="171"/>
      <c r="AK93" s="73" t="s">
        <v>32</v>
      </c>
      <c r="AL93" s="72">
        <v>590</v>
      </c>
      <c r="AM93" s="36"/>
      <c r="AN93" s="96"/>
      <c r="AO93" s="95"/>
      <c r="AP93" s="171"/>
      <c r="AQ93" s="171"/>
      <c r="AR93" s="73" t="s">
        <v>32</v>
      </c>
      <c r="AS93" s="72">
        <v>420</v>
      </c>
      <c r="AT93" s="36"/>
      <c r="AU93" s="96"/>
      <c r="AV93" s="95"/>
    </row>
    <row r="94" spans="2:48" ht="16.5" customHeight="1">
      <c r="B94" s="73" t="s">
        <v>101</v>
      </c>
      <c r="C94" s="72">
        <v>2500</v>
      </c>
      <c r="D94" s="36"/>
      <c r="E94" s="36"/>
      <c r="F94" s="80"/>
      <c r="G94" s="38"/>
      <c r="I94" s="73" t="s">
        <v>101</v>
      </c>
      <c r="J94" s="72">
        <v>2500</v>
      </c>
      <c r="K94" s="36"/>
      <c r="L94" s="36"/>
      <c r="M94" s="80"/>
      <c r="P94" s="73" t="s">
        <v>101</v>
      </c>
      <c r="Q94" s="72">
        <v>2500</v>
      </c>
      <c r="R94" s="36"/>
      <c r="S94" s="36"/>
      <c r="T94" s="80"/>
      <c r="W94" s="73" t="s">
        <v>101</v>
      </c>
      <c r="X94" s="72">
        <v>2500</v>
      </c>
      <c r="Y94" s="36"/>
      <c r="Z94" s="36"/>
      <c r="AA94" s="80"/>
      <c r="AB94" s="170"/>
      <c r="AC94" s="170"/>
      <c r="AD94" s="73" t="s">
        <v>101</v>
      </c>
      <c r="AE94" s="72">
        <v>2500</v>
      </c>
      <c r="AF94" s="36"/>
      <c r="AG94" s="36"/>
      <c r="AH94" s="80"/>
      <c r="AI94" s="170"/>
      <c r="AJ94" s="170"/>
      <c r="AK94" s="73" t="s">
        <v>101</v>
      </c>
      <c r="AL94" s="72">
        <v>2500</v>
      </c>
      <c r="AM94" s="36"/>
      <c r="AN94" s="36"/>
      <c r="AO94" s="80"/>
      <c r="AP94" s="170"/>
      <c r="AQ94" s="170"/>
      <c r="AR94" s="73" t="s">
        <v>101</v>
      </c>
      <c r="AS94" s="72">
        <v>2500</v>
      </c>
      <c r="AT94" s="36"/>
      <c r="AU94" s="36"/>
      <c r="AV94" s="80"/>
    </row>
    <row r="95" spans="2:48" ht="16.5" customHeight="1">
      <c r="B95" s="73" t="s">
        <v>104</v>
      </c>
      <c r="C95" s="72">
        <v>0</v>
      </c>
      <c r="D95" s="36"/>
      <c r="E95" s="36"/>
      <c r="F95" s="80"/>
      <c r="G95" s="38"/>
      <c r="I95" s="73" t="s">
        <v>104</v>
      </c>
      <c r="J95" s="72">
        <v>0</v>
      </c>
      <c r="K95" s="36"/>
      <c r="L95" s="36"/>
      <c r="M95" s="80"/>
      <c r="P95" s="73" t="s">
        <v>104</v>
      </c>
      <c r="Q95" s="72">
        <v>0</v>
      </c>
      <c r="R95" s="36"/>
      <c r="S95" s="36"/>
      <c r="T95" s="80"/>
      <c r="W95" s="73" t="s">
        <v>104</v>
      </c>
      <c r="X95" s="72">
        <v>0</v>
      </c>
      <c r="Y95" s="36"/>
      <c r="Z95" s="36"/>
      <c r="AA95" s="80"/>
      <c r="AB95" s="170"/>
      <c r="AC95" s="170"/>
      <c r="AD95" s="73" t="s">
        <v>104</v>
      </c>
      <c r="AE95" s="72">
        <v>0</v>
      </c>
      <c r="AF95" s="36"/>
      <c r="AG95" s="36"/>
      <c r="AH95" s="80"/>
      <c r="AI95" s="170"/>
      <c r="AJ95" s="170"/>
      <c r="AK95" s="73" t="s">
        <v>104</v>
      </c>
      <c r="AL95" s="72">
        <v>0</v>
      </c>
      <c r="AM95" s="36"/>
      <c r="AN95" s="36"/>
      <c r="AO95" s="80"/>
      <c r="AP95" s="170"/>
      <c r="AQ95" s="170"/>
      <c r="AR95" s="73" t="s">
        <v>104</v>
      </c>
      <c r="AS95" s="72">
        <v>0</v>
      </c>
      <c r="AT95" s="36"/>
      <c r="AU95" s="36"/>
      <c r="AV95" s="80"/>
    </row>
    <row r="96" spans="2:48" ht="16.5" customHeight="1">
      <c r="B96" s="93" t="s">
        <v>109</v>
      </c>
      <c r="C96" s="94">
        <v>21350</v>
      </c>
      <c r="D96" s="81"/>
      <c r="E96" s="36"/>
      <c r="F96" s="37"/>
      <c r="G96" s="38"/>
      <c r="H96" s="39"/>
      <c r="I96" s="93" t="s">
        <v>109</v>
      </c>
      <c r="J96" s="94">
        <v>25770</v>
      </c>
      <c r="K96" s="81"/>
      <c r="L96" s="36"/>
      <c r="M96" s="37"/>
      <c r="N96" s="39"/>
      <c r="O96" s="39"/>
      <c r="P96" s="93" t="s">
        <v>109</v>
      </c>
      <c r="Q96" s="94">
        <v>17540</v>
      </c>
      <c r="R96" s="81"/>
      <c r="S96" s="36"/>
      <c r="T96" s="37"/>
      <c r="U96" s="39"/>
      <c r="V96" s="39"/>
      <c r="W96" s="93" t="s">
        <v>109</v>
      </c>
      <c r="X96" s="94">
        <v>19520</v>
      </c>
      <c r="Y96" s="81"/>
      <c r="Z96" s="36"/>
      <c r="AA96" s="37"/>
      <c r="AB96" s="81"/>
      <c r="AC96" s="81"/>
      <c r="AD96" s="93" t="s">
        <v>109</v>
      </c>
      <c r="AE96" s="94">
        <v>21500</v>
      </c>
      <c r="AF96" s="81"/>
      <c r="AG96" s="36"/>
      <c r="AH96" s="37"/>
      <c r="AI96" s="81"/>
      <c r="AJ96" s="81"/>
      <c r="AK96" s="93" t="s">
        <v>109</v>
      </c>
      <c r="AL96" s="94">
        <v>20740</v>
      </c>
      <c r="AM96" s="81"/>
      <c r="AN96" s="36"/>
      <c r="AO96" s="37"/>
      <c r="AP96" s="81"/>
      <c r="AQ96" s="81"/>
      <c r="AR96" s="93" t="s">
        <v>109</v>
      </c>
      <c r="AS96" s="94">
        <v>15560</v>
      </c>
      <c r="AT96" s="81"/>
      <c r="AU96" s="36"/>
      <c r="AV96" s="37"/>
    </row>
    <row r="97" spans="2:48" ht="16.5" customHeight="1">
      <c r="B97" s="74" t="s">
        <v>111</v>
      </c>
      <c r="C97" s="75">
        <v>0</v>
      </c>
      <c r="D97" s="81"/>
      <c r="E97" s="36"/>
      <c r="F97" s="37"/>
      <c r="G97" s="38"/>
      <c r="H97" s="39"/>
      <c r="I97" s="74" t="s">
        <v>111</v>
      </c>
      <c r="J97" s="75">
        <v>0</v>
      </c>
      <c r="K97" s="81"/>
      <c r="L97" s="36"/>
      <c r="M97" s="37"/>
      <c r="N97" s="39"/>
      <c r="O97" s="39"/>
      <c r="P97" s="74" t="s">
        <v>111</v>
      </c>
      <c r="Q97" s="75">
        <v>0</v>
      </c>
      <c r="R97" s="81"/>
      <c r="S97" s="36"/>
      <c r="T97" s="37"/>
      <c r="U97" s="39"/>
      <c r="V97" s="39"/>
      <c r="W97" s="74" t="s">
        <v>111</v>
      </c>
      <c r="X97" s="75">
        <v>0</v>
      </c>
      <c r="Y97" s="81"/>
      <c r="Z97" s="36"/>
      <c r="AA97" s="37"/>
      <c r="AB97" s="81"/>
      <c r="AC97" s="81"/>
      <c r="AD97" s="74" t="s">
        <v>111</v>
      </c>
      <c r="AE97" s="75">
        <v>0</v>
      </c>
      <c r="AF97" s="81"/>
      <c r="AG97" s="36"/>
      <c r="AH97" s="37"/>
      <c r="AI97" s="81"/>
      <c r="AJ97" s="81"/>
      <c r="AK97" s="74" t="s">
        <v>111</v>
      </c>
      <c r="AL97" s="75">
        <v>0</v>
      </c>
      <c r="AM97" s="81"/>
      <c r="AN97" s="36"/>
      <c r="AO97" s="37"/>
      <c r="AP97" s="81"/>
      <c r="AQ97" s="81"/>
      <c r="AR97" s="74" t="s">
        <v>111</v>
      </c>
      <c r="AS97" s="75">
        <v>0</v>
      </c>
      <c r="AT97" s="81"/>
      <c r="AU97" s="36"/>
      <c r="AV97" s="37"/>
    </row>
    <row r="98" spans="2:48" ht="16.5" customHeight="1">
      <c r="B98" s="91" t="s">
        <v>112</v>
      </c>
      <c r="C98" s="92">
        <v>21350</v>
      </c>
      <c r="D98" s="81"/>
      <c r="E98" s="36"/>
      <c r="F98" s="37"/>
      <c r="G98" s="38"/>
      <c r="I98" s="91" t="s">
        <v>112</v>
      </c>
      <c r="J98" s="92">
        <v>25770</v>
      </c>
      <c r="K98" s="81"/>
      <c r="L98" s="36"/>
      <c r="M98" s="37"/>
      <c r="P98" s="91" t="s">
        <v>112</v>
      </c>
      <c r="Q98" s="92">
        <v>17540</v>
      </c>
      <c r="R98" s="81"/>
      <c r="S98" s="36"/>
      <c r="T98" s="37"/>
      <c r="W98" s="91" t="s">
        <v>112</v>
      </c>
      <c r="X98" s="92">
        <v>19520</v>
      </c>
      <c r="Y98" s="81"/>
      <c r="Z98" s="36"/>
      <c r="AA98" s="37"/>
      <c r="AB98" s="81"/>
      <c r="AC98" s="81"/>
      <c r="AD98" s="91" t="s">
        <v>112</v>
      </c>
      <c r="AE98" s="92">
        <v>21500</v>
      </c>
      <c r="AF98" s="81"/>
      <c r="AG98" s="36"/>
      <c r="AH98" s="37"/>
      <c r="AI98" s="81"/>
      <c r="AJ98" s="81"/>
      <c r="AK98" s="91" t="s">
        <v>112</v>
      </c>
      <c r="AL98" s="92">
        <v>20740</v>
      </c>
      <c r="AM98" s="81"/>
      <c r="AN98" s="36"/>
      <c r="AO98" s="37"/>
      <c r="AP98" s="81"/>
      <c r="AQ98" s="81"/>
      <c r="AR98" s="91" t="s">
        <v>112</v>
      </c>
      <c r="AS98" s="92">
        <v>15560</v>
      </c>
      <c r="AT98" s="81"/>
      <c r="AU98" s="36"/>
      <c r="AV98" s="37"/>
    </row>
    <row r="99" spans="2:48" s="39" customFormat="1" ht="16.5" customHeight="1">
      <c r="B99" s="73"/>
      <c r="C99" s="42"/>
      <c r="D99" s="36"/>
      <c r="E99" s="36"/>
      <c r="F99" s="37"/>
      <c r="G99" s="38"/>
      <c r="I99" s="73"/>
      <c r="J99" s="42"/>
      <c r="K99" s="36"/>
      <c r="L99" s="36"/>
      <c r="M99" s="37"/>
      <c r="P99" s="73"/>
      <c r="Q99" s="42"/>
      <c r="R99" s="36"/>
      <c r="S99" s="36"/>
      <c r="T99" s="37"/>
      <c r="W99" s="73"/>
      <c r="X99" s="42"/>
      <c r="Y99" s="36"/>
      <c r="Z99" s="36"/>
      <c r="AA99" s="37"/>
      <c r="AB99" s="81"/>
      <c r="AC99" s="81"/>
      <c r="AD99" s="73"/>
      <c r="AE99" s="42"/>
      <c r="AF99" s="36"/>
      <c r="AG99" s="36"/>
      <c r="AH99" s="37"/>
      <c r="AI99" s="81"/>
      <c r="AJ99" s="81"/>
      <c r="AK99" s="73"/>
      <c r="AL99" s="42"/>
      <c r="AM99" s="36"/>
      <c r="AN99" s="36"/>
      <c r="AO99" s="37"/>
      <c r="AP99" s="81"/>
      <c r="AQ99" s="81"/>
      <c r="AR99" s="73"/>
      <c r="AS99" s="42"/>
      <c r="AT99" s="36"/>
      <c r="AU99" s="36"/>
      <c r="AV99" s="37"/>
    </row>
    <row r="100" spans="2:48" s="82" customFormat="1" ht="16.5" customHeight="1">
      <c r="B100" s="73">
        <v>0</v>
      </c>
      <c r="C100" s="42"/>
      <c r="D100" s="36"/>
      <c r="E100" s="36"/>
      <c r="F100" s="37"/>
      <c r="G100" s="83"/>
      <c r="I100" s="73">
        <v>0</v>
      </c>
      <c r="J100" s="42"/>
      <c r="K100" s="36"/>
      <c r="L100" s="36"/>
      <c r="M100" s="37"/>
      <c r="P100" s="73">
        <v>0</v>
      </c>
      <c r="Q100" s="42"/>
      <c r="R100" s="36"/>
      <c r="S100" s="36"/>
      <c r="T100" s="37"/>
      <c r="W100" s="73">
        <v>0</v>
      </c>
      <c r="X100" s="42"/>
      <c r="Y100" s="36"/>
      <c r="Z100" s="36"/>
      <c r="AA100" s="37"/>
      <c r="AB100" s="81"/>
      <c r="AC100" s="81"/>
      <c r="AD100" s="73">
        <v>0</v>
      </c>
      <c r="AE100" s="42"/>
      <c r="AF100" s="36"/>
      <c r="AG100" s="36"/>
      <c r="AH100" s="37"/>
      <c r="AI100" s="81"/>
      <c r="AJ100" s="81"/>
      <c r="AK100" s="73">
        <v>0</v>
      </c>
      <c r="AL100" s="42"/>
      <c r="AM100" s="36"/>
      <c r="AN100" s="36"/>
      <c r="AO100" s="37"/>
      <c r="AP100" s="81"/>
      <c r="AQ100" s="81"/>
      <c r="AR100" s="73">
        <v>0</v>
      </c>
      <c r="AS100" s="42"/>
      <c r="AT100" s="36"/>
      <c r="AU100" s="36"/>
      <c r="AV100" s="37"/>
    </row>
    <row r="101" spans="2:48" ht="16.5" customHeight="1">
      <c r="B101" s="73" t="s">
        <v>211</v>
      </c>
      <c r="C101" s="42"/>
      <c r="D101" s="36"/>
      <c r="E101" s="36"/>
      <c r="F101" s="37"/>
      <c r="G101" s="38"/>
      <c r="I101" s="73" t="s">
        <v>211</v>
      </c>
      <c r="J101" s="42"/>
      <c r="K101" s="36"/>
      <c r="L101" s="36"/>
      <c r="M101" s="37"/>
      <c r="P101" s="73" t="s">
        <v>211</v>
      </c>
      <c r="Q101" s="42"/>
      <c r="R101" s="36"/>
      <c r="S101" s="36"/>
      <c r="T101" s="37"/>
      <c r="W101" s="73" t="s">
        <v>211</v>
      </c>
      <c r="X101" s="42"/>
      <c r="Y101" s="36"/>
      <c r="Z101" s="36"/>
      <c r="AA101" s="37"/>
      <c r="AB101" s="81"/>
      <c r="AC101" s="81"/>
      <c r="AD101" s="73" t="s">
        <v>211</v>
      </c>
      <c r="AE101" s="42"/>
      <c r="AF101" s="36"/>
      <c r="AG101" s="36"/>
      <c r="AH101" s="37"/>
      <c r="AI101" s="81"/>
      <c r="AJ101" s="81"/>
      <c r="AK101" s="73" t="s">
        <v>211</v>
      </c>
      <c r="AL101" s="42"/>
      <c r="AM101" s="36"/>
      <c r="AN101" s="36"/>
      <c r="AO101" s="37"/>
      <c r="AP101" s="81"/>
      <c r="AQ101" s="81"/>
      <c r="AR101" s="73" t="s">
        <v>211</v>
      </c>
      <c r="AS101" s="42"/>
      <c r="AT101" s="36"/>
      <c r="AU101" s="36"/>
      <c r="AV101" s="37"/>
    </row>
    <row r="102" spans="2:48" s="184" customFormat="1" ht="16.5" customHeight="1">
      <c r="B102" s="180">
        <v>0</v>
      </c>
      <c r="C102" s="181"/>
      <c r="D102" s="26"/>
      <c r="E102" s="26"/>
      <c r="F102" s="182"/>
      <c r="G102" s="183"/>
      <c r="I102" s="180">
        <v>0</v>
      </c>
      <c r="J102" s="181"/>
      <c r="K102" s="26"/>
      <c r="L102" s="26"/>
      <c r="M102" s="182"/>
      <c r="P102" s="180">
        <v>0</v>
      </c>
      <c r="Q102" s="181"/>
      <c r="R102" s="26"/>
      <c r="S102" s="26"/>
      <c r="T102" s="182"/>
      <c r="W102" s="180">
        <v>0</v>
      </c>
      <c r="X102" s="181"/>
      <c r="Y102" s="26"/>
      <c r="Z102" s="26"/>
      <c r="AA102" s="182"/>
      <c r="AB102" s="185"/>
      <c r="AC102" s="185"/>
      <c r="AD102" s="180">
        <v>0</v>
      </c>
      <c r="AE102" s="181"/>
      <c r="AF102" s="26"/>
      <c r="AG102" s="26"/>
      <c r="AH102" s="182"/>
      <c r="AI102" s="185"/>
      <c r="AJ102" s="185"/>
      <c r="AK102" s="180">
        <v>0</v>
      </c>
      <c r="AL102" s="181"/>
      <c r="AM102" s="26"/>
      <c r="AN102" s="26"/>
      <c r="AO102" s="182"/>
      <c r="AP102" s="185"/>
      <c r="AQ102" s="185"/>
      <c r="AR102" s="180">
        <v>0</v>
      </c>
      <c r="AS102" s="181"/>
      <c r="AT102" s="26"/>
      <c r="AU102" s="26"/>
      <c r="AV102" s="182"/>
    </row>
    <row r="103" spans="2:48" ht="16.5" customHeight="1" thickBot="1">
      <c r="B103" s="84"/>
      <c r="C103" s="85"/>
      <c r="D103" s="85"/>
      <c r="E103" s="85"/>
      <c r="F103" s="86"/>
      <c r="I103" s="84"/>
      <c r="J103" s="85"/>
      <c r="K103" s="85"/>
      <c r="L103" s="85"/>
      <c r="M103" s="86"/>
      <c r="P103" s="84"/>
      <c r="Q103" s="85"/>
      <c r="R103" s="85"/>
      <c r="S103" s="85"/>
      <c r="T103" s="86"/>
      <c r="W103" s="84"/>
      <c r="X103" s="85"/>
      <c r="Y103" s="85"/>
      <c r="Z103" s="85"/>
      <c r="AA103" s="86"/>
      <c r="AB103" s="81"/>
      <c r="AC103" s="81"/>
      <c r="AD103" s="84"/>
      <c r="AE103" s="85"/>
      <c r="AF103" s="85"/>
      <c r="AG103" s="85"/>
      <c r="AH103" s="86"/>
      <c r="AI103" s="81"/>
      <c r="AJ103" s="81"/>
      <c r="AK103" s="84"/>
      <c r="AL103" s="85"/>
      <c r="AM103" s="85"/>
      <c r="AN103" s="85"/>
      <c r="AO103" s="86"/>
      <c r="AP103" s="81"/>
      <c r="AQ103" s="81"/>
      <c r="AR103" s="84"/>
      <c r="AS103" s="85"/>
      <c r="AT103" s="85"/>
      <c r="AU103" s="85"/>
      <c r="AV103" s="86"/>
    </row>
    <row r="104" spans="2:48" ht="16.5" customHeight="1">
      <c r="B104" s="36"/>
      <c r="I104" s="36"/>
      <c r="P104" s="36"/>
      <c r="W104" s="36"/>
      <c r="AD104" s="36"/>
      <c r="AK104" s="36"/>
      <c r="AR104" s="36"/>
    </row>
    <row r="105" spans="2:48" ht="16.5" customHeight="1" thickBot="1">
      <c r="B105" s="36"/>
      <c r="I105" s="36"/>
      <c r="P105" s="36"/>
      <c r="W105" s="36"/>
      <c r="AD105" s="36"/>
      <c r="AK105" s="36"/>
      <c r="AR105" s="36"/>
    </row>
    <row r="106" spans="2:48" s="76" customFormat="1" ht="16.5" customHeight="1">
      <c r="B106" s="98"/>
      <c r="C106" s="101"/>
      <c r="D106" s="102" t="s">
        <v>114</v>
      </c>
      <c r="E106" s="99"/>
      <c r="F106" s="100"/>
      <c r="G106" s="77"/>
      <c r="I106" s="98"/>
      <c r="J106" s="101"/>
      <c r="K106" s="102" t="s">
        <v>114</v>
      </c>
      <c r="L106" s="99"/>
      <c r="M106" s="100"/>
      <c r="P106" s="98"/>
      <c r="Q106" s="101"/>
      <c r="R106" s="102" t="s">
        <v>114</v>
      </c>
      <c r="S106" s="99"/>
      <c r="T106" s="100"/>
      <c r="W106" s="98"/>
      <c r="X106" s="101"/>
      <c r="Y106" s="102" t="s">
        <v>114</v>
      </c>
      <c r="Z106" s="99"/>
      <c r="AA106" s="100"/>
      <c r="AB106" s="167"/>
      <c r="AC106" s="167"/>
      <c r="AD106" s="98"/>
      <c r="AE106" s="101"/>
      <c r="AF106" s="102" t="s">
        <v>114</v>
      </c>
      <c r="AG106" s="99"/>
      <c r="AH106" s="100"/>
      <c r="AI106" s="167"/>
      <c r="AJ106" s="167"/>
      <c r="AK106" s="98"/>
      <c r="AL106" s="101"/>
      <c r="AM106" s="102" t="s">
        <v>114</v>
      </c>
      <c r="AN106" s="99"/>
      <c r="AO106" s="100"/>
      <c r="AP106" s="167"/>
      <c r="AQ106" s="167"/>
      <c r="AR106" s="98"/>
      <c r="AS106" s="101"/>
      <c r="AT106" s="102" t="s">
        <v>114</v>
      </c>
      <c r="AU106" s="99"/>
      <c r="AV106" s="100"/>
    </row>
    <row r="107" spans="2:48" ht="16.5" customHeight="1">
      <c r="B107" s="40" t="s">
        <v>26</v>
      </c>
      <c r="C107" s="26" t="s">
        <v>37</v>
      </c>
      <c r="D107" s="96"/>
      <c r="E107" s="26"/>
      <c r="F107" s="95"/>
      <c r="G107" s="41"/>
      <c r="H107" s="41"/>
      <c r="I107" s="40" t="s">
        <v>26</v>
      </c>
      <c r="J107" s="26" t="s">
        <v>42</v>
      </c>
      <c r="K107" s="41"/>
      <c r="L107" s="26"/>
      <c r="M107" s="70"/>
      <c r="N107" s="41"/>
      <c r="O107" s="41"/>
      <c r="P107" s="40" t="s">
        <v>26</v>
      </c>
      <c r="Q107" s="26" t="s">
        <v>56</v>
      </c>
      <c r="R107" s="42"/>
      <c r="S107" s="26"/>
      <c r="T107" s="70"/>
      <c r="U107" s="41"/>
      <c r="V107" s="41"/>
      <c r="W107" s="40" t="s">
        <v>26</v>
      </c>
      <c r="X107" s="26" t="s">
        <v>57</v>
      </c>
      <c r="Y107" s="41"/>
      <c r="Z107" s="26"/>
      <c r="AA107" s="70"/>
      <c r="AB107" s="41"/>
      <c r="AC107" s="41"/>
      <c r="AD107" s="40" t="s">
        <v>26</v>
      </c>
      <c r="AE107" s="26" t="s">
        <v>58</v>
      </c>
      <c r="AF107" s="41"/>
      <c r="AG107" s="26"/>
      <c r="AH107" s="70"/>
      <c r="AI107" s="41"/>
      <c r="AJ107" s="41"/>
      <c r="AK107" s="40" t="s">
        <v>26</v>
      </c>
      <c r="AL107" s="26" t="s">
        <v>59</v>
      </c>
      <c r="AN107" s="26"/>
      <c r="AO107" s="70"/>
      <c r="AP107" s="41"/>
      <c r="AQ107" s="41"/>
      <c r="AR107" s="40" t="s">
        <v>26</v>
      </c>
      <c r="AS107" s="26" t="s">
        <v>60</v>
      </c>
      <c r="AU107" s="26"/>
      <c r="AV107" s="70"/>
    </row>
    <row r="108" spans="2:48" ht="16.5" customHeight="1">
      <c r="B108" s="73" t="s">
        <v>27</v>
      </c>
      <c r="C108" s="36" t="s">
        <v>584</v>
      </c>
      <c r="D108" s="36"/>
      <c r="E108" s="36" t="s">
        <v>28</v>
      </c>
      <c r="F108" s="90">
        <v>45483</v>
      </c>
      <c r="G108" s="38"/>
      <c r="I108" s="73" t="s">
        <v>27</v>
      </c>
      <c r="J108" s="36" t="s">
        <v>584</v>
      </c>
      <c r="K108" s="36"/>
      <c r="L108" s="36" t="s">
        <v>28</v>
      </c>
      <c r="M108" s="90">
        <v>45483</v>
      </c>
      <c r="P108" s="73" t="s">
        <v>27</v>
      </c>
      <c r="Q108" s="36" t="s">
        <v>584</v>
      </c>
      <c r="R108" s="36"/>
      <c r="S108" s="36" t="s">
        <v>28</v>
      </c>
      <c r="T108" s="90">
        <v>45483</v>
      </c>
      <c r="W108" s="73" t="s">
        <v>27</v>
      </c>
      <c r="X108" s="36" t="s">
        <v>584</v>
      </c>
      <c r="Y108" s="36"/>
      <c r="Z108" s="36" t="s">
        <v>28</v>
      </c>
      <c r="AA108" s="90">
        <v>45483</v>
      </c>
      <c r="AB108" s="168"/>
      <c r="AC108" s="168"/>
      <c r="AD108" s="73" t="s">
        <v>27</v>
      </c>
      <c r="AE108" s="36" t="s">
        <v>584</v>
      </c>
      <c r="AF108" s="36"/>
      <c r="AG108" s="36" t="s">
        <v>28</v>
      </c>
      <c r="AH108" s="90">
        <v>45483</v>
      </c>
      <c r="AI108" s="168"/>
      <c r="AJ108" s="168"/>
      <c r="AK108" s="73" t="s">
        <v>27</v>
      </c>
      <c r="AL108" s="36" t="s">
        <v>584</v>
      </c>
      <c r="AM108" s="36"/>
      <c r="AN108" s="36" t="s">
        <v>28</v>
      </c>
      <c r="AO108" s="90">
        <v>45483</v>
      </c>
      <c r="AP108" s="168"/>
      <c r="AQ108" s="168"/>
      <c r="AR108" s="73" t="s">
        <v>27</v>
      </c>
      <c r="AS108" s="36" t="s">
        <v>584</v>
      </c>
      <c r="AT108" s="36"/>
      <c r="AU108" s="36" t="s">
        <v>28</v>
      </c>
      <c r="AV108" s="90">
        <v>45483</v>
      </c>
    </row>
    <row r="109" spans="2:48" ht="16.5" customHeight="1">
      <c r="B109" s="73"/>
      <c r="C109" s="36"/>
      <c r="D109" s="36"/>
      <c r="E109" s="36"/>
      <c r="F109" s="37"/>
      <c r="G109" s="38"/>
      <c r="I109" s="73"/>
      <c r="J109" s="36"/>
      <c r="K109" s="36"/>
      <c r="L109" s="36"/>
      <c r="M109" s="37"/>
      <c r="P109" s="73"/>
      <c r="Q109" s="36"/>
      <c r="R109" s="36"/>
      <c r="S109" s="36"/>
      <c r="T109" s="37"/>
      <c r="W109" s="73"/>
      <c r="X109" s="36"/>
      <c r="Y109" s="36"/>
      <c r="Z109" s="36"/>
      <c r="AA109" s="37"/>
      <c r="AB109" s="81"/>
      <c r="AC109" s="81"/>
      <c r="AD109" s="73"/>
      <c r="AE109" s="36"/>
      <c r="AF109" s="36"/>
      <c r="AG109" s="36"/>
      <c r="AH109" s="37"/>
      <c r="AI109" s="81"/>
      <c r="AJ109" s="81"/>
      <c r="AK109" s="73"/>
      <c r="AL109" s="36"/>
      <c r="AM109" s="36"/>
      <c r="AN109" s="36"/>
      <c r="AO109" s="37"/>
      <c r="AP109" s="81"/>
      <c r="AQ109" s="81"/>
      <c r="AR109" s="73"/>
      <c r="AS109" s="36"/>
      <c r="AT109" s="36"/>
      <c r="AU109" s="36"/>
      <c r="AV109" s="37"/>
    </row>
    <row r="110" spans="2:48" s="79" customFormat="1" ht="16.5" customHeight="1">
      <c r="B110" s="266" t="s">
        <v>113</v>
      </c>
      <c r="C110" s="267"/>
      <c r="D110" s="252"/>
      <c r="E110" s="268" t="s">
        <v>115</v>
      </c>
      <c r="F110" s="269"/>
      <c r="G110" s="78"/>
      <c r="I110" s="266" t="s">
        <v>113</v>
      </c>
      <c r="J110" s="267"/>
      <c r="K110" s="252"/>
      <c r="L110" s="268" t="s">
        <v>115</v>
      </c>
      <c r="M110" s="269"/>
      <c r="P110" s="266" t="s">
        <v>113</v>
      </c>
      <c r="Q110" s="267"/>
      <c r="R110" s="252"/>
      <c r="S110" s="268" t="s">
        <v>115</v>
      </c>
      <c r="T110" s="269"/>
      <c r="W110" s="266" t="s">
        <v>113</v>
      </c>
      <c r="X110" s="267"/>
      <c r="Y110" s="252"/>
      <c r="Z110" s="268" t="s">
        <v>115</v>
      </c>
      <c r="AA110" s="269"/>
      <c r="AB110" s="169"/>
      <c r="AC110" s="169"/>
      <c r="AD110" s="266" t="s">
        <v>113</v>
      </c>
      <c r="AE110" s="267"/>
      <c r="AF110" s="252"/>
      <c r="AG110" s="268" t="s">
        <v>115</v>
      </c>
      <c r="AH110" s="269"/>
      <c r="AI110" s="169"/>
      <c r="AJ110" s="169"/>
      <c r="AK110" s="266" t="s">
        <v>113</v>
      </c>
      <c r="AL110" s="267"/>
      <c r="AM110" s="252"/>
      <c r="AN110" s="268" t="s">
        <v>115</v>
      </c>
      <c r="AO110" s="269"/>
      <c r="AP110" s="169"/>
      <c r="AQ110" s="169"/>
      <c r="AR110" s="266" t="s">
        <v>113</v>
      </c>
      <c r="AS110" s="267"/>
      <c r="AT110" s="252"/>
      <c r="AU110" s="268" t="s">
        <v>115</v>
      </c>
      <c r="AV110" s="269"/>
    </row>
    <row r="111" spans="2:48" ht="16.5" customHeight="1">
      <c r="B111" s="73" t="s">
        <v>1</v>
      </c>
      <c r="C111" s="72">
        <v>1600</v>
      </c>
      <c r="D111" s="36"/>
      <c r="E111" s="36" t="s">
        <v>29</v>
      </c>
      <c r="F111" s="80" t="s">
        <v>624</v>
      </c>
      <c r="G111" s="38"/>
      <c r="I111" s="73" t="s">
        <v>1</v>
      </c>
      <c r="J111" s="72">
        <v>910</v>
      </c>
      <c r="K111" s="36"/>
      <c r="L111" s="36" t="s">
        <v>29</v>
      </c>
      <c r="M111" s="80" t="s">
        <v>625</v>
      </c>
      <c r="P111" s="73" t="s">
        <v>1</v>
      </c>
      <c r="Q111" s="72">
        <v>910</v>
      </c>
      <c r="R111" s="36"/>
      <c r="S111" s="36" t="s">
        <v>29</v>
      </c>
      <c r="T111" s="80" t="s">
        <v>626</v>
      </c>
      <c r="W111" s="73" t="s">
        <v>1</v>
      </c>
      <c r="X111" s="72">
        <v>910</v>
      </c>
      <c r="Y111" s="36"/>
      <c r="Z111" s="36" t="s">
        <v>29</v>
      </c>
      <c r="AA111" s="80" t="s">
        <v>627</v>
      </c>
      <c r="AB111" s="170"/>
      <c r="AC111" s="170"/>
      <c r="AD111" s="73" t="s">
        <v>1</v>
      </c>
      <c r="AE111" s="72">
        <v>910</v>
      </c>
      <c r="AF111" s="36"/>
      <c r="AG111" s="36" t="s">
        <v>29</v>
      </c>
      <c r="AH111" s="80" t="s">
        <v>628</v>
      </c>
      <c r="AI111" s="170"/>
      <c r="AJ111" s="170"/>
      <c r="AK111" s="73" t="s">
        <v>1</v>
      </c>
      <c r="AL111" s="72">
        <v>910</v>
      </c>
      <c r="AM111" s="36"/>
      <c r="AN111" s="36" t="s">
        <v>29</v>
      </c>
      <c r="AO111" s="80" t="s">
        <v>629</v>
      </c>
      <c r="AP111" s="170"/>
      <c r="AQ111" s="170"/>
      <c r="AR111" s="73" t="s">
        <v>1</v>
      </c>
      <c r="AS111" s="72">
        <v>1600</v>
      </c>
      <c r="AT111" s="36"/>
      <c r="AU111" s="36" t="s">
        <v>29</v>
      </c>
      <c r="AV111" s="80" t="s">
        <v>630</v>
      </c>
    </row>
    <row r="112" spans="2:48" ht="16.5" customHeight="1">
      <c r="B112" s="73" t="s">
        <v>3</v>
      </c>
      <c r="C112" s="72">
        <v>49322</v>
      </c>
      <c r="D112" s="36"/>
      <c r="E112" s="36" t="s">
        <v>30</v>
      </c>
      <c r="F112" s="80" t="s">
        <v>542</v>
      </c>
      <c r="G112" s="38"/>
      <c r="I112" s="73" t="s">
        <v>3</v>
      </c>
      <c r="J112" s="72">
        <v>19200</v>
      </c>
      <c r="K112" s="36"/>
      <c r="L112" s="36" t="s">
        <v>30</v>
      </c>
      <c r="M112" s="80" t="s">
        <v>543</v>
      </c>
      <c r="P112" s="73" t="s">
        <v>3</v>
      </c>
      <c r="Q112" s="72">
        <v>15480</v>
      </c>
      <c r="R112" s="36"/>
      <c r="S112" s="36" t="s">
        <v>30</v>
      </c>
      <c r="T112" s="80" t="s">
        <v>544</v>
      </c>
      <c r="W112" s="73" t="s">
        <v>3</v>
      </c>
      <c r="X112" s="72">
        <v>9960</v>
      </c>
      <c r="Y112" s="36"/>
      <c r="Z112" s="36" t="s">
        <v>30</v>
      </c>
      <c r="AA112" s="80" t="s">
        <v>545</v>
      </c>
      <c r="AB112" s="170"/>
      <c r="AC112" s="170"/>
      <c r="AD112" s="73" t="s">
        <v>3</v>
      </c>
      <c r="AE112" s="72">
        <v>16080</v>
      </c>
      <c r="AF112" s="36"/>
      <c r="AG112" s="36" t="s">
        <v>30</v>
      </c>
      <c r="AH112" s="80" t="s">
        <v>546</v>
      </c>
      <c r="AI112" s="170"/>
      <c r="AJ112" s="170"/>
      <c r="AK112" s="73" t="s">
        <v>3</v>
      </c>
      <c r="AL112" s="72">
        <v>9600</v>
      </c>
      <c r="AM112" s="36"/>
      <c r="AN112" s="36" t="s">
        <v>30</v>
      </c>
      <c r="AO112" s="80" t="s">
        <v>547</v>
      </c>
      <c r="AP112" s="170"/>
      <c r="AQ112" s="170"/>
      <c r="AR112" s="73" t="s">
        <v>3</v>
      </c>
      <c r="AS112" s="72">
        <v>27648</v>
      </c>
      <c r="AT112" s="36"/>
      <c r="AU112" s="36" t="s">
        <v>30</v>
      </c>
      <c r="AV112" s="80" t="s">
        <v>548</v>
      </c>
    </row>
    <row r="113" spans="2:48" ht="16.5" customHeight="1">
      <c r="B113" s="73" t="s">
        <v>159</v>
      </c>
      <c r="C113" s="72">
        <v>0</v>
      </c>
      <c r="D113" s="36"/>
      <c r="E113" s="36"/>
      <c r="F113" s="80"/>
      <c r="G113" s="38"/>
      <c r="I113" s="73" t="s">
        <v>159</v>
      </c>
      <c r="J113" s="72">
        <v>0</v>
      </c>
      <c r="K113" s="36"/>
      <c r="L113" s="36"/>
      <c r="M113" s="80"/>
      <c r="P113" s="73" t="s">
        <v>159</v>
      </c>
      <c r="Q113" s="72">
        <v>0</v>
      </c>
      <c r="R113" s="36"/>
      <c r="S113" s="36"/>
      <c r="T113" s="80"/>
      <c r="W113" s="73" t="s">
        <v>159</v>
      </c>
      <c r="X113" s="72">
        <v>0</v>
      </c>
      <c r="Y113" s="36"/>
      <c r="Z113" s="36"/>
      <c r="AA113" s="80"/>
      <c r="AB113" s="170"/>
      <c r="AC113" s="170"/>
      <c r="AD113" s="73" t="s">
        <v>159</v>
      </c>
      <c r="AE113" s="72">
        <v>0</v>
      </c>
      <c r="AF113" s="36"/>
      <c r="AG113" s="36"/>
      <c r="AH113" s="80"/>
      <c r="AI113" s="170"/>
      <c r="AJ113" s="170"/>
      <c r="AK113" s="73" t="s">
        <v>159</v>
      </c>
      <c r="AL113" s="72">
        <v>0</v>
      </c>
      <c r="AM113" s="36"/>
      <c r="AN113" s="36"/>
      <c r="AO113" s="80"/>
      <c r="AP113" s="170"/>
      <c r="AQ113" s="170"/>
      <c r="AR113" s="73" t="s">
        <v>159</v>
      </c>
      <c r="AS113" s="72">
        <v>0</v>
      </c>
      <c r="AT113" s="36"/>
      <c r="AU113" s="36"/>
      <c r="AV113" s="80"/>
    </row>
    <row r="114" spans="2:48" ht="16.5" customHeight="1">
      <c r="B114" s="164" t="s">
        <v>167</v>
      </c>
      <c r="C114" s="72">
        <v>2862</v>
      </c>
      <c r="D114" s="36"/>
      <c r="E114" s="36"/>
      <c r="F114" s="80"/>
      <c r="G114" s="38"/>
      <c r="I114" s="164" t="s">
        <v>167</v>
      </c>
      <c r="J114" s="72">
        <v>1440</v>
      </c>
      <c r="K114" s="36"/>
      <c r="L114" s="36"/>
      <c r="M114" s="80"/>
      <c r="P114" s="164" t="s">
        <v>167</v>
      </c>
      <c r="Q114" s="72">
        <v>1161</v>
      </c>
      <c r="R114" s="36"/>
      <c r="S114" s="36"/>
      <c r="T114" s="80"/>
      <c r="W114" s="164" t="s">
        <v>167</v>
      </c>
      <c r="X114" s="72">
        <v>747</v>
      </c>
      <c r="Y114" s="36"/>
      <c r="Z114" s="36"/>
      <c r="AA114" s="80"/>
      <c r="AB114" s="170"/>
      <c r="AC114" s="170"/>
      <c r="AD114" s="164" t="s">
        <v>167</v>
      </c>
      <c r="AE114" s="72">
        <v>1206</v>
      </c>
      <c r="AF114" s="36"/>
      <c r="AG114" s="36"/>
      <c r="AH114" s="80"/>
      <c r="AI114" s="170"/>
      <c r="AJ114" s="170"/>
      <c r="AK114" s="164" t="s">
        <v>167</v>
      </c>
      <c r="AL114" s="72">
        <v>720</v>
      </c>
      <c r="AM114" s="36"/>
      <c r="AN114" s="36"/>
      <c r="AO114" s="80"/>
      <c r="AP114" s="170"/>
      <c r="AQ114" s="170"/>
      <c r="AR114" s="164" t="s">
        <v>167</v>
      </c>
      <c r="AS114" s="72">
        <v>1953</v>
      </c>
      <c r="AT114" s="36"/>
      <c r="AU114" s="36"/>
      <c r="AV114" s="80"/>
    </row>
    <row r="115" spans="2:48" ht="16.5" customHeight="1">
      <c r="B115" s="73" t="s">
        <v>168</v>
      </c>
      <c r="C115" s="72">
        <v>1590</v>
      </c>
      <c r="D115" s="36"/>
      <c r="E115" s="36"/>
      <c r="F115" s="80"/>
      <c r="G115" s="38"/>
      <c r="I115" s="73" t="s">
        <v>168</v>
      </c>
      <c r="J115" s="72">
        <v>800</v>
      </c>
      <c r="K115" s="36"/>
      <c r="L115" s="36"/>
      <c r="M115" s="80"/>
      <c r="P115" s="73" t="s">
        <v>168</v>
      </c>
      <c r="Q115" s="72">
        <v>645</v>
      </c>
      <c r="R115" s="36"/>
      <c r="S115" s="36"/>
      <c r="T115" s="80"/>
      <c r="W115" s="73" t="s">
        <v>168</v>
      </c>
      <c r="X115" s="72">
        <v>415</v>
      </c>
      <c r="Y115" s="36"/>
      <c r="Z115" s="36"/>
      <c r="AA115" s="80"/>
      <c r="AB115" s="170"/>
      <c r="AC115" s="170"/>
      <c r="AD115" s="73" t="s">
        <v>168</v>
      </c>
      <c r="AE115" s="72">
        <v>670</v>
      </c>
      <c r="AF115" s="36"/>
      <c r="AG115" s="36"/>
      <c r="AH115" s="80"/>
      <c r="AI115" s="170"/>
      <c r="AJ115" s="170"/>
      <c r="AK115" s="73" t="s">
        <v>168</v>
      </c>
      <c r="AL115" s="72">
        <v>400</v>
      </c>
      <c r="AM115" s="36"/>
      <c r="AN115" s="36"/>
      <c r="AO115" s="80"/>
      <c r="AP115" s="170"/>
      <c r="AQ115" s="170"/>
      <c r="AR115" s="73" t="s">
        <v>168</v>
      </c>
      <c r="AS115" s="72">
        <v>1085</v>
      </c>
      <c r="AT115" s="36"/>
      <c r="AU115" s="36"/>
      <c r="AV115" s="80"/>
    </row>
    <row r="116" spans="2:48" ht="16.5" customHeight="1">
      <c r="B116" s="73" t="s">
        <v>31</v>
      </c>
      <c r="C116" s="72">
        <v>5537</v>
      </c>
      <c r="D116" s="36"/>
      <c r="E116" s="172" t="s">
        <v>117</v>
      </c>
      <c r="F116" s="173"/>
      <c r="G116" s="38"/>
      <c r="I116" s="73" t="s">
        <v>31</v>
      </c>
      <c r="J116" s="72">
        <v>2235</v>
      </c>
      <c r="K116" s="36"/>
      <c r="L116" s="172" t="s">
        <v>117</v>
      </c>
      <c r="M116" s="173"/>
      <c r="P116" s="73" t="s">
        <v>31</v>
      </c>
      <c r="Q116" s="72">
        <v>1820</v>
      </c>
      <c r="R116" s="36"/>
      <c r="S116" s="172" t="s">
        <v>117</v>
      </c>
      <c r="T116" s="173"/>
      <c r="W116" s="73" t="s">
        <v>31</v>
      </c>
      <c r="X116" s="72">
        <v>1203</v>
      </c>
      <c r="Y116" s="36"/>
      <c r="Z116" s="172" t="s">
        <v>117</v>
      </c>
      <c r="AA116" s="173"/>
      <c r="AB116" s="169"/>
      <c r="AC116" s="169"/>
      <c r="AD116" s="73" t="s">
        <v>31</v>
      </c>
      <c r="AE116" s="72">
        <v>1887</v>
      </c>
      <c r="AF116" s="36"/>
      <c r="AG116" s="172" t="s">
        <v>117</v>
      </c>
      <c r="AH116" s="173"/>
      <c r="AI116" s="169"/>
      <c r="AJ116" s="169"/>
      <c r="AK116" s="73" t="s">
        <v>31</v>
      </c>
      <c r="AL116" s="72">
        <v>1163</v>
      </c>
      <c r="AM116" s="36"/>
      <c r="AN116" s="172" t="s">
        <v>117</v>
      </c>
      <c r="AO116" s="173"/>
      <c r="AP116" s="169"/>
      <c r="AQ116" s="169"/>
      <c r="AR116" s="73" t="s">
        <v>31</v>
      </c>
      <c r="AS116" s="72">
        <v>3229</v>
      </c>
      <c r="AT116" s="36"/>
      <c r="AU116" s="172" t="s">
        <v>117</v>
      </c>
      <c r="AV116" s="173"/>
    </row>
    <row r="117" spans="2:48" ht="16.5" customHeight="1">
      <c r="B117" s="73" t="s">
        <v>171</v>
      </c>
      <c r="C117" s="72">
        <v>-1</v>
      </c>
      <c r="D117" s="36"/>
      <c r="E117" s="36" t="s">
        <v>33</v>
      </c>
      <c r="F117" s="80" t="s">
        <v>631</v>
      </c>
      <c r="G117" s="38"/>
      <c r="I117" s="73" t="s">
        <v>171</v>
      </c>
      <c r="J117" s="72">
        <v>-5</v>
      </c>
      <c r="K117" s="36"/>
      <c r="L117" s="36" t="s">
        <v>33</v>
      </c>
      <c r="M117" s="80" t="s">
        <v>632</v>
      </c>
      <c r="P117" s="73" t="s">
        <v>171</v>
      </c>
      <c r="Q117" s="72">
        <v>-6</v>
      </c>
      <c r="R117" s="36"/>
      <c r="S117" s="36" t="s">
        <v>33</v>
      </c>
      <c r="T117" s="80" t="s">
        <v>445</v>
      </c>
      <c r="W117" s="73" t="s">
        <v>171</v>
      </c>
      <c r="X117" s="72">
        <v>-5</v>
      </c>
      <c r="Y117" s="36"/>
      <c r="Z117" s="36" t="s">
        <v>33</v>
      </c>
      <c r="AA117" s="80" t="s">
        <v>513</v>
      </c>
      <c r="AB117" s="170"/>
      <c r="AC117" s="170"/>
      <c r="AD117" s="73" t="s">
        <v>171</v>
      </c>
      <c r="AE117" s="72">
        <v>-3</v>
      </c>
      <c r="AF117" s="36"/>
      <c r="AG117" s="36" t="s">
        <v>33</v>
      </c>
      <c r="AH117" s="80" t="s">
        <v>292</v>
      </c>
      <c r="AI117" s="170"/>
      <c r="AJ117" s="170"/>
      <c r="AK117" s="73" t="s">
        <v>171</v>
      </c>
      <c r="AL117" s="72">
        <v>-3</v>
      </c>
      <c r="AM117" s="36"/>
      <c r="AN117" s="36" t="s">
        <v>33</v>
      </c>
      <c r="AO117" s="80" t="s">
        <v>633</v>
      </c>
      <c r="AP117" s="170"/>
      <c r="AQ117" s="170"/>
      <c r="AR117" s="73" t="s">
        <v>171</v>
      </c>
      <c r="AS117" s="72">
        <v>-5</v>
      </c>
      <c r="AT117" s="36"/>
      <c r="AU117" s="36" t="s">
        <v>33</v>
      </c>
      <c r="AV117" s="80" t="s">
        <v>634</v>
      </c>
    </row>
    <row r="118" spans="2:48" ht="16.5" customHeight="1">
      <c r="B118" s="73" t="s">
        <v>32</v>
      </c>
      <c r="C118" s="72">
        <v>2040</v>
      </c>
      <c r="D118" s="36"/>
      <c r="E118" s="96"/>
      <c r="F118" s="95"/>
      <c r="G118" s="38"/>
      <c r="I118" s="73" t="s">
        <v>32</v>
      </c>
      <c r="J118" s="72">
        <v>820</v>
      </c>
      <c r="K118" s="36"/>
      <c r="L118" s="96"/>
      <c r="M118" s="95"/>
      <c r="P118" s="73" t="s">
        <v>32</v>
      </c>
      <c r="Q118" s="72">
        <v>670</v>
      </c>
      <c r="R118" s="36"/>
      <c r="S118" s="96"/>
      <c r="T118" s="95"/>
      <c r="W118" s="73" t="s">
        <v>32</v>
      </c>
      <c r="X118" s="72">
        <v>440</v>
      </c>
      <c r="Y118" s="36"/>
      <c r="Z118" s="96"/>
      <c r="AA118" s="95"/>
      <c r="AB118" s="171"/>
      <c r="AC118" s="171"/>
      <c r="AD118" s="73" t="s">
        <v>32</v>
      </c>
      <c r="AE118" s="72">
        <v>690</v>
      </c>
      <c r="AF118" s="36"/>
      <c r="AG118" s="96"/>
      <c r="AH118" s="95"/>
      <c r="AI118" s="171"/>
      <c r="AJ118" s="171"/>
      <c r="AK118" s="73" t="s">
        <v>32</v>
      </c>
      <c r="AL118" s="72">
        <v>430</v>
      </c>
      <c r="AM118" s="36"/>
      <c r="AN118" s="96"/>
      <c r="AO118" s="95"/>
      <c r="AP118" s="171"/>
      <c r="AQ118" s="171"/>
      <c r="AR118" s="73" t="s">
        <v>32</v>
      </c>
      <c r="AS118" s="72">
        <v>1190</v>
      </c>
      <c r="AT118" s="36"/>
      <c r="AU118" s="96"/>
      <c r="AV118" s="95"/>
    </row>
    <row r="119" spans="2:48" ht="16.5" customHeight="1">
      <c r="B119" s="73" t="s">
        <v>101</v>
      </c>
      <c r="C119" s="72">
        <v>2500</v>
      </c>
      <c r="D119" s="36"/>
      <c r="E119" s="36"/>
      <c r="F119" s="80"/>
      <c r="G119" s="38"/>
      <c r="I119" s="73" t="s">
        <v>101</v>
      </c>
      <c r="J119" s="72">
        <v>2500</v>
      </c>
      <c r="K119" s="36"/>
      <c r="L119" s="36"/>
      <c r="M119" s="80"/>
      <c r="P119" s="73" t="s">
        <v>101</v>
      </c>
      <c r="Q119" s="72">
        <v>2500</v>
      </c>
      <c r="R119" s="36"/>
      <c r="S119" s="36"/>
      <c r="T119" s="80"/>
      <c r="W119" s="73" t="s">
        <v>101</v>
      </c>
      <c r="X119" s="72">
        <v>2500</v>
      </c>
      <c r="Y119" s="36"/>
      <c r="Z119" s="36"/>
      <c r="AA119" s="80"/>
      <c r="AB119" s="170"/>
      <c r="AC119" s="170"/>
      <c r="AD119" s="73" t="s">
        <v>101</v>
      </c>
      <c r="AE119" s="72">
        <v>2500</v>
      </c>
      <c r="AF119" s="36"/>
      <c r="AG119" s="36"/>
      <c r="AH119" s="80"/>
      <c r="AI119" s="170"/>
      <c r="AJ119" s="170"/>
      <c r="AK119" s="73" t="s">
        <v>101</v>
      </c>
      <c r="AL119" s="72">
        <v>2500</v>
      </c>
      <c r="AM119" s="36"/>
      <c r="AN119" s="36"/>
      <c r="AO119" s="80"/>
      <c r="AP119" s="170"/>
      <c r="AQ119" s="170"/>
      <c r="AR119" s="73" t="s">
        <v>101</v>
      </c>
      <c r="AS119" s="72">
        <v>0</v>
      </c>
      <c r="AT119" s="36"/>
      <c r="AU119" s="36"/>
      <c r="AV119" s="80"/>
    </row>
    <row r="120" spans="2:48" ht="16.5" customHeight="1">
      <c r="B120" s="73" t="s">
        <v>104</v>
      </c>
      <c r="C120" s="72">
        <v>0</v>
      </c>
      <c r="D120" s="36"/>
      <c r="E120" s="36"/>
      <c r="F120" s="80"/>
      <c r="G120" s="38"/>
      <c r="I120" s="73" t="s">
        <v>104</v>
      </c>
      <c r="J120" s="72">
        <v>0</v>
      </c>
      <c r="K120" s="36"/>
      <c r="L120" s="36"/>
      <c r="M120" s="80"/>
      <c r="P120" s="73" t="s">
        <v>104</v>
      </c>
      <c r="Q120" s="72">
        <v>0</v>
      </c>
      <c r="R120" s="36"/>
      <c r="S120" s="36"/>
      <c r="T120" s="80"/>
      <c r="W120" s="73" t="s">
        <v>104</v>
      </c>
      <c r="X120" s="72">
        <v>0</v>
      </c>
      <c r="Y120" s="36"/>
      <c r="Z120" s="36"/>
      <c r="AA120" s="80"/>
      <c r="AB120" s="170"/>
      <c r="AC120" s="170"/>
      <c r="AD120" s="73" t="s">
        <v>104</v>
      </c>
      <c r="AE120" s="72">
        <v>0</v>
      </c>
      <c r="AF120" s="36"/>
      <c r="AG120" s="36"/>
      <c r="AH120" s="80"/>
      <c r="AI120" s="170"/>
      <c r="AJ120" s="170"/>
      <c r="AK120" s="73" t="s">
        <v>104</v>
      </c>
      <c r="AL120" s="72">
        <v>0</v>
      </c>
      <c r="AM120" s="36"/>
      <c r="AN120" s="36"/>
      <c r="AO120" s="80"/>
      <c r="AP120" s="170"/>
      <c r="AQ120" s="170"/>
      <c r="AR120" s="73" t="s">
        <v>104</v>
      </c>
      <c r="AS120" s="72">
        <v>0</v>
      </c>
      <c r="AT120" s="36"/>
      <c r="AU120" s="36"/>
      <c r="AV120" s="80"/>
    </row>
    <row r="121" spans="2:48" ht="16.5" customHeight="1">
      <c r="B121" s="93" t="s">
        <v>109</v>
      </c>
      <c r="C121" s="94">
        <v>65450</v>
      </c>
      <c r="D121" s="81"/>
      <c r="E121" s="36"/>
      <c r="F121" s="37"/>
      <c r="G121" s="38"/>
      <c r="H121" s="39"/>
      <c r="I121" s="93" t="s">
        <v>109</v>
      </c>
      <c r="J121" s="94">
        <v>27900</v>
      </c>
      <c r="K121" s="81"/>
      <c r="L121" s="36"/>
      <c r="M121" s="37"/>
      <c r="N121" s="39"/>
      <c r="O121" s="39"/>
      <c r="P121" s="93" t="s">
        <v>109</v>
      </c>
      <c r="Q121" s="94">
        <v>23180</v>
      </c>
      <c r="R121" s="81"/>
      <c r="S121" s="36"/>
      <c r="T121" s="37"/>
      <c r="U121" s="39"/>
      <c r="V121" s="39"/>
      <c r="W121" s="93" t="s">
        <v>109</v>
      </c>
      <c r="X121" s="94">
        <v>16170</v>
      </c>
      <c r="Y121" s="81"/>
      <c r="Z121" s="36"/>
      <c r="AA121" s="37"/>
      <c r="AB121" s="81"/>
      <c r="AC121" s="81"/>
      <c r="AD121" s="93" t="s">
        <v>109</v>
      </c>
      <c r="AE121" s="94">
        <v>23940</v>
      </c>
      <c r="AF121" s="81"/>
      <c r="AG121" s="36"/>
      <c r="AH121" s="37"/>
      <c r="AI121" s="81"/>
      <c r="AJ121" s="81"/>
      <c r="AK121" s="93" t="s">
        <v>109</v>
      </c>
      <c r="AL121" s="94">
        <v>15720</v>
      </c>
      <c r="AM121" s="81"/>
      <c r="AN121" s="36"/>
      <c r="AO121" s="37"/>
      <c r="AP121" s="81"/>
      <c r="AQ121" s="81"/>
      <c r="AR121" s="93" t="s">
        <v>109</v>
      </c>
      <c r="AS121" s="94">
        <v>36700</v>
      </c>
      <c r="AT121" s="81"/>
      <c r="AU121" s="36"/>
      <c r="AV121" s="37"/>
    </row>
    <row r="122" spans="2:48" ht="16.5" customHeight="1">
      <c r="B122" s="74" t="s">
        <v>111</v>
      </c>
      <c r="C122" s="75">
        <v>0</v>
      </c>
      <c r="D122" s="81"/>
      <c r="E122" s="36"/>
      <c r="F122" s="37"/>
      <c r="G122" s="38"/>
      <c r="H122" s="39"/>
      <c r="I122" s="74" t="s">
        <v>111</v>
      </c>
      <c r="J122" s="75">
        <v>0</v>
      </c>
      <c r="K122" s="81"/>
      <c r="L122" s="36"/>
      <c r="M122" s="37"/>
      <c r="N122" s="39"/>
      <c r="O122" s="39"/>
      <c r="P122" s="74" t="s">
        <v>111</v>
      </c>
      <c r="Q122" s="75">
        <v>0</v>
      </c>
      <c r="R122" s="81"/>
      <c r="S122" s="36"/>
      <c r="T122" s="37"/>
      <c r="U122" s="39"/>
      <c r="V122" s="39"/>
      <c r="W122" s="74" t="s">
        <v>111</v>
      </c>
      <c r="X122" s="75">
        <v>0</v>
      </c>
      <c r="Y122" s="81"/>
      <c r="Z122" s="36"/>
      <c r="AA122" s="37"/>
      <c r="AB122" s="81"/>
      <c r="AC122" s="81"/>
      <c r="AD122" s="74" t="s">
        <v>111</v>
      </c>
      <c r="AE122" s="75">
        <v>0</v>
      </c>
      <c r="AF122" s="81"/>
      <c r="AG122" s="36"/>
      <c r="AH122" s="37"/>
      <c r="AI122" s="81"/>
      <c r="AJ122" s="81"/>
      <c r="AK122" s="74" t="s">
        <v>111</v>
      </c>
      <c r="AL122" s="75">
        <v>0</v>
      </c>
      <c r="AM122" s="81"/>
      <c r="AN122" s="36"/>
      <c r="AO122" s="37"/>
      <c r="AP122" s="81"/>
      <c r="AQ122" s="81"/>
      <c r="AR122" s="74" t="s">
        <v>111</v>
      </c>
      <c r="AS122" s="75">
        <v>0</v>
      </c>
      <c r="AT122" s="81"/>
      <c r="AU122" s="36"/>
      <c r="AV122" s="37"/>
    </row>
    <row r="123" spans="2:48" ht="16.5" customHeight="1">
      <c r="B123" s="91" t="s">
        <v>112</v>
      </c>
      <c r="C123" s="92">
        <v>65450</v>
      </c>
      <c r="D123" s="81"/>
      <c r="E123" s="36"/>
      <c r="F123" s="37"/>
      <c r="G123" s="38"/>
      <c r="I123" s="91" t="s">
        <v>112</v>
      </c>
      <c r="J123" s="92">
        <v>27900</v>
      </c>
      <c r="K123" s="81"/>
      <c r="L123" s="36"/>
      <c r="M123" s="37"/>
      <c r="P123" s="91" t="s">
        <v>112</v>
      </c>
      <c r="Q123" s="92">
        <v>23180</v>
      </c>
      <c r="R123" s="81"/>
      <c r="S123" s="36"/>
      <c r="T123" s="37"/>
      <c r="W123" s="91" t="s">
        <v>112</v>
      </c>
      <c r="X123" s="92">
        <v>16170</v>
      </c>
      <c r="Y123" s="81"/>
      <c r="Z123" s="36"/>
      <c r="AA123" s="37"/>
      <c r="AB123" s="81"/>
      <c r="AC123" s="81"/>
      <c r="AD123" s="91" t="s">
        <v>112</v>
      </c>
      <c r="AE123" s="92">
        <v>23940</v>
      </c>
      <c r="AF123" s="81"/>
      <c r="AG123" s="36"/>
      <c r="AH123" s="37"/>
      <c r="AI123" s="81"/>
      <c r="AJ123" s="81"/>
      <c r="AK123" s="91" t="s">
        <v>112</v>
      </c>
      <c r="AL123" s="92">
        <v>15720</v>
      </c>
      <c r="AM123" s="81"/>
      <c r="AN123" s="36"/>
      <c r="AO123" s="37"/>
      <c r="AP123" s="81"/>
      <c r="AQ123" s="81"/>
      <c r="AR123" s="91" t="s">
        <v>112</v>
      </c>
      <c r="AS123" s="92">
        <v>36700</v>
      </c>
      <c r="AT123" s="81"/>
      <c r="AU123" s="36"/>
      <c r="AV123" s="37"/>
    </row>
    <row r="124" spans="2:48" s="39" customFormat="1" ht="16.5" customHeight="1">
      <c r="B124" s="73"/>
      <c r="C124" s="42"/>
      <c r="D124" s="36"/>
      <c r="E124" s="36"/>
      <c r="F124" s="37"/>
      <c r="G124" s="38"/>
      <c r="I124" s="73"/>
      <c r="J124" s="42"/>
      <c r="K124" s="36"/>
      <c r="L124" s="36"/>
      <c r="M124" s="37"/>
      <c r="P124" s="73"/>
      <c r="Q124" s="42"/>
      <c r="R124" s="36"/>
      <c r="S124" s="36"/>
      <c r="T124" s="37"/>
      <c r="W124" s="73"/>
      <c r="X124" s="42"/>
      <c r="Y124" s="36"/>
      <c r="Z124" s="36"/>
      <c r="AA124" s="37"/>
      <c r="AB124" s="81"/>
      <c r="AC124" s="81"/>
      <c r="AD124" s="73"/>
      <c r="AE124" s="42"/>
      <c r="AF124" s="36"/>
      <c r="AG124" s="36"/>
      <c r="AH124" s="37"/>
      <c r="AI124" s="81"/>
      <c r="AJ124" s="81"/>
      <c r="AK124" s="73"/>
      <c r="AL124" s="42"/>
      <c r="AM124" s="36"/>
      <c r="AN124" s="36"/>
      <c r="AO124" s="37"/>
      <c r="AP124" s="81"/>
      <c r="AQ124" s="81"/>
      <c r="AR124" s="73"/>
      <c r="AS124" s="42"/>
      <c r="AT124" s="36"/>
      <c r="AU124" s="36"/>
      <c r="AV124" s="37"/>
    </row>
    <row r="125" spans="2:48" s="82" customFormat="1" ht="16.5" customHeight="1">
      <c r="B125" s="73">
        <v>0</v>
      </c>
      <c r="C125" s="42"/>
      <c r="D125" s="36"/>
      <c r="E125" s="36"/>
      <c r="F125" s="37"/>
      <c r="G125" s="83"/>
      <c r="I125" s="73">
        <v>0</v>
      </c>
      <c r="J125" s="42"/>
      <c r="K125" s="36"/>
      <c r="L125" s="36"/>
      <c r="M125" s="37"/>
      <c r="P125" s="73">
        <v>0</v>
      </c>
      <c r="Q125" s="42"/>
      <c r="R125" s="36"/>
      <c r="S125" s="36"/>
      <c r="T125" s="37"/>
      <c r="W125" s="73">
        <v>0</v>
      </c>
      <c r="X125" s="42"/>
      <c r="Y125" s="36"/>
      <c r="Z125" s="36"/>
      <c r="AA125" s="37"/>
      <c r="AB125" s="81"/>
      <c r="AC125" s="81"/>
      <c r="AD125" s="73">
        <v>0</v>
      </c>
      <c r="AE125" s="42"/>
      <c r="AF125" s="36"/>
      <c r="AG125" s="36"/>
      <c r="AH125" s="37"/>
      <c r="AI125" s="81"/>
      <c r="AJ125" s="81"/>
      <c r="AK125" s="73">
        <v>0</v>
      </c>
      <c r="AL125" s="42"/>
      <c r="AM125" s="36"/>
      <c r="AN125" s="36"/>
      <c r="AO125" s="37"/>
      <c r="AP125" s="81"/>
      <c r="AQ125" s="81"/>
      <c r="AR125" s="73">
        <v>0</v>
      </c>
      <c r="AS125" s="42"/>
      <c r="AT125" s="36"/>
      <c r="AU125" s="36"/>
      <c r="AV125" s="37"/>
    </row>
    <row r="126" spans="2:48" ht="16.5" customHeight="1">
      <c r="B126" s="73" t="s">
        <v>211</v>
      </c>
      <c r="C126" s="42"/>
      <c r="D126" s="36"/>
      <c r="E126" s="36"/>
      <c r="F126" s="37"/>
      <c r="G126" s="38"/>
      <c r="I126" s="73" t="s">
        <v>211</v>
      </c>
      <c r="J126" s="42"/>
      <c r="K126" s="36"/>
      <c r="L126" s="36"/>
      <c r="M126" s="37"/>
      <c r="P126" s="73" t="s">
        <v>211</v>
      </c>
      <c r="Q126" s="42"/>
      <c r="R126" s="36"/>
      <c r="S126" s="36"/>
      <c r="T126" s="37"/>
      <c r="W126" s="73" t="s">
        <v>211</v>
      </c>
      <c r="X126" s="42"/>
      <c r="Y126" s="36"/>
      <c r="Z126" s="36"/>
      <c r="AA126" s="37"/>
      <c r="AB126" s="81"/>
      <c r="AC126" s="81"/>
      <c r="AD126" s="73" t="s">
        <v>211</v>
      </c>
      <c r="AE126" s="42"/>
      <c r="AF126" s="36"/>
      <c r="AG126" s="36"/>
      <c r="AH126" s="37"/>
      <c r="AI126" s="81"/>
      <c r="AJ126" s="81"/>
      <c r="AK126" s="73" t="s">
        <v>211</v>
      </c>
      <c r="AL126" s="42"/>
      <c r="AM126" s="36"/>
      <c r="AN126" s="36"/>
      <c r="AO126" s="37"/>
      <c r="AP126" s="81"/>
      <c r="AQ126" s="81"/>
      <c r="AR126" s="73" t="s">
        <v>211</v>
      </c>
      <c r="AS126" s="42"/>
      <c r="AT126" s="36"/>
      <c r="AU126" s="36"/>
      <c r="AV126" s="37"/>
    </row>
    <row r="127" spans="2:48" s="184" customFormat="1" ht="16.5" customHeight="1">
      <c r="B127" s="180">
        <v>0</v>
      </c>
      <c r="C127" s="181"/>
      <c r="D127" s="26"/>
      <c r="E127" s="26"/>
      <c r="F127" s="182"/>
      <c r="G127" s="183"/>
      <c r="I127" s="180">
        <v>0</v>
      </c>
      <c r="J127" s="181"/>
      <c r="K127" s="26"/>
      <c r="L127" s="26"/>
      <c r="M127" s="182"/>
      <c r="P127" s="180">
        <v>0</v>
      </c>
      <c r="Q127" s="181"/>
      <c r="R127" s="26"/>
      <c r="S127" s="26"/>
      <c r="T127" s="182"/>
      <c r="W127" s="180">
        <v>0</v>
      </c>
      <c r="X127" s="181"/>
      <c r="Y127" s="26"/>
      <c r="Z127" s="26"/>
      <c r="AA127" s="182"/>
      <c r="AB127" s="185"/>
      <c r="AC127" s="185"/>
      <c r="AD127" s="180">
        <v>0</v>
      </c>
      <c r="AE127" s="181"/>
      <c r="AF127" s="26"/>
      <c r="AG127" s="26"/>
      <c r="AH127" s="182"/>
      <c r="AI127" s="185"/>
      <c r="AJ127" s="185"/>
      <c r="AK127" s="180">
        <v>0</v>
      </c>
      <c r="AL127" s="181"/>
      <c r="AM127" s="26"/>
      <c r="AN127" s="26"/>
      <c r="AO127" s="182"/>
      <c r="AP127" s="185"/>
      <c r="AQ127" s="185"/>
      <c r="AR127" s="180">
        <v>0</v>
      </c>
      <c r="AS127" s="181"/>
      <c r="AT127" s="26"/>
      <c r="AU127" s="26"/>
      <c r="AV127" s="182"/>
    </row>
    <row r="128" spans="2:48" ht="16.5" customHeight="1" thickBot="1">
      <c r="B128" s="84"/>
      <c r="C128" s="85"/>
      <c r="D128" s="85"/>
      <c r="E128" s="85"/>
      <c r="F128" s="86"/>
      <c r="I128" s="84"/>
      <c r="J128" s="85"/>
      <c r="K128" s="85"/>
      <c r="L128" s="85"/>
      <c r="M128" s="86"/>
      <c r="P128" s="84"/>
      <c r="Q128" s="85"/>
      <c r="R128" s="85"/>
      <c r="S128" s="85"/>
      <c r="T128" s="86"/>
      <c r="W128" s="84"/>
      <c r="X128" s="85"/>
      <c r="Y128" s="85"/>
      <c r="Z128" s="85"/>
      <c r="AA128" s="86"/>
      <c r="AB128" s="81"/>
      <c r="AC128" s="81"/>
      <c r="AD128" s="84"/>
      <c r="AE128" s="85"/>
      <c r="AF128" s="85"/>
      <c r="AG128" s="85"/>
      <c r="AH128" s="86"/>
      <c r="AI128" s="81"/>
      <c r="AJ128" s="81"/>
      <c r="AK128" s="84"/>
      <c r="AL128" s="85"/>
      <c r="AM128" s="85"/>
      <c r="AN128" s="85"/>
      <c r="AO128" s="86"/>
      <c r="AP128" s="81"/>
      <c r="AQ128" s="81"/>
      <c r="AR128" s="84"/>
      <c r="AS128" s="85"/>
      <c r="AT128" s="85"/>
      <c r="AU128" s="85"/>
      <c r="AV128" s="86"/>
    </row>
    <row r="129" spans="2:48" ht="16.5" customHeight="1">
      <c r="B129" s="36"/>
      <c r="I129" s="36"/>
      <c r="P129" s="36"/>
      <c r="W129" s="36"/>
      <c r="AD129" s="36"/>
      <c r="AK129" s="36"/>
      <c r="AR129" s="36"/>
    </row>
    <row r="130" spans="2:48" ht="16.5" customHeight="1">
      <c r="B130" s="36"/>
      <c r="I130" s="36"/>
      <c r="P130" s="36"/>
      <c r="W130" s="36"/>
      <c r="AD130" s="36"/>
      <c r="AK130" s="36"/>
      <c r="AR130" s="36"/>
    </row>
    <row r="131" spans="2:48" ht="16.5" customHeight="1">
      <c r="B131" s="36"/>
      <c r="I131" s="36"/>
      <c r="P131" s="36"/>
      <c r="W131" s="36"/>
      <c r="AD131" s="36"/>
      <c r="AK131" s="36"/>
      <c r="AR131" s="36"/>
    </row>
    <row r="132" spans="2:48" ht="16.5" customHeight="1" thickBot="1">
      <c r="G132" s="38"/>
    </row>
    <row r="133" spans="2:48" s="76" customFormat="1" ht="16.5" customHeight="1">
      <c r="B133" s="98"/>
      <c r="C133" s="101"/>
      <c r="D133" s="102" t="s">
        <v>114</v>
      </c>
      <c r="E133" s="99"/>
      <c r="F133" s="100"/>
      <c r="G133" s="77"/>
      <c r="I133" s="98"/>
      <c r="J133" s="101"/>
      <c r="K133" s="102" t="s">
        <v>114</v>
      </c>
      <c r="L133" s="99"/>
      <c r="M133" s="100"/>
      <c r="P133" s="98"/>
      <c r="Q133" s="101"/>
      <c r="R133" s="102" t="s">
        <v>114</v>
      </c>
      <c r="S133" s="99"/>
      <c r="T133" s="100"/>
      <c r="W133" s="98"/>
      <c r="X133" s="101"/>
      <c r="Y133" s="102" t="s">
        <v>114</v>
      </c>
      <c r="Z133" s="99"/>
      <c r="AA133" s="100"/>
      <c r="AB133" s="167"/>
      <c r="AC133" s="167"/>
      <c r="AD133" s="98"/>
      <c r="AE133" s="101"/>
      <c r="AF133" s="102" t="s">
        <v>114</v>
      </c>
      <c r="AG133" s="99"/>
      <c r="AH133" s="100"/>
      <c r="AI133" s="167"/>
      <c r="AJ133" s="167"/>
      <c r="AK133" s="98"/>
      <c r="AL133" s="101"/>
      <c r="AM133" s="102" t="s">
        <v>114</v>
      </c>
      <c r="AN133" s="99"/>
      <c r="AO133" s="100"/>
      <c r="AP133" s="167"/>
      <c r="AQ133" s="167"/>
      <c r="AR133" s="98"/>
      <c r="AS133" s="101"/>
      <c r="AT133" s="102" t="s">
        <v>114</v>
      </c>
      <c r="AU133" s="99"/>
      <c r="AV133" s="100"/>
    </row>
    <row r="134" spans="2:48" ht="16.5" customHeight="1">
      <c r="B134" s="40" t="s">
        <v>26</v>
      </c>
      <c r="C134" s="26" t="s">
        <v>38</v>
      </c>
      <c r="D134" s="96"/>
      <c r="E134" s="26"/>
      <c r="F134" s="95"/>
      <c r="G134" s="41"/>
      <c r="H134" s="41"/>
      <c r="I134" s="40" t="s">
        <v>26</v>
      </c>
      <c r="J134" s="26" t="s">
        <v>43</v>
      </c>
      <c r="K134" s="41"/>
      <c r="L134" s="26"/>
      <c r="M134" s="70"/>
      <c r="N134" s="41"/>
      <c r="O134" s="41"/>
      <c r="P134" s="40" t="s">
        <v>26</v>
      </c>
      <c r="Q134" s="26" t="s">
        <v>61</v>
      </c>
      <c r="R134" s="42"/>
      <c r="S134" s="26"/>
      <c r="T134" s="70"/>
      <c r="U134" s="41"/>
      <c r="V134" s="41"/>
      <c r="W134" s="40" t="s">
        <v>26</v>
      </c>
      <c r="X134" s="26" t="s">
        <v>62</v>
      </c>
      <c r="Y134" s="41"/>
      <c r="Z134" s="26"/>
      <c r="AA134" s="70"/>
      <c r="AB134" s="41"/>
      <c r="AC134" s="41"/>
      <c r="AD134" s="40" t="s">
        <v>26</v>
      </c>
      <c r="AE134" s="26" t="s">
        <v>63</v>
      </c>
      <c r="AF134" s="41"/>
      <c r="AG134" s="26"/>
      <c r="AH134" s="70"/>
      <c r="AI134" s="41"/>
      <c r="AJ134" s="41"/>
      <c r="AK134" s="40" t="s">
        <v>26</v>
      </c>
      <c r="AL134" s="26" t="s">
        <v>64</v>
      </c>
      <c r="AN134" s="26"/>
      <c r="AO134" s="70"/>
      <c r="AP134" s="41"/>
      <c r="AQ134" s="41"/>
      <c r="AR134" s="40" t="s">
        <v>26</v>
      </c>
      <c r="AS134" s="26" t="s">
        <v>65</v>
      </c>
      <c r="AU134" s="26"/>
      <c r="AV134" s="70"/>
    </row>
    <row r="135" spans="2:48" ht="16.5" customHeight="1">
      <c r="B135" s="73" t="s">
        <v>27</v>
      </c>
      <c r="C135" s="36" t="s">
        <v>584</v>
      </c>
      <c r="D135" s="36"/>
      <c r="E135" s="36" t="s">
        <v>28</v>
      </c>
      <c r="F135" s="90">
        <v>45483</v>
      </c>
      <c r="G135" s="38"/>
      <c r="I135" s="73" t="s">
        <v>27</v>
      </c>
      <c r="J135" s="36" t="s">
        <v>584</v>
      </c>
      <c r="K135" s="36"/>
      <c r="L135" s="36" t="s">
        <v>28</v>
      </c>
      <c r="M135" s="90">
        <v>45483</v>
      </c>
      <c r="P135" s="73" t="s">
        <v>27</v>
      </c>
      <c r="Q135" s="36" t="s">
        <v>584</v>
      </c>
      <c r="R135" s="36"/>
      <c r="S135" s="36" t="s">
        <v>28</v>
      </c>
      <c r="T135" s="90">
        <v>45483</v>
      </c>
      <c r="W135" s="73" t="s">
        <v>27</v>
      </c>
      <c r="X135" s="36" t="s">
        <v>584</v>
      </c>
      <c r="Y135" s="36"/>
      <c r="Z135" s="36" t="s">
        <v>28</v>
      </c>
      <c r="AA135" s="90">
        <v>45483</v>
      </c>
      <c r="AB135" s="168"/>
      <c r="AC135" s="168"/>
      <c r="AD135" s="73" t="s">
        <v>27</v>
      </c>
      <c r="AE135" s="36" t="s">
        <v>584</v>
      </c>
      <c r="AF135" s="36"/>
      <c r="AG135" s="36" t="s">
        <v>28</v>
      </c>
      <c r="AH135" s="90">
        <v>45483</v>
      </c>
      <c r="AI135" s="168"/>
      <c r="AJ135" s="168"/>
      <c r="AK135" s="73" t="s">
        <v>27</v>
      </c>
      <c r="AL135" s="36" t="s">
        <v>584</v>
      </c>
      <c r="AM135" s="36"/>
      <c r="AN135" s="36" t="s">
        <v>28</v>
      </c>
      <c r="AO135" s="90">
        <v>45483</v>
      </c>
      <c r="AP135" s="168"/>
      <c r="AQ135" s="168"/>
      <c r="AR135" s="73" t="s">
        <v>27</v>
      </c>
      <c r="AS135" s="36" t="s">
        <v>584</v>
      </c>
      <c r="AT135" s="36"/>
      <c r="AU135" s="36" t="s">
        <v>28</v>
      </c>
      <c r="AV135" s="90">
        <v>45483</v>
      </c>
    </row>
    <row r="136" spans="2:48" ht="16.5" customHeight="1">
      <c r="B136" s="73"/>
      <c r="C136" s="36"/>
      <c r="D136" s="36"/>
      <c r="E136" s="36"/>
      <c r="F136" s="37"/>
      <c r="G136" s="38"/>
      <c r="I136" s="73"/>
      <c r="J136" s="36"/>
      <c r="K136" s="36"/>
      <c r="L136" s="36"/>
      <c r="M136" s="37"/>
      <c r="P136" s="73"/>
      <c r="Q136" s="36"/>
      <c r="R136" s="36"/>
      <c r="S136" s="36"/>
      <c r="T136" s="37"/>
      <c r="W136" s="73"/>
      <c r="X136" s="36"/>
      <c r="Y136" s="36"/>
      <c r="Z136" s="36"/>
      <c r="AA136" s="37"/>
      <c r="AB136" s="81"/>
      <c r="AC136" s="81"/>
      <c r="AD136" s="73"/>
      <c r="AE136" s="36"/>
      <c r="AF136" s="36"/>
      <c r="AG136" s="36"/>
      <c r="AH136" s="37"/>
      <c r="AI136" s="81"/>
      <c r="AJ136" s="81"/>
      <c r="AK136" s="73"/>
      <c r="AL136" s="36"/>
      <c r="AM136" s="36"/>
      <c r="AN136" s="36"/>
      <c r="AO136" s="37"/>
      <c r="AP136" s="81"/>
      <c r="AQ136" s="81"/>
      <c r="AR136" s="73"/>
      <c r="AS136" s="36"/>
      <c r="AT136" s="36"/>
      <c r="AU136" s="36"/>
      <c r="AV136" s="37"/>
    </row>
    <row r="137" spans="2:48" s="79" customFormat="1" ht="16.5" customHeight="1">
      <c r="B137" s="266" t="s">
        <v>113</v>
      </c>
      <c r="C137" s="267"/>
      <c r="D137" s="252"/>
      <c r="E137" s="268" t="s">
        <v>115</v>
      </c>
      <c r="F137" s="269"/>
      <c r="G137" s="78"/>
      <c r="I137" s="266" t="s">
        <v>113</v>
      </c>
      <c r="J137" s="267"/>
      <c r="K137" s="252"/>
      <c r="L137" s="268" t="s">
        <v>115</v>
      </c>
      <c r="M137" s="269"/>
      <c r="P137" s="266" t="s">
        <v>113</v>
      </c>
      <c r="Q137" s="267"/>
      <c r="R137" s="252"/>
      <c r="S137" s="268" t="s">
        <v>115</v>
      </c>
      <c r="T137" s="269"/>
      <c r="W137" s="266" t="s">
        <v>113</v>
      </c>
      <c r="X137" s="267"/>
      <c r="Y137" s="252"/>
      <c r="Z137" s="268" t="s">
        <v>115</v>
      </c>
      <c r="AA137" s="269"/>
      <c r="AB137" s="169"/>
      <c r="AC137" s="169"/>
      <c r="AD137" s="266" t="s">
        <v>113</v>
      </c>
      <c r="AE137" s="267"/>
      <c r="AF137" s="252"/>
      <c r="AG137" s="268" t="s">
        <v>115</v>
      </c>
      <c r="AH137" s="269"/>
      <c r="AI137" s="169"/>
      <c r="AJ137" s="169"/>
      <c r="AK137" s="266" t="s">
        <v>113</v>
      </c>
      <c r="AL137" s="267"/>
      <c r="AM137" s="252"/>
      <c r="AN137" s="268" t="s">
        <v>115</v>
      </c>
      <c r="AO137" s="269"/>
      <c r="AP137" s="169"/>
      <c r="AQ137" s="169"/>
      <c r="AR137" s="266" t="s">
        <v>113</v>
      </c>
      <c r="AS137" s="267"/>
      <c r="AT137" s="252"/>
      <c r="AU137" s="268" t="s">
        <v>115</v>
      </c>
      <c r="AV137" s="269"/>
    </row>
    <row r="138" spans="2:48" ht="16.5" customHeight="1">
      <c r="B138" s="73" t="s">
        <v>1</v>
      </c>
      <c r="C138" s="72">
        <v>910</v>
      </c>
      <c r="D138" s="36"/>
      <c r="E138" s="36" t="s">
        <v>29</v>
      </c>
      <c r="F138" s="80" t="s">
        <v>635</v>
      </c>
      <c r="G138" s="38"/>
      <c r="I138" s="73" t="s">
        <v>1</v>
      </c>
      <c r="J138" s="72">
        <v>1600</v>
      </c>
      <c r="K138" s="36"/>
      <c r="L138" s="36" t="s">
        <v>29</v>
      </c>
      <c r="M138" s="80" t="s">
        <v>636</v>
      </c>
      <c r="P138" s="73" t="s">
        <v>1</v>
      </c>
      <c r="Q138" s="72">
        <v>910</v>
      </c>
      <c r="R138" s="36"/>
      <c r="S138" s="36" t="s">
        <v>29</v>
      </c>
      <c r="T138" s="80" t="s">
        <v>637</v>
      </c>
      <c r="W138" s="73" t="s">
        <v>1</v>
      </c>
      <c r="X138" s="72">
        <v>1600</v>
      </c>
      <c r="Y138" s="36"/>
      <c r="Z138" s="36" t="s">
        <v>29</v>
      </c>
      <c r="AA138" s="80" t="s">
        <v>638</v>
      </c>
      <c r="AB138" s="170"/>
      <c r="AC138" s="170"/>
      <c r="AD138" s="73" t="s">
        <v>1</v>
      </c>
      <c r="AE138" s="72">
        <v>910</v>
      </c>
      <c r="AF138" s="36"/>
      <c r="AG138" s="36" t="s">
        <v>29</v>
      </c>
      <c r="AH138" s="80" t="s">
        <v>639</v>
      </c>
      <c r="AI138" s="170"/>
      <c r="AJ138" s="170"/>
      <c r="AK138" s="73" t="s">
        <v>1</v>
      </c>
      <c r="AL138" s="72">
        <v>910</v>
      </c>
      <c r="AM138" s="36"/>
      <c r="AN138" s="36" t="s">
        <v>29</v>
      </c>
      <c r="AO138" s="80" t="s">
        <v>640</v>
      </c>
      <c r="AP138" s="170"/>
      <c r="AQ138" s="170"/>
      <c r="AR138" s="73" t="s">
        <v>1</v>
      </c>
      <c r="AS138" s="72">
        <v>910</v>
      </c>
      <c r="AT138" s="36"/>
      <c r="AU138" s="36" t="s">
        <v>29</v>
      </c>
      <c r="AV138" s="80" t="s">
        <v>641</v>
      </c>
    </row>
    <row r="139" spans="2:48" ht="16.5" customHeight="1">
      <c r="B139" s="73" t="s">
        <v>3</v>
      </c>
      <c r="C139" s="72">
        <v>16440</v>
      </c>
      <c r="D139" s="36"/>
      <c r="E139" s="36" t="s">
        <v>30</v>
      </c>
      <c r="F139" s="80" t="s">
        <v>552</v>
      </c>
      <c r="G139" s="38"/>
      <c r="I139" s="73" t="s">
        <v>3</v>
      </c>
      <c r="J139" s="72">
        <v>30223</v>
      </c>
      <c r="K139" s="36"/>
      <c r="L139" s="36" t="s">
        <v>30</v>
      </c>
      <c r="M139" s="80" t="s">
        <v>553</v>
      </c>
      <c r="P139" s="73" t="s">
        <v>3</v>
      </c>
      <c r="Q139" s="72">
        <v>18480</v>
      </c>
      <c r="R139" s="36"/>
      <c r="S139" s="36" t="s">
        <v>30</v>
      </c>
      <c r="T139" s="80" t="s">
        <v>554</v>
      </c>
      <c r="W139" s="73" t="s">
        <v>3</v>
      </c>
      <c r="X139" s="72">
        <v>58336</v>
      </c>
      <c r="Y139" s="36"/>
      <c r="Z139" s="36" t="s">
        <v>30</v>
      </c>
      <c r="AA139" s="80" t="s">
        <v>555</v>
      </c>
      <c r="AB139" s="170"/>
      <c r="AC139" s="170"/>
      <c r="AD139" s="73" t="s">
        <v>3</v>
      </c>
      <c r="AE139" s="72">
        <v>10680</v>
      </c>
      <c r="AF139" s="36"/>
      <c r="AG139" s="36" t="s">
        <v>30</v>
      </c>
      <c r="AH139" s="80" t="s">
        <v>556</v>
      </c>
      <c r="AI139" s="170"/>
      <c r="AJ139" s="170"/>
      <c r="AK139" s="73" t="s">
        <v>3</v>
      </c>
      <c r="AL139" s="72">
        <v>24000</v>
      </c>
      <c r="AM139" s="36"/>
      <c r="AN139" s="36" t="s">
        <v>30</v>
      </c>
      <c r="AO139" s="80" t="s">
        <v>557</v>
      </c>
      <c r="AP139" s="170"/>
      <c r="AQ139" s="170"/>
      <c r="AR139" s="73" t="s">
        <v>3</v>
      </c>
      <c r="AS139" s="72">
        <v>19440</v>
      </c>
      <c r="AT139" s="36"/>
      <c r="AU139" s="36" t="s">
        <v>30</v>
      </c>
      <c r="AV139" s="80" t="s">
        <v>558</v>
      </c>
    </row>
    <row r="140" spans="2:48" ht="16.5" customHeight="1">
      <c r="B140" s="73" t="s">
        <v>159</v>
      </c>
      <c r="C140" s="72">
        <v>0</v>
      </c>
      <c r="D140" s="36"/>
      <c r="E140" s="36"/>
      <c r="F140" s="80"/>
      <c r="G140" s="38"/>
      <c r="I140" s="73" t="s">
        <v>159</v>
      </c>
      <c r="J140" s="72">
        <v>0</v>
      </c>
      <c r="K140" s="36"/>
      <c r="L140" s="36"/>
      <c r="M140" s="80"/>
      <c r="P140" s="73" t="s">
        <v>159</v>
      </c>
      <c r="Q140" s="72">
        <v>0</v>
      </c>
      <c r="R140" s="36"/>
      <c r="S140" s="36"/>
      <c r="T140" s="80"/>
      <c r="W140" s="73" t="s">
        <v>159</v>
      </c>
      <c r="X140" s="72">
        <v>0</v>
      </c>
      <c r="Y140" s="36"/>
      <c r="Z140" s="36"/>
      <c r="AA140" s="80"/>
      <c r="AB140" s="170"/>
      <c r="AC140" s="170"/>
      <c r="AD140" s="73" t="s">
        <v>159</v>
      </c>
      <c r="AE140" s="72">
        <v>0</v>
      </c>
      <c r="AF140" s="36"/>
      <c r="AG140" s="36"/>
      <c r="AH140" s="80"/>
      <c r="AI140" s="170"/>
      <c r="AJ140" s="170"/>
      <c r="AK140" s="73" t="s">
        <v>159</v>
      </c>
      <c r="AL140" s="72">
        <v>0</v>
      </c>
      <c r="AM140" s="36"/>
      <c r="AN140" s="36"/>
      <c r="AO140" s="80"/>
      <c r="AP140" s="170"/>
      <c r="AQ140" s="170"/>
      <c r="AR140" s="73" t="s">
        <v>159</v>
      </c>
      <c r="AS140" s="72">
        <v>0</v>
      </c>
      <c r="AT140" s="36"/>
      <c r="AU140" s="36"/>
      <c r="AV140" s="80"/>
    </row>
    <row r="141" spans="2:48" ht="16.5" customHeight="1">
      <c r="B141" s="164" t="s">
        <v>167</v>
      </c>
      <c r="C141" s="72">
        <v>1233</v>
      </c>
      <c r="D141" s="36"/>
      <c r="E141" s="36"/>
      <c r="F141" s="80"/>
      <c r="G141" s="38"/>
      <c r="I141" s="164" t="s">
        <v>167</v>
      </c>
      <c r="J141" s="72">
        <v>2061</v>
      </c>
      <c r="K141" s="36"/>
      <c r="L141" s="36"/>
      <c r="M141" s="80"/>
      <c r="P141" s="164" t="s">
        <v>167</v>
      </c>
      <c r="Q141" s="72">
        <v>1386</v>
      </c>
      <c r="R141" s="36"/>
      <c r="S141" s="36"/>
      <c r="T141" s="80"/>
      <c r="W141" s="164" t="s">
        <v>167</v>
      </c>
      <c r="X141" s="72">
        <v>3240</v>
      </c>
      <c r="Y141" s="36"/>
      <c r="Z141" s="36"/>
      <c r="AA141" s="80"/>
      <c r="AB141" s="170"/>
      <c r="AC141" s="170"/>
      <c r="AD141" s="164" t="s">
        <v>167</v>
      </c>
      <c r="AE141" s="72">
        <v>801</v>
      </c>
      <c r="AF141" s="36"/>
      <c r="AG141" s="36"/>
      <c r="AH141" s="80"/>
      <c r="AI141" s="170"/>
      <c r="AJ141" s="170"/>
      <c r="AK141" s="164" t="s">
        <v>167</v>
      </c>
      <c r="AL141" s="72">
        <v>1800</v>
      </c>
      <c r="AM141" s="36"/>
      <c r="AN141" s="36"/>
      <c r="AO141" s="80"/>
      <c r="AP141" s="170"/>
      <c r="AQ141" s="170"/>
      <c r="AR141" s="164" t="s">
        <v>167</v>
      </c>
      <c r="AS141" s="72">
        <v>1458</v>
      </c>
      <c r="AT141" s="36"/>
      <c r="AU141" s="36"/>
      <c r="AV141" s="80"/>
    </row>
    <row r="142" spans="2:48" ht="16.5" customHeight="1">
      <c r="B142" s="73" t="s">
        <v>168</v>
      </c>
      <c r="C142" s="72">
        <v>685</v>
      </c>
      <c r="D142" s="36"/>
      <c r="E142" s="36"/>
      <c r="F142" s="80"/>
      <c r="G142" s="38"/>
      <c r="I142" s="73" t="s">
        <v>168</v>
      </c>
      <c r="J142" s="72">
        <v>1145</v>
      </c>
      <c r="K142" s="36"/>
      <c r="L142" s="36"/>
      <c r="M142" s="80"/>
      <c r="P142" s="73" t="s">
        <v>168</v>
      </c>
      <c r="Q142" s="72">
        <v>770</v>
      </c>
      <c r="R142" s="36"/>
      <c r="S142" s="36"/>
      <c r="T142" s="80"/>
      <c r="W142" s="73" t="s">
        <v>168</v>
      </c>
      <c r="X142" s="72">
        <v>1800</v>
      </c>
      <c r="Y142" s="36"/>
      <c r="Z142" s="36"/>
      <c r="AA142" s="80"/>
      <c r="AB142" s="170"/>
      <c r="AC142" s="170"/>
      <c r="AD142" s="73" t="s">
        <v>168</v>
      </c>
      <c r="AE142" s="72">
        <v>445</v>
      </c>
      <c r="AF142" s="36"/>
      <c r="AG142" s="36"/>
      <c r="AH142" s="80"/>
      <c r="AI142" s="170"/>
      <c r="AJ142" s="170"/>
      <c r="AK142" s="73" t="s">
        <v>168</v>
      </c>
      <c r="AL142" s="72">
        <v>1000</v>
      </c>
      <c r="AM142" s="36"/>
      <c r="AN142" s="36"/>
      <c r="AO142" s="80"/>
      <c r="AP142" s="170"/>
      <c r="AQ142" s="170"/>
      <c r="AR142" s="73" t="s">
        <v>168</v>
      </c>
      <c r="AS142" s="72">
        <v>810</v>
      </c>
      <c r="AT142" s="36"/>
      <c r="AU142" s="36"/>
      <c r="AV142" s="80"/>
    </row>
    <row r="143" spans="2:48" ht="16.5" customHeight="1">
      <c r="B143" s="73" t="s">
        <v>31</v>
      </c>
      <c r="C143" s="72">
        <v>1927</v>
      </c>
      <c r="D143" s="36"/>
      <c r="E143" s="172" t="s">
        <v>117</v>
      </c>
      <c r="F143" s="173"/>
      <c r="G143" s="38"/>
      <c r="I143" s="73" t="s">
        <v>31</v>
      </c>
      <c r="J143" s="72">
        <v>3503</v>
      </c>
      <c r="K143" s="36"/>
      <c r="L143" s="172" t="s">
        <v>117</v>
      </c>
      <c r="M143" s="173"/>
      <c r="P143" s="73" t="s">
        <v>31</v>
      </c>
      <c r="Q143" s="72">
        <v>2155</v>
      </c>
      <c r="R143" s="36"/>
      <c r="S143" s="172" t="s">
        <v>117</v>
      </c>
      <c r="T143" s="173"/>
      <c r="W143" s="73" t="s">
        <v>31</v>
      </c>
      <c r="X143" s="72">
        <v>6498</v>
      </c>
      <c r="Y143" s="36"/>
      <c r="Z143" s="172" t="s">
        <v>117</v>
      </c>
      <c r="AA143" s="173"/>
      <c r="AB143" s="169"/>
      <c r="AC143" s="169"/>
      <c r="AD143" s="73" t="s">
        <v>31</v>
      </c>
      <c r="AE143" s="72">
        <v>1284</v>
      </c>
      <c r="AF143" s="36"/>
      <c r="AG143" s="172" t="s">
        <v>117</v>
      </c>
      <c r="AH143" s="173"/>
      <c r="AI143" s="169"/>
      <c r="AJ143" s="169"/>
      <c r="AK143" s="73" t="s">
        <v>31</v>
      </c>
      <c r="AL143" s="72">
        <v>2771</v>
      </c>
      <c r="AM143" s="36"/>
      <c r="AN143" s="172" t="s">
        <v>117</v>
      </c>
      <c r="AO143" s="173"/>
      <c r="AP143" s="169"/>
      <c r="AQ143" s="169"/>
      <c r="AR143" s="73" t="s">
        <v>31</v>
      </c>
      <c r="AS143" s="72">
        <v>2262</v>
      </c>
      <c r="AT143" s="36"/>
      <c r="AU143" s="172" t="s">
        <v>117</v>
      </c>
      <c r="AV143" s="173"/>
    </row>
    <row r="144" spans="2:48" ht="16.5" customHeight="1">
      <c r="B144" s="73" t="s">
        <v>171</v>
      </c>
      <c r="C144" s="72">
        <v>-5</v>
      </c>
      <c r="D144" s="36"/>
      <c r="E144" s="36" t="s">
        <v>33</v>
      </c>
      <c r="F144" s="80" t="s">
        <v>443</v>
      </c>
      <c r="G144" s="38"/>
      <c r="I144" s="73" t="s">
        <v>171</v>
      </c>
      <c r="J144" s="72">
        <v>-2</v>
      </c>
      <c r="K144" s="36"/>
      <c r="L144" s="36" t="s">
        <v>33</v>
      </c>
      <c r="M144" s="80" t="s">
        <v>642</v>
      </c>
      <c r="P144" s="73" t="s">
        <v>171</v>
      </c>
      <c r="Q144" s="72">
        <v>-1</v>
      </c>
      <c r="R144" s="36"/>
      <c r="S144" s="36" t="s">
        <v>33</v>
      </c>
      <c r="T144" s="80" t="s">
        <v>407</v>
      </c>
      <c r="W144" s="73" t="s">
        <v>171</v>
      </c>
      <c r="X144" s="72">
        <v>-4</v>
      </c>
      <c r="Y144" s="36"/>
      <c r="Z144" s="36" t="s">
        <v>33</v>
      </c>
      <c r="AA144" s="80" t="s">
        <v>643</v>
      </c>
      <c r="AB144" s="170"/>
      <c r="AC144" s="170"/>
      <c r="AD144" s="73" t="s">
        <v>171</v>
      </c>
      <c r="AE144" s="72">
        <v>0</v>
      </c>
      <c r="AF144" s="36"/>
      <c r="AG144" s="36" t="s">
        <v>33</v>
      </c>
      <c r="AH144" s="80" t="s">
        <v>644</v>
      </c>
      <c r="AI144" s="170"/>
      <c r="AJ144" s="170"/>
      <c r="AK144" s="73" t="s">
        <v>171</v>
      </c>
      <c r="AL144" s="72">
        <v>-1</v>
      </c>
      <c r="AM144" s="36"/>
      <c r="AN144" s="36" t="s">
        <v>33</v>
      </c>
      <c r="AO144" s="80" t="s">
        <v>645</v>
      </c>
      <c r="AP144" s="170"/>
      <c r="AQ144" s="170"/>
      <c r="AR144" s="73" t="s">
        <v>171</v>
      </c>
      <c r="AS144" s="72">
        <v>0</v>
      </c>
      <c r="AT144" s="36"/>
      <c r="AU144" s="36" t="s">
        <v>33</v>
      </c>
      <c r="AV144" s="80" t="s">
        <v>646</v>
      </c>
    </row>
    <row r="145" spans="2:92" ht="16.5" customHeight="1">
      <c r="B145" s="73" t="s">
        <v>32</v>
      </c>
      <c r="C145" s="72">
        <v>710</v>
      </c>
      <c r="D145" s="36"/>
      <c r="E145" s="96"/>
      <c r="F145" s="95"/>
      <c r="G145" s="38"/>
      <c r="I145" s="73" t="s">
        <v>32</v>
      </c>
      <c r="J145" s="72">
        <v>1290</v>
      </c>
      <c r="K145" s="36"/>
      <c r="L145" s="96"/>
      <c r="M145" s="95"/>
      <c r="P145" s="73" t="s">
        <v>32</v>
      </c>
      <c r="Q145" s="72">
        <v>790</v>
      </c>
      <c r="R145" s="36"/>
      <c r="S145" s="96"/>
      <c r="T145" s="95"/>
      <c r="W145" s="73" t="s">
        <v>32</v>
      </c>
      <c r="X145" s="72">
        <v>2400</v>
      </c>
      <c r="Y145" s="36"/>
      <c r="Z145" s="96"/>
      <c r="AA145" s="95"/>
      <c r="AB145" s="171"/>
      <c r="AC145" s="171"/>
      <c r="AD145" s="73" t="s">
        <v>32</v>
      </c>
      <c r="AE145" s="72">
        <v>470</v>
      </c>
      <c r="AF145" s="36"/>
      <c r="AG145" s="96"/>
      <c r="AH145" s="95"/>
      <c r="AI145" s="171"/>
      <c r="AJ145" s="171"/>
      <c r="AK145" s="73" t="s">
        <v>32</v>
      </c>
      <c r="AL145" s="72">
        <v>1020</v>
      </c>
      <c r="AM145" s="36"/>
      <c r="AN145" s="96"/>
      <c r="AO145" s="95"/>
      <c r="AP145" s="171"/>
      <c r="AQ145" s="171"/>
      <c r="AR145" s="73" t="s">
        <v>32</v>
      </c>
      <c r="AS145" s="72">
        <v>830</v>
      </c>
      <c r="AT145" s="36"/>
      <c r="AU145" s="96"/>
      <c r="AV145" s="95"/>
    </row>
    <row r="146" spans="2:92" ht="16.5" customHeight="1">
      <c r="B146" s="73" t="s">
        <v>101</v>
      </c>
      <c r="C146" s="72">
        <v>2500</v>
      </c>
      <c r="D146" s="36"/>
      <c r="E146" s="36"/>
      <c r="F146" s="80"/>
      <c r="G146" s="38"/>
      <c r="I146" s="73" t="s">
        <v>101</v>
      </c>
      <c r="J146" s="72">
        <v>2500</v>
      </c>
      <c r="K146" s="36"/>
      <c r="L146" s="36"/>
      <c r="M146" s="80"/>
      <c r="P146" s="73" t="s">
        <v>101</v>
      </c>
      <c r="Q146" s="72">
        <v>2500</v>
      </c>
      <c r="R146" s="36"/>
      <c r="S146" s="36"/>
      <c r="T146" s="80"/>
      <c r="W146" s="73" t="s">
        <v>101</v>
      </c>
      <c r="X146" s="72">
        <v>2500</v>
      </c>
      <c r="Y146" s="36"/>
      <c r="Z146" s="36"/>
      <c r="AA146" s="80"/>
      <c r="AB146" s="170"/>
      <c r="AC146" s="170"/>
      <c r="AD146" s="73" t="s">
        <v>101</v>
      </c>
      <c r="AE146" s="72">
        <v>2500</v>
      </c>
      <c r="AF146" s="36"/>
      <c r="AG146" s="36"/>
      <c r="AH146" s="80"/>
      <c r="AI146" s="170"/>
      <c r="AJ146" s="170"/>
      <c r="AK146" s="73" t="s">
        <v>101</v>
      </c>
      <c r="AL146" s="72">
        <v>2500</v>
      </c>
      <c r="AM146" s="36"/>
      <c r="AN146" s="36"/>
      <c r="AO146" s="80"/>
      <c r="AP146" s="170"/>
      <c r="AQ146" s="170"/>
      <c r="AR146" s="73" t="s">
        <v>101</v>
      </c>
      <c r="AS146" s="72">
        <v>2500</v>
      </c>
      <c r="AT146" s="36"/>
      <c r="AU146" s="36"/>
      <c r="AV146" s="80"/>
    </row>
    <row r="147" spans="2:92" ht="16.5" customHeight="1">
      <c r="B147" s="73" t="s">
        <v>104</v>
      </c>
      <c r="C147" s="72">
        <v>0</v>
      </c>
      <c r="D147" s="36"/>
      <c r="E147" s="36"/>
      <c r="F147" s="80"/>
      <c r="G147" s="38"/>
      <c r="I147" s="73" t="s">
        <v>104</v>
      </c>
      <c r="J147" s="72">
        <v>0</v>
      </c>
      <c r="K147" s="36"/>
      <c r="L147" s="36"/>
      <c r="M147" s="80"/>
      <c r="P147" s="73" t="s">
        <v>104</v>
      </c>
      <c r="Q147" s="72">
        <v>0</v>
      </c>
      <c r="R147" s="36"/>
      <c r="S147" s="36"/>
      <c r="T147" s="80"/>
      <c r="W147" s="73" t="s">
        <v>104</v>
      </c>
      <c r="X147" s="72">
        <v>0</v>
      </c>
      <c r="Y147" s="36"/>
      <c r="Z147" s="36"/>
      <c r="AA147" s="80"/>
      <c r="AB147" s="170"/>
      <c r="AC147" s="170"/>
      <c r="AD147" s="73" t="s">
        <v>104</v>
      </c>
      <c r="AE147" s="72">
        <v>0</v>
      </c>
      <c r="AF147" s="36"/>
      <c r="AG147" s="36"/>
      <c r="AH147" s="80"/>
      <c r="AI147" s="170"/>
      <c r="AJ147" s="170"/>
      <c r="AK147" s="73" t="s">
        <v>104</v>
      </c>
      <c r="AL147" s="72">
        <v>0</v>
      </c>
      <c r="AM147" s="36"/>
      <c r="AN147" s="36"/>
      <c r="AO147" s="80"/>
      <c r="AP147" s="170"/>
      <c r="AQ147" s="170"/>
      <c r="AR147" s="73" t="s">
        <v>104</v>
      </c>
      <c r="AS147" s="72">
        <v>0</v>
      </c>
      <c r="AT147" s="36"/>
      <c r="AU147" s="36"/>
      <c r="AV147" s="80"/>
    </row>
    <row r="148" spans="2:92" ht="16.5" customHeight="1">
      <c r="B148" s="93" t="s">
        <v>109</v>
      </c>
      <c r="C148" s="94">
        <v>24400</v>
      </c>
      <c r="D148" s="81"/>
      <c r="E148" s="36"/>
      <c r="F148" s="37"/>
      <c r="G148" s="38"/>
      <c r="H148" s="39"/>
      <c r="I148" s="93" t="s">
        <v>109</v>
      </c>
      <c r="J148" s="94">
        <v>42320</v>
      </c>
      <c r="K148" s="81"/>
      <c r="L148" s="36"/>
      <c r="M148" s="37"/>
      <c r="N148" s="39"/>
      <c r="O148" s="39"/>
      <c r="P148" s="93" t="s">
        <v>109</v>
      </c>
      <c r="Q148" s="94">
        <v>26990</v>
      </c>
      <c r="R148" s="81"/>
      <c r="S148" s="36"/>
      <c r="T148" s="37"/>
      <c r="U148" s="39"/>
      <c r="V148" s="39"/>
      <c r="W148" s="93" t="s">
        <v>109</v>
      </c>
      <c r="X148" s="94">
        <v>76370</v>
      </c>
      <c r="Y148" s="81"/>
      <c r="Z148" s="36"/>
      <c r="AA148" s="37"/>
      <c r="AB148" s="81"/>
      <c r="AC148" s="81"/>
      <c r="AD148" s="93" t="s">
        <v>109</v>
      </c>
      <c r="AE148" s="94">
        <v>17090</v>
      </c>
      <c r="AF148" s="81"/>
      <c r="AG148" s="36"/>
      <c r="AH148" s="37"/>
      <c r="AI148" s="81"/>
      <c r="AJ148" s="81"/>
      <c r="AK148" s="93" t="s">
        <v>109</v>
      </c>
      <c r="AL148" s="94">
        <v>34000</v>
      </c>
      <c r="AM148" s="81"/>
      <c r="AN148" s="36"/>
      <c r="AO148" s="37"/>
      <c r="AP148" s="81"/>
      <c r="AQ148" s="81"/>
      <c r="AR148" s="93" t="s">
        <v>109</v>
      </c>
      <c r="AS148" s="94">
        <v>28210</v>
      </c>
      <c r="AT148" s="81"/>
      <c r="AU148" s="36"/>
      <c r="AV148" s="37"/>
    </row>
    <row r="149" spans="2:92" ht="16.5" customHeight="1">
      <c r="B149" s="74" t="s">
        <v>111</v>
      </c>
      <c r="C149" s="75">
        <v>0</v>
      </c>
      <c r="D149" s="81"/>
      <c r="E149" s="36"/>
      <c r="F149" s="37"/>
      <c r="G149" s="38"/>
      <c r="H149" s="39"/>
      <c r="I149" s="74" t="s">
        <v>111</v>
      </c>
      <c r="J149" s="75">
        <v>0</v>
      </c>
      <c r="K149" s="81"/>
      <c r="L149" s="36"/>
      <c r="M149" s="37"/>
      <c r="N149" s="39"/>
      <c r="O149" s="39"/>
      <c r="P149" s="74" t="s">
        <v>111</v>
      </c>
      <c r="Q149" s="75">
        <v>0</v>
      </c>
      <c r="R149" s="81"/>
      <c r="S149" s="36"/>
      <c r="T149" s="37"/>
      <c r="U149" s="39"/>
      <c r="V149" s="39"/>
      <c r="W149" s="74" t="s">
        <v>111</v>
      </c>
      <c r="X149" s="75">
        <v>0</v>
      </c>
      <c r="Y149" s="81"/>
      <c r="Z149" s="36"/>
      <c r="AA149" s="37"/>
      <c r="AB149" s="81"/>
      <c r="AC149" s="81"/>
      <c r="AD149" s="74" t="s">
        <v>111</v>
      </c>
      <c r="AE149" s="75">
        <v>0</v>
      </c>
      <c r="AF149" s="81"/>
      <c r="AG149" s="36"/>
      <c r="AH149" s="37"/>
      <c r="AI149" s="81"/>
      <c r="AJ149" s="81"/>
      <c r="AK149" s="74" t="s">
        <v>111</v>
      </c>
      <c r="AL149" s="75">
        <v>0</v>
      </c>
      <c r="AM149" s="81"/>
      <c r="AN149" s="36"/>
      <c r="AO149" s="37"/>
      <c r="AP149" s="81"/>
      <c r="AQ149" s="81"/>
      <c r="AR149" s="74" t="s">
        <v>111</v>
      </c>
      <c r="AS149" s="75">
        <v>0</v>
      </c>
      <c r="AT149" s="81"/>
      <c r="AU149" s="36"/>
      <c r="AV149" s="37"/>
    </row>
    <row r="150" spans="2:92" ht="16.5" customHeight="1">
      <c r="B150" s="91" t="s">
        <v>112</v>
      </c>
      <c r="C150" s="92">
        <v>24400</v>
      </c>
      <c r="D150" s="81"/>
      <c r="E150" s="36"/>
      <c r="F150" s="37"/>
      <c r="G150" s="38"/>
      <c r="I150" s="91" t="s">
        <v>112</v>
      </c>
      <c r="J150" s="92">
        <v>42320</v>
      </c>
      <c r="K150" s="81"/>
      <c r="L150" s="36"/>
      <c r="M150" s="37"/>
      <c r="P150" s="91" t="s">
        <v>112</v>
      </c>
      <c r="Q150" s="92">
        <v>26990</v>
      </c>
      <c r="R150" s="81"/>
      <c r="S150" s="36"/>
      <c r="T150" s="37"/>
      <c r="W150" s="91" t="s">
        <v>112</v>
      </c>
      <c r="X150" s="92">
        <v>76370</v>
      </c>
      <c r="Y150" s="81"/>
      <c r="Z150" s="36"/>
      <c r="AA150" s="37"/>
      <c r="AB150" s="81"/>
      <c r="AC150" s="81"/>
      <c r="AD150" s="91" t="s">
        <v>112</v>
      </c>
      <c r="AE150" s="92">
        <v>17090</v>
      </c>
      <c r="AF150" s="81"/>
      <c r="AG150" s="36"/>
      <c r="AH150" s="37"/>
      <c r="AI150" s="81"/>
      <c r="AJ150" s="81"/>
      <c r="AK150" s="91" t="s">
        <v>112</v>
      </c>
      <c r="AL150" s="92">
        <v>34000</v>
      </c>
      <c r="AM150" s="81"/>
      <c r="AN150" s="36"/>
      <c r="AO150" s="37"/>
      <c r="AP150" s="81"/>
      <c r="AQ150" s="81"/>
      <c r="AR150" s="91" t="s">
        <v>112</v>
      </c>
      <c r="AS150" s="92">
        <v>28210</v>
      </c>
      <c r="AT150" s="81"/>
      <c r="AU150" s="36"/>
      <c r="AV150" s="37"/>
    </row>
    <row r="151" spans="2:92" s="39" customFormat="1" ht="16.5" customHeight="1">
      <c r="B151" s="73"/>
      <c r="C151" s="42"/>
      <c r="D151" s="36"/>
      <c r="E151" s="36"/>
      <c r="F151" s="37"/>
      <c r="G151" s="38"/>
      <c r="I151" s="73"/>
      <c r="J151" s="42"/>
      <c r="K151" s="36"/>
      <c r="L151" s="36"/>
      <c r="M151" s="37"/>
      <c r="P151" s="73"/>
      <c r="Q151" s="42"/>
      <c r="R151" s="36"/>
      <c r="S151" s="36"/>
      <c r="T151" s="37"/>
      <c r="W151" s="73"/>
      <c r="X151" s="42"/>
      <c r="Y151" s="36"/>
      <c r="Z151" s="36"/>
      <c r="AA151" s="37"/>
      <c r="AB151" s="81"/>
      <c r="AC151" s="81"/>
      <c r="AD151" s="73"/>
      <c r="AE151" s="42"/>
      <c r="AF151" s="36"/>
      <c r="AG151" s="36"/>
      <c r="AH151" s="37"/>
      <c r="AI151" s="81"/>
      <c r="AJ151" s="81"/>
      <c r="AK151" s="73"/>
      <c r="AL151" s="42"/>
      <c r="AM151" s="36"/>
      <c r="AN151" s="36"/>
      <c r="AO151" s="37"/>
      <c r="AP151" s="81"/>
      <c r="AQ151" s="81"/>
      <c r="AR151" s="73"/>
      <c r="AS151" s="42"/>
      <c r="AT151" s="36"/>
      <c r="AU151" s="36"/>
      <c r="AV151" s="37"/>
    </row>
    <row r="152" spans="2:92" s="82" customFormat="1" ht="16.5" customHeight="1">
      <c r="B152" s="73">
        <v>0</v>
      </c>
      <c r="C152" s="42"/>
      <c r="D152" s="36"/>
      <c r="E152" s="36"/>
      <c r="F152" s="37"/>
      <c r="G152" s="83"/>
      <c r="I152" s="73">
        <v>0</v>
      </c>
      <c r="J152" s="42"/>
      <c r="K152" s="36"/>
      <c r="L152" s="36"/>
      <c r="M152" s="37"/>
      <c r="P152" s="73">
        <v>0</v>
      </c>
      <c r="Q152" s="42"/>
      <c r="R152" s="36"/>
      <c r="S152" s="36"/>
      <c r="T152" s="37"/>
      <c r="W152" s="73">
        <v>0</v>
      </c>
      <c r="X152" s="42"/>
      <c r="Y152" s="36"/>
      <c r="Z152" s="36"/>
      <c r="AA152" s="37"/>
      <c r="AB152" s="81"/>
      <c r="AC152" s="81"/>
      <c r="AD152" s="73">
        <v>0</v>
      </c>
      <c r="AE152" s="42"/>
      <c r="AF152" s="36"/>
      <c r="AG152" s="36"/>
      <c r="AH152" s="37"/>
      <c r="AI152" s="81"/>
      <c r="AJ152" s="81"/>
      <c r="AK152" s="73">
        <v>0</v>
      </c>
      <c r="AL152" s="42"/>
      <c r="AM152" s="36"/>
      <c r="AN152" s="36"/>
      <c r="AO152" s="37"/>
      <c r="AP152" s="81"/>
      <c r="AQ152" s="81"/>
      <c r="AR152" s="73">
        <v>0</v>
      </c>
      <c r="AS152" s="42"/>
      <c r="AT152" s="36"/>
      <c r="AU152" s="36"/>
      <c r="AV152" s="37"/>
    </row>
    <row r="153" spans="2:92" ht="16.5" customHeight="1">
      <c r="B153" s="73" t="s">
        <v>211</v>
      </c>
      <c r="C153" s="42"/>
      <c r="D153" s="36"/>
      <c r="E153" s="36"/>
      <c r="F153" s="37"/>
      <c r="G153" s="38"/>
      <c r="I153" s="73" t="s">
        <v>211</v>
      </c>
      <c r="J153" s="42"/>
      <c r="K153" s="36"/>
      <c r="L153" s="36"/>
      <c r="M153" s="37"/>
      <c r="P153" s="73" t="s">
        <v>211</v>
      </c>
      <c r="Q153" s="42"/>
      <c r="R153" s="36"/>
      <c r="S153" s="36"/>
      <c r="T153" s="37"/>
      <c r="W153" s="73" t="s">
        <v>211</v>
      </c>
      <c r="X153" s="42"/>
      <c r="Y153" s="36"/>
      <c r="Z153" s="36"/>
      <c r="AA153" s="37"/>
      <c r="AB153" s="81"/>
      <c r="AC153" s="81"/>
      <c r="AD153" s="73" t="s">
        <v>211</v>
      </c>
      <c r="AE153" s="42"/>
      <c r="AF153" s="36"/>
      <c r="AG153" s="36"/>
      <c r="AH153" s="37"/>
      <c r="AI153" s="81"/>
      <c r="AJ153" s="81"/>
      <c r="AK153" s="73" t="s">
        <v>211</v>
      </c>
      <c r="AL153" s="42"/>
      <c r="AM153" s="36"/>
      <c r="AN153" s="36"/>
      <c r="AO153" s="37"/>
      <c r="AP153" s="81"/>
      <c r="AQ153" s="81"/>
      <c r="AR153" s="73" t="s">
        <v>211</v>
      </c>
      <c r="AS153" s="42"/>
      <c r="AT153" s="36"/>
      <c r="AU153" s="36"/>
      <c r="AV153" s="37"/>
    </row>
    <row r="154" spans="2:92" s="184" customFormat="1" ht="16.5" customHeight="1">
      <c r="B154" s="180">
        <v>0</v>
      </c>
      <c r="C154" s="181"/>
      <c r="D154" s="26"/>
      <c r="E154" s="26"/>
      <c r="F154" s="182"/>
      <c r="G154" s="183"/>
      <c r="I154" s="180">
        <v>0</v>
      </c>
      <c r="J154" s="181"/>
      <c r="K154" s="26"/>
      <c r="L154" s="26"/>
      <c r="M154" s="182"/>
      <c r="P154" s="180">
        <v>0</v>
      </c>
      <c r="Q154" s="181"/>
      <c r="R154" s="26"/>
      <c r="S154" s="26"/>
      <c r="T154" s="182"/>
      <c r="W154" s="180">
        <v>0</v>
      </c>
      <c r="X154" s="181"/>
      <c r="Y154" s="26"/>
      <c r="Z154" s="26"/>
      <c r="AA154" s="182"/>
      <c r="AB154" s="185"/>
      <c r="AC154" s="185"/>
      <c r="AD154" s="180">
        <v>0</v>
      </c>
      <c r="AE154" s="181"/>
      <c r="AF154" s="26"/>
      <c r="AG154" s="26"/>
      <c r="AH154" s="182"/>
      <c r="AI154" s="185"/>
      <c r="AJ154" s="185"/>
      <c r="AK154" s="180">
        <v>0</v>
      </c>
      <c r="AL154" s="181"/>
      <c r="AM154" s="26"/>
      <c r="AN154" s="26"/>
      <c r="AO154" s="182"/>
      <c r="AP154" s="185"/>
      <c r="AQ154" s="185"/>
      <c r="AR154" s="180">
        <v>0</v>
      </c>
      <c r="AS154" s="181"/>
      <c r="AT154" s="26"/>
      <c r="AU154" s="26"/>
      <c r="AV154" s="182"/>
    </row>
    <row r="155" spans="2:92" ht="16.5" customHeight="1" thickBot="1">
      <c r="B155" s="84"/>
      <c r="C155" s="85"/>
      <c r="D155" s="85"/>
      <c r="E155" s="85"/>
      <c r="F155" s="86"/>
      <c r="I155" s="84"/>
      <c r="J155" s="85"/>
      <c r="K155" s="85"/>
      <c r="L155" s="85"/>
      <c r="M155" s="86"/>
      <c r="P155" s="84"/>
      <c r="Q155" s="85"/>
      <c r="R155" s="85"/>
      <c r="S155" s="85"/>
      <c r="T155" s="86"/>
      <c r="W155" s="84"/>
      <c r="X155" s="85"/>
      <c r="Y155" s="85"/>
      <c r="Z155" s="85"/>
      <c r="AA155" s="86"/>
      <c r="AB155" s="81"/>
      <c r="AC155" s="81"/>
      <c r="AD155" s="84"/>
      <c r="AE155" s="85"/>
      <c r="AF155" s="85"/>
      <c r="AG155" s="85"/>
      <c r="AH155" s="86"/>
      <c r="AI155" s="81"/>
      <c r="AJ155" s="81"/>
      <c r="AK155" s="84"/>
      <c r="AL155" s="85"/>
      <c r="AM155" s="85"/>
      <c r="AN155" s="85"/>
      <c r="AO155" s="86"/>
      <c r="AP155" s="81"/>
      <c r="AQ155" s="81"/>
      <c r="AR155" s="84"/>
      <c r="AS155" s="85"/>
      <c r="AT155" s="85"/>
      <c r="AU155" s="85"/>
      <c r="AV155" s="86"/>
    </row>
    <row r="156" spans="2:92" ht="16.5" customHeight="1">
      <c r="B156" s="36"/>
      <c r="I156" s="36"/>
      <c r="P156" s="36"/>
      <c r="W156" s="36"/>
      <c r="AD156" s="36"/>
      <c r="AK156" s="36"/>
      <c r="AR156" s="36"/>
    </row>
    <row r="157" spans="2:92" ht="16.5" customHeight="1" thickBot="1">
      <c r="G157" s="38"/>
    </row>
    <row r="158" spans="2:92" s="76" customFormat="1" ht="16.5" customHeight="1">
      <c r="B158" s="98"/>
      <c r="C158" s="101"/>
      <c r="D158" s="102" t="s">
        <v>114</v>
      </c>
      <c r="E158" s="99"/>
      <c r="F158" s="100"/>
      <c r="G158" s="77"/>
      <c r="I158" s="98"/>
      <c r="J158" s="101"/>
      <c r="K158" s="102" t="s">
        <v>114</v>
      </c>
      <c r="L158" s="99"/>
      <c r="M158" s="100"/>
      <c r="P158" s="98"/>
      <c r="Q158" s="101"/>
      <c r="R158" s="102" t="s">
        <v>114</v>
      </c>
      <c r="S158" s="99"/>
      <c r="T158" s="100"/>
      <c r="W158" s="98"/>
      <c r="X158" s="101"/>
      <c r="Y158" s="102" t="s">
        <v>114</v>
      </c>
      <c r="Z158" s="99"/>
      <c r="AA158" s="100"/>
      <c r="AB158" s="167"/>
      <c r="AC158" s="167"/>
      <c r="AD158" s="98"/>
      <c r="AE158" s="101"/>
      <c r="AF158" s="102" t="s">
        <v>114</v>
      </c>
      <c r="AG158" s="99"/>
      <c r="AH158" s="100"/>
      <c r="AI158" s="167"/>
      <c r="AJ158" s="167"/>
      <c r="AK158" s="98"/>
      <c r="AL158" s="101"/>
      <c r="AM158" s="102" t="s">
        <v>114</v>
      </c>
      <c r="AN158" s="99"/>
      <c r="AO158" s="100"/>
      <c r="AP158" s="167"/>
      <c r="AQ158" s="167"/>
      <c r="AR158" s="98"/>
      <c r="AS158" s="101"/>
      <c r="AT158" s="102" t="s">
        <v>114</v>
      </c>
      <c r="AU158" s="99"/>
      <c r="AV158" s="100"/>
    </row>
    <row r="159" spans="2:92" ht="16.5" customHeight="1">
      <c r="B159" s="40" t="s">
        <v>26</v>
      </c>
      <c r="C159" s="26" t="s">
        <v>96</v>
      </c>
      <c r="D159" s="96"/>
      <c r="E159" s="26"/>
      <c r="F159" s="95"/>
      <c r="G159" s="41"/>
      <c r="H159" s="41"/>
      <c r="I159" s="40" t="s">
        <v>26</v>
      </c>
      <c r="J159" s="26" t="s">
        <v>44</v>
      </c>
      <c r="K159" s="41"/>
      <c r="L159" s="26"/>
      <c r="M159" s="70"/>
      <c r="N159" s="41"/>
      <c r="O159" s="41"/>
      <c r="P159" s="40" t="s">
        <v>26</v>
      </c>
      <c r="Q159" s="26" t="s">
        <v>66</v>
      </c>
      <c r="R159" s="42"/>
      <c r="S159" s="26"/>
      <c r="T159" s="70"/>
      <c r="U159" s="41"/>
      <c r="V159" s="41"/>
      <c r="W159" s="40" t="s">
        <v>26</v>
      </c>
      <c r="X159" s="26" t="s">
        <v>67</v>
      </c>
      <c r="Y159" s="41"/>
      <c r="Z159" s="26"/>
      <c r="AA159" s="70"/>
      <c r="AB159" s="41"/>
      <c r="AC159" s="41"/>
      <c r="AD159" s="40" t="s">
        <v>26</v>
      </c>
      <c r="AE159" s="26" t="s">
        <v>68</v>
      </c>
      <c r="AF159" s="41"/>
      <c r="AG159" s="26"/>
      <c r="AH159" s="70"/>
      <c r="AI159" s="41"/>
      <c r="AJ159" s="41"/>
      <c r="AK159" s="40" t="s">
        <v>26</v>
      </c>
      <c r="AL159" s="26" t="s">
        <v>69</v>
      </c>
      <c r="AN159" s="26"/>
      <c r="AO159" s="70"/>
      <c r="AP159" s="41"/>
      <c r="AQ159" s="41"/>
      <c r="AR159" s="40" t="s">
        <v>26</v>
      </c>
      <c r="AS159" s="26" t="s">
        <v>70</v>
      </c>
      <c r="AU159" s="26"/>
      <c r="AV159" s="70"/>
      <c r="CH159" s="41"/>
      <c r="CI159" s="41"/>
      <c r="CJ159" s="41"/>
      <c r="CK159" s="41"/>
      <c r="CL159" s="41"/>
      <c r="CM159" s="41"/>
      <c r="CN159" s="41"/>
    </row>
    <row r="160" spans="2:92" ht="16.5" customHeight="1">
      <c r="B160" s="73" t="s">
        <v>27</v>
      </c>
      <c r="C160" s="36" t="s">
        <v>584</v>
      </c>
      <c r="D160" s="36"/>
      <c r="E160" s="36" t="s">
        <v>28</v>
      </c>
      <c r="F160" s="90">
        <v>45483</v>
      </c>
      <c r="G160" s="38"/>
      <c r="I160" s="73" t="s">
        <v>27</v>
      </c>
      <c r="J160" s="36" t="s">
        <v>584</v>
      </c>
      <c r="K160" s="36"/>
      <c r="L160" s="36" t="s">
        <v>28</v>
      </c>
      <c r="M160" s="90">
        <v>45483</v>
      </c>
      <c r="P160" s="73" t="s">
        <v>27</v>
      </c>
      <c r="Q160" s="36" t="s">
        <v>584</v>
      </c>
      <c r="R160" s="36"/>
      <c r="S160" s="36" t="s">
        <v>28</v>
      </c>
      <c r="T160" s="90">
        <v>45483</v>
      </c>
      <c r="W160" s="73" t="s">
        <v>27</v>
      </c>
      <c r="X160" s="36" t="s">
        <v>584</v>
      </c>
      <c r="Y160" s="36"/>
      <c r="Z160" s="36" t="s">
        <v>28</v>
      </c>
      <c r="AA160" s="90">
        <v>45483</v>
      </c>
      <c r="AB160" s="168"/>
      <c r="AC160" s="168"/>
      <c r="AD160" s="73" t="s">
        <v>27</v>
      </c>
      <c r="AE160" s="36" t="s">
        <v>584</v>
      </c>
      <c r="AF160" s="36"/>
      <c r="AG160" s="36" t="s">
        <v>28</v>
      </c>
      <c r="AH160" s="90">
        <v>45483</v>
      </c>
      <c r="AI160" s="168"/>
      <c r="AJ160" s="168"/>
      <c r="AK160" s="73" t="s">
        <v>27</v>
      </c>
      <c r="AL160" s="36" t="s">
        <v>584</v>
      </c>
      <c r="AM160" s="36"/>
      <c r="AN160" s="36" t="s">
        <v>28</v>
      </c>
      <c r="AO160" s="90">
        <v>45483</v>
      </c>
      <c r="AP160" s="168"/>
      <c r="AQ160" s="168"/>
      <c r="AR160" s="73" t="s">
        <v>27</v>
      </c>
      <c r="AS160" s="36" t="s">
        <v>584</v>
      </c>
      <c r="AT160" s="36"/>
      <c r="AU160" s="36" t="s">
        <v>28</v>
      </c>
      <c r="AV160" s="90">
        <v>45483</v>
      </c>
    </row>
    <row r="161" spans="2:48" ht="16.5" customHeight="1">
      <c r="B161" s="73"/>
      <c r="C161" s="36"/>
      <c r="D161" s="36"/>
      <c r="E161" s="36"/>
      <c r="F161" s="37"/>
      <c r="G161" s="38"/>
      <c r="I161" s="73"/>
      <c r="J161" s="36"/>
      <c r="K161" s="36"/>
      <c r="L161" s="36"/>
      <c r="M161" s="37"/>
      <c r="P161" s="73"/>
      <c r="Q161" s="36"/>
      <c r="R161" s="36"/>
      <c r="S161" s="36"/>
      <c r="T161" s="37"/>
      <c r="W161" s="73"/>
      <c r="X161" s="36"/>
      <c r="Y161" s="36"/>
      <c r="Z161" s="36"/>
      <c r="AA161" s="37"/>
      <c r="AB161" s="81"/>
      <c r="AC161" s="81"/>
      <c r="AD161" s="73"/>
      <c r="AE161" s="36"/>
      <c r="AF161" s="36"/>
      <c r="AG161" s="36"/>
      <c r="AH161" s="37"/>
      <c r="AI161" s="81"/>
      <c r="AJ161" s="81"/>
      <c r="AK161" s="73"/>
      <c r="AL161" s="36"/>
      <c r="AM161" s="36"/>
      <c r="AN161" s="36"/>
      <c r="AO161" s="37"/>
      <c r="AP161" s="81"/>
      <c r="AQ161" s="81"/>
      <c r="AR161" s="73"/>
      <c r="AS161" s="36"/>
      <c r="AT161" s="36"/>
      <c r="AU161" s="36"/>
      <c r="AV161" s="37"/>
    </row>
    <row r="162" spans="2:48" s="79" customFormat="1" ht="16.5" customHeight="1">
      <c r="B162" s="266" t="s">
        <v>113</v>
      </c>
      <c r="C162" s="267"/>
      <c r="D162" s="252"/>
      <c r="E162" s="268" t="s">
        <v>115</v>
      </c>
      <c r="F162" s="269"/>
      <c r="G162" s="78"/>
      <c r="I162" s="266" t="s">
        <v>113</v>
      </c>
      <c r="J162" s="267"/>
      <c r="K162" s="252"/>
      <c r="L162" s="268" t="s">
        <v>115</v>
      </c>
      <c r="M162" s="269"/>
      <c r="P162" s="266" t="s">
        <v>113</v>
      </c>
      <c r="Q162" s="267"/>
      <c r="R162" s="252"/>
      <c r="S162" s="268" t="s">
        <v>115</v>
      </c>
      <c r="T162" s="269"/>
      <c r="W162" s="266" t="s">
        <v>113</v>
      </c>
      <c r="X162" s="267"/>
      <c r="Y162" s="252"/>
      <c r="Z162" s="268" t="s">
        <v>115</v>
      </c>
      <c r="AA162" s="269"/>
      <c r="AB162" s="169"/>
      <c r="AC162" s="169"/>
      <c r="AD162" s="266" t="s">
        <v>113</v>
      </c>
      <c r="AE162" s="267"/>
      <c r="AF162" s="252"/>
      <c r="AG162" s="268" t="s">
        <v>115</v>
      </c>
      <c r="AH162" s="269"/>
      <c r="AI162" s="169"/>
      <c r="AJ162" s="169"/>
      <c r="AK162" s="266" t="s">
        <v>113</v>
      </c>
      <c r="AL162" s="267"/>
      <c r="AM162" s="252"/>
      <c r="AN162" s="268" t="s">
        <v>115</v>
      </c>
      <c r="AO162" s="269"/>
      <c r="AP162" s="169"/>
      <c r="AQ162" s="169"/>
      <c r="AR162" s="266" t="s">
        <v>113</v>
      </c>
      <c r="AS162" s="267"/>
      <c r="AT162" s="252"/>
      <c r="AU162" s="268" t="s">
        <v>115</v>
      </c>
      <c r="AV162" s="269"/>
    </row>
    <row r="163" spans="2:48" ht="16.5" customHeight="1">
      <c r="B163" s="73" t="s">
        <v>1</v>
      </c>
      <c r="C163" s="72">
        <v>910</v>
      </c>
      <c r="D163" s="36"/>
      <c r="E163" s="36" t="s">
        <v>29</v>
      </c>
      <c r="F163" s="80" t="s">
        <v>647</v>
      </c>
      <c r="G163" s="38"/>
      <c r="I163" s="73" t="s">
        <v>1</v>
      </c>
      <c r="J163" s="72">
        <v>910</v>
      </c>
      <c r="K163" s="36"/>
      <c r="L163" s="36" t="s">
        <v>29</v>
      </c>
      <c r="M163" s="80" t="s">
        <v>648</v>
      </c>
      <c r="P163" s="73" t="s">
        <v>1</v>
      </c>
      <c r="Q163" s="72">
        <v>910</v>
      </c>
      <c r="R163" s="36"/>
      <c r="S163" s="36" t="s">
        <v>29</v>
      </c>
      <c r="T163" s="80" t="s">
        <v>649</v>
      </c>
      <c r="W163" s="73" t="s">
        <v>1</v>
      </c>
      <c r="X163" s="72">
        <v>910</v>
      </c>
      <c r="Y163" s="36"/>
      <c r="Z163" s="36" t="s">
        <v>29</v>
      </c>
      <c r="AA163" s="80" t="s">
        <v>650</v>
      </c>
      <c r="AB163" s="170"/>
      <c r="AC163" s="170"/>
      <c r="AD163" s="73" t="s">
        <v>1</v>
      </c>
      <c r="AE163" s="72">
        <v>910</v>
      </c>
      <c r="AF163" s="36"/>
      <c r="AG163" s="36" t="s">
        <v>29</v>
      </c>
      <c r="AH163" s="80" t="s">
        <v>651</v>
      </c>
      <c r="AI163" s="170"/>
      <c r="AJ163" s="170"/>
      <c r="AK163" s="73" t="s">
        <v>1</v>
      </c>
      <c r="AL163" s="72">
        <v>910</v>
      </c>
      <c r="AM163" s="36"/>
      <c r="AN163" s="36" t="s">
        <v>29</v>
      </c>
      <c r="AO163" s="80" t="s">
        <v>652</v>
      </c>
      <c r="AP163" s="170"/>
      <c r="AQ163" s="170"/>
      <c r="AR163" s="73" t="s">
        <v>1</v>
      </c>
      <c r="AS163" s="72">
        <v>1600</v>
      </c>
      <c r="AT163" s="36"/>
      <c r="AU163" s="36" t="s">
        <v>29</v>
      </c>
      <c r="AV163" s="80" t="s">
        <v>653</v>
      </c>
    </row>
    <row r="164" spans="2:48" ht="16.5" customHeight="1">
      <c r="B164" s="73" t="s">
        <v>3</v>
      </c>
      <c r="C164" s="72">
        <v>12000</v>
      </c>
      <c r="D164" s="36"/>
      <c r="E164" s="36" t="s">
        <v>30</v>
      </c>
      <c r="F164" s="80" t="s">
        <v>560</v>
      </c>
      <c r="G164" s="38"/>
      <c r="I164" s="73" t="s">
        <v>3</v>
      </c>
      <c r="J164" s="72">
        <v>23880</v>
      </c>
      <c r="K164" s="36"/>
      <c r="L164" s="36" t="s">
        <v>30</v>
      </c>
      <c r="M164" s="80" t="s">
        <v>561</v>
      </c>
      <c r="P164" s="73" t="s">
        <v>3</v>
      </c>
      <c r="Q164" s="72">
        <v>15720</v>
      </c>
      <c r="R164" s="36"/>
      <c r="S164" s="36" t="s">
        <v>30</v>
      </c>
      <c r="T164" s="80" t="s">
        <v>562</v>
      </c>
      <c r="W164" s="73" t="s">
        <v>3</v>
      </c>
      <c r="X164" s="72">
        <v>16440</v>
      </c>
      <c r="Y164" s="36"/>
      <c r="Z164" s="36" t="s">
        <v>30</v>
      </c>
      <c r="AA164" s="80" t="s">
        <v>563</v>
      </c>
      <c r="AB164" s="170"/>
      <c r="AC164" s="170"/>
      <c r="AD164" s="73" t="s">
        <v>3</v>
      </c>
      <c r="AE164" s="72">
        <v>11880</v>
      </c>
      <c r="AF164" s="36"/>
      <c r="AG164" s="36" t="s">
        <v>30</v>
      </c>
      <c r="AH164" s="80" t="s">
        <v>564</v>
      </c>
      <c r="AI164" s="170"/>
      <c r="AJ164" s="170"/>
      <c r="AK164" s="73" t="s">
        <v>3</v>
      </c>
      <c r="AL164" s="72">
        <v>18480</v>
      </c>
      <c r="AM164" s="36"/>
      <c r="AN164" s="36" t="s">
        <v>30</v>
      </c>
      <c r="AO164" s="80" t="s">
        <v>565</v>
      </c>
      <c r="AP164" s="170"/>
      <c r="AQ164" s="170"/>
      <c r="AR164" s="73" t="s">
        <v>3</v>
      </c>
      <c r="AS164" s="72">
        <v>60267</v>
      </c>
      <c r="AT164" s="36"/>
      <c r="AU164" s="36" t="s">
        <v>30</v>
      </c>
      <c r="AV164" s="80" t="s">
        <v>566</v>
      </c>
    </row>
    <row r="165" spans="2:48" ht="16.5" customHeight="1">
      <c r="B165" s="73" t="s">
        <v>159</v>
      </c>
      <c r="C165" s="72">
        <v>0</v>
      </c>
      <c r="D165" s="36"/>
      <c r="E165" s="36"/>
      <c r="F165" s="80"/>
      <c r="G165" s="38"/>
      <c r="I165" s="73" t="s">
        <v>159</v>
      </c>
      <c r="J165" s="72">
        <v>0</v>
      </c>
      <c r="K165" s="36"/>
      <c r="L165" s="36"/>
      <c r="M165" s="80"/>
      <c r="P165" s="73" t="s">
        <v>159</v>
      </c>
      <c r="Q165" s="72">
        <v>0</v>
      </c>
      <c r="R165" s="36"/>
      <c r="S165" s="36"/>
      <c r="T165" s="80"/>
      <c r="W165" s="73" t="s">
        <v>159</v>
      </c>
      <c r="X165" s="72">
        <v>0</v>
      </c>
      <c r="Y165" s="36"/>
      <c r="Z165" s="36"/>
      <c r="AA165" s="80"/>
      <c r="AB165" s="170"/>
      <c r="AC165" s="170"/>
      <c r="AD165" s="73" t="s">
        <v>159</v>
      </c>
      <c r="AE165" s="72">
        <v>0</v>
      </c>
      <c r="AF165" s="36"/>
      <c r="AG165" s="36"/>
      <c r="AH165" s="80"/>
      <c r="AI165" s="170"/>
      <c r="AJ165" s="170"/>
      <c r="AK165" s="73" t="s">
        <v>159</v>
      </c>
      <c r="AL165" s="72">
        <v>0</v>
      </c>
      <c r="AM165" s="36"/>
      <c r="AN165" s="36"/>
      <c r="AO165" s="80"/>
      <c r="AP165" s="170"/>
      <c r="AQ165" s="170"/>
      <c r="AR165" s="73" t="s">
        <v>159</v>
      </c>
      <c r="AS165" s="72">
        <v>0</v>
      </c>
      <c r="AT165" s="36"/>
      <c r="AU165" s="36"/>
      <c r="AV165" s="80"/>
    </row>
    <row r="166" spans="2:48" ht="16.5" customHeight="1">
      <c r="B166" s="164" t="s">
        <v>167</v>
      </c>
      <c r="C166" s="72">
        <v>900</v>
      </c>
      <c r="D166" s="36"/>
      <c r="E166" s="36"/>
      <c r="F166" s="80"/>
      <c r="G166" s="38"/>
      <c r="I166" s="164" t="s">
        <v>167</v>
      </c>
      <c r="J166" s="72">
        <v>1791</v>
      </c>
      <c r="K166" s="36"/>
      <c r="L166" s="36"/>
      <c r="M166" s="80"/>
      <c r="P166" s="164" t="s">
        <v>167</v>
      </c>
      <c r="Q166" s="72">
        <v>1179</v>
      </c>
      <c r="R166" s="36"/>
      <c r="S166" s="36"/>
      <c r="T166" s="80"/>
      <c r="W166" s="164" t="s">
        <v>167</v>
      </c>
      <c r="X166" s="72">
        <v>1233</v>
      </c>
      <c r="Y166" s="36"/>
      <c r="Z166" s="36"/>
      <c r="AA166" s="80"/>
      <c r="AB166" s="170"/>
      <c r="AC166" s="170"/>
      <c r="AD166" s="164" t="s">
        <v>167</v>
      </c>
      <c r="AE166" s="72">
        <v>891</v>
      </c>
      <c r="AF166" s="36"/>
      <c r="AG166" s="36"/>
      <c r="AH166" s="80"/>
      <c r="AI166" s="170"/>
      <c r="AJ166" s="170"/>
      <c r="AK166" s="164" t="s">
        <v>167</v>
      </c>
      <c r="AL166" s="72">
        <v>1386</v>
      </c>
      <c r="AM166" s="36"/>
      <c r="AN166" s="36"/>
      <c r="AO166" s="80"/>
      <c r="AP166" s="170"/>
      <c r="AQ166" s="170"/>
      <c r="AR166" s="164" t="s">
        <v>167</v>
      </c>
      <c r="AS166" s="72">
        <v>3321</v>
      </c>
      <c r="AT166" s="36"/>
      <c r="AU166" s="36"/>
      <c r="AV166" s="80"/>
    </row>
    <row r="167" spans="2:48" ht="16.5" customHeight="1">
      <c r="B167" s="73" t="s">
        <v>168</v>
      </c>
      <c r="C167" s="72">
        <v>500</v>
      </c>
      <c r="D167" s="36"/>
      <c r="E167" s="36"/>
      <c r="F167" s="80"/>
      <c r="G167" s="38"/>
      <c r="I167" s="73" t="s">
        <v>168</v>
      </c>
      <c r="J167" s="72">
        <v>995</v>
      </c>
      <c r="K167" s="36"/>
      <c r="L167" s="36"/>
      <c r="M167" s="80"/>
      <c r="P167" s="73" t="s">
        <v>168</v>
      </c>
      <c r="Q167" s="72">
        <v>655</v>
      </c>
      <c r="R167" s="36"/>
      <c r="S167" s="36"/>
      <c r="T167" s="80"/>
      <c r="W167" s="73" t="s">
        <v>168</v>
      </c>
      <c r="X167" s="72">
        <v>685</v>
      </c>
      <c r="Y167" s="36"/>
      <c r="Z167" s="36"/>
      <c r="AA167" s="80"/>
      <c r="AB167" s="170"/>
      <c r="AC167" s="170"/>
      <c r="AD167" s="73" t="s">
        <v>168</v>
      </c>
      <c r="AE167" s="72">
        <v>495</v>
      </c>
      <c r="AF167" s="36"/>
      <c r="AG167" s="36"/>
      <c r="AH167" s="80"/>
      <c r="AI167" s="170"/>
      <c r="AJ167" s="170"/>
      <c r="AK167" s="73" t="s">
        <v>168</v>
      </c>
      <c r="AL167" s="72">
        <v>770</v>
      </c>
      <c r="AM167" s="36"/>
      <c r="AN167" s="36"/>
      <c r="AO167" s="80"/>
      <c r="AP167" s="170"/>
      <c r="AQ167" s="170"/>
      <c r="AR167" s="73" t="s">
        <v>168</v>
      </c>
      <c r="AS167" s="72">
        <v>1845</v>
      </c>
      <c r="AT167" s="36"/>
      <c r="AU167" s="36"/>
      <c r="AV167" s="80"/>
    </row>
    <row r="168" spans="2:48" ht="16.5" customHeight="1">
      <c r="B168" s="73" t="s">
        <v>31</v>
      </c>
      <c r="C168" s="72">
        <v>1431</v>
      </c>
      <c r="D168" s="36"/>
      <c r="E168" s="172" t="s">
        <v>117</v>
      </c>
      <c r="F168" s="173"/>
      <c r="G168" s="38"/>
      <c r="I168" s="73" t="s">
        <v>31</v>
      </c>
      <c r="J168" s="72">
        <v>2758</v>
      </c>
      <c r="K168" s="36"/>
      <c r="L168" s="172" t="s">
        <v>117</v>
      </c>
      <c r="M168" s="173"/>
      <c r="P168" s="73" t="s">
        <v>31</v>
      </c>
      <c r="Q168" s="72">
        <v>1846</v>
      </c>
      <c r="R168" s="36"/>
      <c r="S168" s="172" t="s">
        <v>117</v>
      </c>
      <c r="T168" s="173"/>
      <c r="W168" s="73" t="s">
        <v>31</v>
      </c>
      <c r="X168" s="72">
        <v>1927</v>
      </c>
      <c r="Y168" s="36"/>
      <c r="Z168" s="172" t="s">
        <v>117</v>
      </c>
      <c r="AA168" s="173"/>
      <c r="AB168" s="169"/>
      <c r="AC168" s="169"/>
      <c r="AD168" s="73" t="s">
        <v>31</v>
      </c>
      <c r="AE168" s="72">
        <v>1418</v>
      </c>
      <c r="AF168" s="36"/>
      <c r="AG168" s="172" t="s">
        <v>117</v>
      </c>
      <c r="AH168" s="173"/>
      <c r="AI168" s="169"/>
      <c r="AJ168" s="169"/>
      <c r="AK168" s="73" t="s">
        <v>31</v>
      </c>
      <c r="AL168" s="72">
        <v>2155</v>
      </c>
      <c r="AM168" s="36"/>
      <c r="AN168" s="172" t="s">
        <v>117</v>
      </c>
      <c r="AO168" s="173"/>
      <c r="AP168" s="169"/>
      <c r="AQ168" s="169"/>
      <c r="AR168" s="73" t="s">
        <v>31</v>
      </c>
      <c r="AS168" s="72">
        <v>6703</v>
      </c>
      <c r="AT168" s="36"/>
      <c r="AU168" s="172" t="s">
        <v>117</v>
      </c>
      <c r="AV168" s="173"/>
    </row>
    <row r="169" spans="2:48" ht="16.5" customHeight="1">
      <c r="B169" s="73" t="s">
        <v>171</v>
      </c>
      <c r="C169" s="72">
        <v>-1</v>
      </c>
      <c r="D169" s="36"/>
      <c r="E169" s="36" t="s">
        <v>33</v>
      </c>
      <c r="F169" s="80" t="s">
        <v>406</v>
      </c>
      <c r="G169" s="38"/>
      <c r="I169" s="73" t="s">
        <v>171</v>
      </c>
      <c r="J169" s="72">
        <v>-4</v>
      </c>
      <c r="K169" s="36"/>
      <c r="L169" s="36" t="s">
        <v>33</v>
      </c>
      <c r="M169" s="80" t="s">
        <v>654</v>
      </c>
      <c r="P169" s="73" t="s">
        <v>171</v>
      </c>
      <c r="Q169" s="72">
        <v>0</v>
      </c>
      <c r="R169" s="36"/>
      <c r="S169" s="36" t="s">
        <v>33</v>
      </c>
      <c r="T169" s="80" t="s">
        <v>522</v>
      </c>
      <c r="W169" s="73" t="s">
        <v>171</v>
      </c>
      <c r="X169" s="72">
        <v>-5</v>
      </c>
      <c r="Y169" s="36"/>
      <c r="Z169" s="36" t="s">
        <v>33</v>
      </c>
      <c r="AA169" s="80" t="s">
        <v>443</v>
      </c>
      <c r="AB169" s="170"/>
      <c r="AC169" s="170"/>
      <c r="AD169" s="73" t="s">
        <v>171</v>
      </c>
      <c r="AE169" s="72">
        <v>-4</v>
      </c>
      <c r="AF169" s="36"/>
      <c r="AG169" s="36" t="s">
        <v>33</v>
      </c>
      <c r="AH169" s="80" t="s">
        <v>332</v>
      </c>
      <c r="AI169" s="170"/>
      <c r="AJ169" s="170"/>
      <c r="AK169" s="73" t="s">
        <v>171</v>
      </c>
      <c r="AL169" s="72">
        <v>-1</v>
      </c>
      <c r="AM169" s="36"/>
      <c r="AN169" s="36" t="s">
        <v>33</v>
      </c>
      <c r="AO169" s="80" t="s">
        <v>407</v>
      </c>
      <c r="AP169" s="170"/>
      <c r="AQ169" s="170"/>
      <c r="AR169" s="73" t="s">
        <v>171</v>
      </c>
      <c r="AS169" s="72">
        <v>-6</v>
      </c>
      <c r="AT169" s="36"/>
      <c r="AU169" s="36" t="s">
        <v>33</v>
      </c>
      <c r="AV169" s="80" t="s">
        <v>655</v>
      </c>
    </row>
    <row r="170" spans="2:48" ht="16.5" customHeight="1">
      <c r="B170" s="73" t="s">
        <v>32</v>
      </c>
      <c r="C170" s="72">
        <v>520</v>
      </c>
      <c r="D170" s="36"/>
      <c r="E170" s="96"/>
      <c r="F170" s="95"/>
      <c r="G170" s="38"/>
      <c r="I170" s="73" t="s">
        <v>32</v>
      </c>
      <c r="J170" s="72">
        <v>1020</v>
      </c>
      <c r="K170" s="36"/>
      <c r="L170" s="96"/>
      <c r="M170" s="95"/>
      <c r="P170" s="73" t="s">
        <v>32</v>
      </c>
      <c r="Q170" s="72">
        <v>680</v>
      </c>
      <c r="R170" s="36"/>
      <c r="S170" s="96"/>
      <c r="T170" s="95"/>
      <c r="W170" s="73" t="s">
        <v>32</v>
      </c>
      <c r="X170" s="72">
        <v>710</v>
      </c>
      <c r="Y170" s="36"/>
      <c r="Z170" s="96"/>
      <c r="AA170" s="95"/>
      <c r="AB170" s="171"/>
      <c r="AC170" s="171"/>
      <c r="AD170" s="73" t="s">
        <v>32</v>
      </c>
      <c r="AE170" s="72">
        <v>520</v>
      </c>
      <c r="AF170" s="36"/>
      <c r="AG170" s="96"/>
      <c r="AH170" s="95"/>
      <c r="AI170" s="171"/>
      <c r="AJ170" s="171"/>
      <c r="AK170" s="73" t="s">
        <v>32</v>
      </c>
      <c r="AL170" s="72">
        <v>790</v>
      </c>
      <c r="AM170" s="36"/>
      <c r="AN170" s="96"/>
      <c r="AO170" s="95"/>
      <c r="AP170" s="171"/>
      <c r="AQ170" s="171"/>
      <c r="AR170" s="73" t="s">
        <v>32</v>
      </c>
      <c r="AS170" s="72">
        <v>2480</v>
      </c>
      <c r="AT170" s="36"/>
      <c r="AU170" s="96"/>
      <c r="AV170" s="95"/>
    </row>
    <row r="171" spans="2:48" ht="16.5" customHeight="1">
      <c r="B171" s="73" t="s">
        <v>101</v>
      </c>
      <c r="C171" s="72">
        <v>2500</v>
      </c>
      <c r="D171" s="36"/>
      <c r="E171" s="36"/>
      <c r="F171" s="80"/>
      <c r="G171" s="38"/>
      <c r="I171" s="73" t="s">
        <v>101</v>
      </c>
      <c r="J171" s="72">
        <v>2500</v>
      </c>
      <c r="K171" s="36"/>
      <c r="L171" s="36"/>
      <c r="M171" s="80"/>
      <c r="P171" s="73" t="s">
        <v>101</v>
      </c>
      <c r="Q171" s="72">
        <v>2500</v>
      </c>
      <c r="R171" s="36"/>
      <c r="S171" s="36"/>
      <c r="T171" s="80"/>
      <c r="W171" s="73" t="s">
        <v>101</v>
      </c>
      <c r="X171" s="72">
        <v>2500</v>
      </c>
      <c r="Y171" s="36"/>
      <c r="Z171" s="36"/>
      <c r="AA171" s="80"/>
      <c r="AB171" s="170"/>
      <c r="AC171" s="170"/>
      <c r="AD171" s="73" t="s">
        <v>101</v>
      </c>
      <c r="AE171" s="72">
        <v>2500</v>
      </c>
      <c r="AF171" s="36"/>
      <c r="AG171" s="36"/>
      <c r="AH171" s="80"/>
      <c r="AI171" s="170"/>
      <c r="AJ171" s="170"/>
      <c r="AK171" s="73" t="s">
        <v>101</v>
      </c>
      <c r="AL171" s="72">
        <v>2500</v>
      </c>
      <c r="AM171" s="36"/>
      <c r="AN171" s="36"/>
      <c r="AO171" s="80"/>
      <c r="AP171" s="170"/>
      <c r="AQ171" s="170"/>
      <c r="AR171" s="73" t="s">
        <v>101</v>
      </c>
      <c r="AS171" s="72">
        <v>2500</v>
      </c>
      <c r="AT171" s="36"/>
      <c r="AU171" s="36"/>
      <c r="AV171" s="80"/>
    </row>
    <row r="172" spans="2:48" ht="16.5" customHeight="1">
      <c r="B172" s="73" t="s">
        <v>104</v>
      </c>
      <c r="C172" s="72">
        <v>0</v>
      </c>
      <c r="D172" s="36"/>
      <c r="E172" s="36"/>
      <c r="F172" s="80"/>
      <c r="G172" s="38"/>
      <c r="I172" s="73" t="s">
        <v>104</v>
      </c>
      <c r="J172" s="72">
        <v>0</v>
      </c>
      <c r="K172" s="36"/>
      <c r="L172" s="36"/>
      <c r="M172" s="80"/>
      <c r="P172" s="73" t="s">
        <v>104</v>
      </c>
      <c r="Q172" s="72">
        <v>0</v>
      </c>
      <c r="R172" s="36"/>
      <c r="S172" s="36"/>
      <c r="T172" s="80"/>
      <c r="W172" s="73" t="s">
        <v>104</v>
      </c>
      <c r="X172" s="72">
        <v>0</v>
      </c>
      <c r="Y172" s="36"/>
      <c r="Z172" s="36"/>
      <c r="AA172" s="80"/>
      <c r="AB172" s="170"/>
      <c r="AC172" s="170"/>
      <c r="AD172" s="73" t="s">
        <v>104</v>
      </c>
      <c r="AE172" s="72">
        <v>0</v>
      </c>
      <c r="AF172" s="36"/>
      <c r="AG172" s="36"/>
      <c r="AH172" s="80"/>
      <c r="AI172" s="170"/>
      <c r="AJ172" s="170"/>
      <c r="AK172" s="73" t="s">
        <v>104</v>
      </c>
      <c r="AL172" s="72">
        <v>0</v>
      </c>
      <c r="AM172" s="36"/>
      <c r="AN172" s="36"/>
      <c r="AO172" s="80"/>
      <c r="AP172" s="170"/>
      <c r="AQ172" s="170"/>
      <c r="AR172" s="73" t="s">
        <v>104</v>
      </c>
      <c r="AS172" s="72">
        <v>0</v>
      </c>
      <c r="AT172" s="36"/>
      <c r="AU172" s="36"/>
      <c r="AV172" s="80"/>
    </row>
    <row r="173" spans="2:48" ht="16.5" customHeight="1">
      <c r="B173" s="93" t="s">
        <v>109</v>
      </c>
      <c r="C173" s="94">
        <v>18760</v>
      </c>
      <c r="D173" s="81"/>
      <c r="E173" s="36"/>
      <c r="F173" s="37"/>
      <c r="G173" s="38"/>
      <c r="H173" s="39"/>
      <c r="I173" s="93" t="s">
        <v>109</v>
      </c>
      <c r="J173" s="94">
        <v>33850</v>
      </c>
      <c r="K173" s="81"/>
      <c r="L173" s="36"/>
      <c r="M173" s="37"/>
      <c r="N173" s="39"/>
      <c r="O173" s="39"/>
      <c r="P173" s="93" t="s">
        <v>109</v>
      </c>
      <c r="Q173" s="94">
        <v>23490</v>
      </c>
      <c r="R173" s="81"/>
      <c r="S173" s="36"/>
      <c r="T173" s="37"/>
      <c r="U173" s="39"/>
      <c r="V173" s="39"/>
      <c r="W173" s="93" t="s">
        <v>109</v>
      </c>
      <c r="X173" s="94">
        <v>24400</v>
      </c>
      <c r="Y173" s="81"/>
      <c r="Z173" s="36"/>
      <c r="AA173" s="37"/>
      <c r="AB173" s="81"/>
      <c r="AC173" s="81"/>
      <c r="AD173" s="93" t="s">
        <v>109</v>
      </c>
      <c r="AE173" s="94">
        <v>18610</v>
      </c>
      <c r="AF173" s="81"/>
      <c r="AG173" s="36"/>
      <c r="AH173" s="37"/>
      <c r="AI173" s="81"/>
      <c r="AJ173" s="81"/>
      <c r="AK173" s="93" t="s">
        <v>109</v>
      </c>
      <c r="AL173" s="94">
        <v>26990</v>
      </c>
      <c r="AM173" s="81"/>
      <c r="AN173" s="36"/>
      <c r="AO173" s="37"/>
      <c r="AP173" s="81"/>
      <c r="AQ173" s="81"/>
      <c r="AR173" s="93" t="s">
        <v>109</v>
      </c>
      <c r="AS173" s="94">
        <v>78710</v>
      </c>
      <c r="AT173" s="81"/>
      <c r="AU173" s="36"/>
      <c r="AV173" s="37"/>
    </row>
    <row r="174" spans="2:48" ht="16.5" customHeight="1">
      <c r="B174" s="74" t="s">
        <v>111</v>
      </c>
      <c r="C174" s="75">
        <v>0</v>
      </c>
      <c r="D174" s="81"/>
      <c r="E174" s="36"/>
      <c r="F174" s="37"/>
      <c r="G174" s="38"/>
      <c r="H174" s="39"/>
      <c r="I174" s="74" t="s">
        <v>111</v>
      </c>
      <c r="J174" s="75">
        <v>0</v>
      </c>
      <c r="K174" s="81"/>
      <c r="L174" s="36"/>
      <c r="M174" s="37"/>
      <c r="N174" s="39"/>
      <c r="O174" s="39"/>
      <c r="P174" s="74" t="s">
        <v>111</v>
      </c>
      <c r="Q174" s="75">
        <v>0</v>
      </c>
      <c r="R174" s="81"/>
      <c r="S174" s="36"/>
      <c r="T174" s="37"/>
      <c r="U174" s="39"/>
      <c r="V174" s="39"/>
      <c r="W174" s="74" t="s">
        <v>111</v>
      </c>
      <c r="X174" s="75">
        <v>0</v>
      </c>
      <c r="Y174" s="81"/>
      <c r="Z174" s="36"/>
      <c r="AA174" s="37"/>
      <c r="AB174" s="81"/>
      <c r="AC174" s="81"/>
      <c r="AD174" s="74" t="s">
        <v>111</v>
      </c>
      <c r="AE174" s="75">
        <v>20590</v>
      </c>
      <c r="AF174" s="81"/>
      <c r="AG174" s="36"/>
      <c r="AH174" s="37"/>
      <c r="AI174" s="81"/>
      <c r="AJ174" s="81"/>
      <c r="AK174" s="74" t="s">
        <v>111</v>
      </c>
      <c r="AL174" s="75">
        <v>0</v>
      </c>
      <c r="AM174" s="81"/>
      <c r="AN174" s="36"/>
      <c r="AO174" s="37"/>
      <c r="AP174" s="81"/>
      <c r="AQ174" s="81"/>
      <c r="AR174" s="74" t="s">
        <v>111</v>
      </c>
      <c r="AS174" s="75">
        <v>0</v>
      </c>
      <c r="AT174" s="81"/>
      <c r="AU174" s="36"/>
      <c r="AV174" s="37"/>
    </row>
    <row r="175" spans="2:48" ht="16.5" customHeight="1">
      <c r="B175" s="91" t="s">
        <v>112</v>
      </c>
      <c r="C175" s="92">
        <v>18760</v>
      </c>
      <c r="D175" s="81"/>
      <c r="E175" s="36"/>
      <c r="F175" s="37"/>
      <c r="G175" s="38"/>
      <c r="I175" s="91" t="s">
        <v>112</v>
      </c>
      <c r="J175" s="92">
        <v>33850</v>
      </c>
      <c r="K175" s="81"/>
      <c r="L175" s="36"/>
      <c r="M175" s="37"/>
      <c r="P175" s="91" t="s">
        <v>112</v>
      </c>
      <c r="Q175" s="92">
        <v>23490</v>
      </c>
      <c r="R175" s="81"/>
      <c r="S175" s="36"/>
      <c r="T175" s="37"/>
      <c r="W175" s="91" t="s">
        <v>112</v>
      </c>
      <c r="X175" s="92">
        <v>24400</v>
      </c>
      <c r="Y175" s="81"/>
      <c r="Z175" s="36"/>
      <c r="AA175" s="37"/>
      <c r="AB175" s="81"/>
      <c r="AC175" s="81"/>
      <c r="AD175" s="91" t="s">
        <v>112</v>
      </c>
      <c r="AE175" s="92">
        <v>39200</v>
      </c>
      <c r="AF175" s="81"/>
      <c r="AG175" s="36"/>
      <c r="AH175" s="37"/>
      <c r="AI175" s="81"/>
      <c r="AJ175" s="81"/>
      <c r="AK175" s="91" t="s">
        <v>112</v>
      </c>
      <c r="AL175" s="92">
        <v>26990</v>
      </c>
      <c r="AM175" s="81"/>
      <c r="AN175" s="36"/>
      <c r="AO175" s="37"/>
      <c r="AP175" s="81"/>
      <c r="AQ175" s="81"/>
      <c r="AR175" s="91" t="s">
        <v>112</v>
      </c>
      <c r="AS175" s="92">
        <v>78710</v>
      </c>
      <c r="AT175" s="81"/>
      <c r="AU175" s="36"/>
      <c r="AV175" s="37"/>
    </row>
    <row r="176" spans="2:48" s="39" customFormat="1" ht="16.5" customHeight="1">
      <c r="B176" s="73"/>
      <c r="C176" s="42"/>
      <c r="D176" s="36"/>
      <c r="E176" s="36"/>
      <c r="F176" s="37"/>
      <c r="G176" s="38"/>
      <c r="I176" s="73"/>
      <c r="J176" s="42"/>
      <c r="K176" s="36"/>
      <c r="L176" s="36"/>
      <c r="M176" s="37"/>
      <c r="P176" s="73"/>
      <c r="Q176" s="42"/>
      <c r="R176" s="36"/>
      <c r="S176" s="36"/>
      <c r="T176" s="37"/>
      <c r="W176" s="73"/>
      <c r="X176" s="42"/>
      <c r="Y176" s="36"/>
      <c r="Z176" s="36"/>
      <c r="AA176" s="37"/>
      <c r="AB176" s="81"/>
      <c r="AC176" s="81"/>
      <c r="AD176" s="73"/>
      <c r="AE176" s="42"/>
      <c r="AF176" s="36"/>
      <c r="AG176" s="36"/>
      <c r="AH176" s="37"/>
      <c r="AI176" s="81"/>
      <c r="AJ176" s="81"/>
      <c r="AK176" s="73"/>
      <c r="AL176" s="42"/>
      <c r="AM176" s="36"/>
      <c r="AN176" s="36"/>
      <c r="AO176" s="37"/>
      <c r="AP176" s="81"/>
      <c r="AQ176" s="81"/>
      <c r="AR176" s="73"/>
      <c r="AS176" s="42"/>
      <c r="AT176" s="36"/>
      <c r="AU176" s="36"/>
      <c r="AV176" s="37"/>
    </row>
    <row r="177" spans="2:48" s="82" customFormat="1" ht="16.5" customHeight="1">
      <c r="B177" s="73">
        <v>0</v>
      </c>
      <c r="C177" s="42"/>
      <c r="D177" s="36"/>
      <c r="E177" s="36"/>
      <c r="F177" s="37"/>
      <c r="G177" s="83"/>
      <c r="I177" s="73">
        <v>0</v>
      </c>
      <c r="J177" s="42"/>
      <c r="K177" s="36"/>
      <c r="L177" s="36"/>
      <c r="M177" s="37"/>
      <c r="P177" s="73">
        <v>0</v>
      </c>
      <c r="Q177" s="42"/>
      <c r="R177" s="36"/>
      <c r="S177" s="36"/>
      <c r="T177" s="37"/>
      <c r="W177" s="73">
        <v>0</v>
      </c>
      <c r="X177" s="42"/>
      <c r="Y177" s="36"/>
      <c r="Z177" s="36"/>
      <c r="AA177" s="37"/>
      <c r="AB177" s="81"/>
      <c r="AC177" s="81"/>
      <c r="AD177" s="73">
        <v>0</v>
      </c>
      <c r="AE177" s="42"/>
      <c r="AF177" s="36"/>
      <c r="AG177" s="36"/>
      <c r="AH177" s="37"/>
      <c r="AI177" s="81"/>
      <c r="AJ177" s="81"/>
      <c r="AK177" s="73">
        <v>0</v>
      </c>
      <c r="AL177" s="42"/>
      <c r="AM177" s="36"/>
      <c r="AN177" s="36"/>
      <c r="AO177" s="37"/>
      <c r="AP177" s="81"/>
      <c r="AQ177" s="81"/>
      <c r="AR177" s="73">
        <v>0</v>
      </c>
      <c r="AS177" s="42"/>
      <c r="AT177" s="36"/>
      <c r="AU177" s="36"/>
      <c r="AV177" s="37"/>
    </row>
    <row r="178" spans="2:48" ht="16.5" customHeight="1">
      <c r="B178" s="73" t="s">
        <v>211</v>
      </c>
      <c r="C178" s="42"/>
      <c r="D178" s="36"/>
      <c r="E178" s="36"/>
      <c r="F178" s="37"/>
      <c r="G178" s="38"/>
      <c r="I178" s="73" t="s">
        <v>211</v>
      </c>
      <c r="J178" s="42"/>
      <c r="K178" s="36"/>
      <c r="L178" s="36"/>
      <c r="M178" s="37"/>
      <c r="P178" s="73" t="s">
        <v>211</v>
      </c>
      <c r="Q178" s="42"/>
      <c r="R178" s="36"/>
      <c r="S178" s="36"/>
      <c r="T178" s="37"/>
      <c r="W178" s="73" t="s">
        <v>211</v>
      </c>
      <c r="X178" s="42"/>
      <c r="Y178" s="36"/>
      <c r="Z178" s="36"/>
      <c r="AA178" s="37"/>
      <c r="AB178" s="81"/>
      <c r="AC178" s="81"/>
      <c r="AD178" s="73" t="s">
        <v>211</v>
      </c>
      <c r="AE178" s="42"/>
      <c r="AF178" s="36"/>
      <c r="AG178" s="36"/>
      <c r="AH178" s="37"/>
      <c r="AI178" s="81"/>
      <c r="AJ178" s="81"/>
      <c r="AK178" s="73" t="s">
        <v>211</v>
      </c>
      <c r="AL178" s="42"/>
      <c r="AM178" s="36"/>
      <c r="AN178" s="36"/>
      <c r="AO178" s="37"/>
      <c r="AP178" s="81"/>
      <c r="AQ178" s="81"/>
      <c r="AR178" s="73" t="s">
        <v>211</v>
      </c>
      <c r="AS178" s="42"/>
      <c r="AT178" s="36"/>
      <c r="AU178" s="36"/>
      <c r="AV178" s="37"/>
    </row>
    <row r="179" spans="2:48" s="184" customFormat="1" ht="16.5" customHeight="1">
      <c r="B179" s="180">
        <v>0</v>
      </c>
      <c r="C179" s="181"/>
      <c r="D179" s="26"/>
      <c r="E179" s="26"/>
      <c r="F179" s="182"/>
      <c r="G179" s="183"/>
      <c r="I179" s="180">
        <v>0</v>
      </c>
      <c r="J179" s="181"/>
      <c r="K179" s="26"/>
      <c r="L179" s="26"/>
      <c r="M179" s="182"/>
      <c r="P179" s="180">
        <v>0</v>
      </c>
      <c r="Q179" s="181"/>
      <c r="R179" s="26"/>
      <c r="S179" s="26"/>
      <c r="T179" s="182"/>
      <c r="W179" s="180">
        <v>0</v>
      </c>
      <c r="X179" s="181"/>
      <c r="Y179" s="26"/>
      <c r="Z179" s="26"/>
      <c r="AA179" s="182"/>
      <c r="AB179" s="185"/>
      <c r="AC179" s="185"/>
      <c r="AD179" s="180">
        <v>0</v>
      </c>
      <c r="AE179" s="181"/>
      <c r="AF179" s="26"/>
      <c r="AG179" s="26"/>
      <c r="AH179" s="182"/>
      <c r="AI179" s="185"/>
      <c r="AJ179" s="185"/>
      <c r="AK179" s="180">
        <v>0</v>
      </c>
      <c r="AL179" s="181"/>
      <c r="AM179" s="26"/>
      <c r="AN179" s="26"/>
      <c r="AO179" s="182"/>
      <c r="AP179" s="185"/>
      <c r="AQ179" s="185"/>
      <c r="AR179" s="180">
        <v>0</v>
      </c>
      <c r="AS179" s="181"/>
      <c r="AT179" s="26"/>
      <c r="AU179" s="26"/>
      <c r="AV179" s="182"/>
    </row>
    <row r="180" spans="2:48" ht="16.5" customHeight="1" thickBot="1">
      <c r="B180" s="84"/>
      <c r="C180" s="85"/>
      <c r="D180" s="85"/>
      <c r="E180" s="85"/>
      <c r="F180" s="86"/>
      <c r="I180" s="84"/>
      <c r="J180" s="85"/>
      <c r="K180" s="85"/>
      <c r="L180" s="85"/>
      <c r="M180" s="86"/>
      <c r="P180" s="84"/>
      <c r="Q180" s="85"/>
      <c r="R180" s="85"/>
      <c r="S180" s="85"/>
      <c r="T180" s="86"/>
      <c r="W180" s="84"/>
      <c r="X180" s="85"/>
      <c r="Y180" s="85"/>
      <c r="Z180" s="85"/>
      <c r="AA180" s="86"/>
      <c r="AB180" s="81"/>
      <c r="AC180" s="81"/>
      <c r="AD180" s="84"/>
      <c r="AE180" s="85"/>
      <c r="AF180" s="85"/>
      <c r="AG180" s="85"/>
      <c r="AH180" s="86"/>
      <c r="AI180" s="81"/>
      <c r="AJ180" s="81"/>
      <c r="AK180" s="84"/>
      <c r="AL180" s="85"/>
      <c r="AM180" s="85"/>
      <c r="AN180" s="85"/>
      <c r="AO180" s="86"/>
      <c r="AP180" s="81"/>
      <c r="AQ180" s="81"/>
      <c r="AR180" s="84"/>
      <c r="AS180" s="85"/>
      <c r="AT180" s="85"/>
      <c r="AU180" s="85"/>
      <c r="AV180" s="86"/>
    </row>
    <row r="181" spans="2:48" ht="16.5" customHeight="1">
      <c r="B181" s="36"/>
      <c r="I181" s="36"/>
      <c r="P181" s="36"/>
      <c r="W181" s="36"/>
      <c r="AD181" s="36"/>
      <c r="AK181" s="36"/>
      <c r="AR181" s="36"/>
    </row>
    <row r="182" spans="2:48" ht="16.5" customHeight="1">
      <c r="B182" s="36"/>
      <c r="I182" s="36"/>
      <c r="P182" s="36"/>
      <c r="W182" s="36"/>
      <c r="AD182" s="36"/>
      <c r="AK182" s="36"/>
      <c r="AR182" s="36"/>
    </row>
    <row r="183" spans="2:48" ht="16.5" customHeight="1">
      <c r="B183" s="36"/>
      <c r="I183" s="36"/>
      <c r="P183" s="36"/>
      <c r="W183" s="36"/>
      <c r="AD183" s="36"/>
      <c r="AK183" s="36"/>
      <c r="AR183" s="36"/>
    </row>
    <row r="184" spans="2:48" ht="16.5" customHeight="1" thickBot="1">
      <c r="G184" s="38"/>
    </row>
    <row r="185" spans="2:48" s="76" customFormat="1" ht="16.5" customHeight="1">
      <c r="B185" s="98"/>
      <c r="C185" s="101"/>
      <c r="D185" s="102" t="s">
        <v>114</v>
      </c>
      <c r="E185" s="99"/>
      <c r="F185" s="100"/>
      <c r="G185" s="77"/>
      <c r="I185" s="98"/>
      <c r="J185" s="101"/>
      <c r="K185" s="102" t="s">
        <v>114</v>
      </c>
      <c r="L185" s="99"/>
      <c r="M185" s="100"/>
      <c r="P185" s="98"/>
      <c r="Q185" s="101"/>
      <c r="R185" s="102" t="s">
        <v>114</v>
      </c>
      <c r="S185" s="99"/>
      <c r="T185" s="100"/>
      <c r="W185" s="98"/>
      <c r="X185" s="101"/>
      <c r="Y185" s="102" t="s">
        <v>114</v>
      </c>
      <c r="Z185" s="99"/>
      <c r="AA185" s="100"/>
      <c r="AB185" s="167"/>
      <c r="AC185" s="167"/>
      <c r="AD185" s="98"/>
      <c r="AE185" s="101"/>
      <c r="AF185" s="102" t="s">
        <v>114</v>
      </c>
      <c r="AG185" s="99"/>
      <c r="AH185" s="100"/>
      <c r="AI185" s="167"/>
      <c r="AJ185" s="167"/>
      <c r="AK185" s="98"/>
      <c r="AL185" s="101"/>
      <c r="AM185" s="102" t="s">
        <v>114</v>
      </c>
      <c r="AN185" s="99"/>
      <c r="AO185" s="100"/>
      <c r="AP185" s="167"/>
      <c r="AQ185" s="167"/>
      <c r="AR185" s="98"/>
      <c r="AS185" s="101"/>
      <c r="AT185" s="102" t="s">
        <v>114</v>
      </c>
      <c r="AU185" s="99"/>
      <c r="AV185" s="100"/>
    </row>
    <row r="186" spans="2:48" ht="16.5" customHeight="1">
      <c r="B186" s="40" t="s">
        <v>26</v>
      </c>
      <c r="C186" s="26" t="s">
        <v>39</v>
      </c>
      <c r="E186" s="26"/>
      <c r="F186" s="89"/>
      <c r="G186" s="41"/>
      <c r="H186" s="41"/>
      <c r="I186" s="40" t="s">
        <v>26</v>
      </c>
      <c r="J186" s="26" t="s">
        <v>45</v>
      </c>
      <c r="K186" s="41"/>
      <c r="L186" s="26"/>
      <c r="M186" s="89"/>
      <c r="N186" s="41"/>
      <c r="O186" s="41"/>
      <c r="P186" s="40" t="s">
        <v>26</v>
      </c>
      <c r="Q186" s="26" t="s">
        <v>71</v>
      </c>
      <c r="R186" s="42"/>
      <c r="S186" s="26"/>
      <c r="T186" s="89"/>
      <c r="U186" s="41"/>
      <c r="V186" s="41"/>
      <c r="W186" s="40" t="s">
        <v>26</v>
      </c>
      <c r="X186" s="26" t="s">
        <v>72</v>
      </c>
      <c r="Y186" s="41"/>
      <c r="Z186" s="26"/>
      <c r="AA186" s="89"/>
      <c r="AB186" s="41"/>
      <c r="AC186" s="41"/>
      <c r="AD186" s="40" t="s">
        <v>26</v>
      </c>
      <c r="AE186" s="26" t="s">
        <v>73</v>
      </c>
      <c r="AF186" s="41"/>
      <c r="AG186" s="26"/>
      <c r="AH186" s="89"/>
      <c r="AI186" s="41"/>
      <c r="AJ186" s="41"/>
      <c r="AK186" s="40" t="s">
        <v>26</v>
      </c>
      <c r="AL186" s="26" t="s">
        <v>74</v>
      </c>
      <c r="AN186" s="26"/>
      <c r="AO186" s="89"/>
      <c r="AP186" s="41"/>
      <c r="AQ186" s="41"/>
      <c r="AR186" s="40" t="s">
        <v>26</v>
      </c>
      <c r="AS186" s="26" t="s">
        <v>75</v>
      </c>
      <c r="AU186" s="26"/>
      <c r="AV186" s="89"/>
    </row>
    <row r="187" spans="2:48" ht="16.5" customHeight="1">
      <c r="B187" s="73" t="s">
        <v>27</v>
      </c>
      <c r="C187" s="36" t="s">
        <v>584</v>
      </c>
      <c r="D187" s="36"/>
      <c r="E187" s="36" t="s">
        <v>28</v>
      </c>
      <c r="F187" s="90">
        <v>45483</v>
      </c>
      <c r="G187" s="38"/>
      <c r="I187" s="73" t="s">
        <v>27</v>
      </c>
      <c r="J187" s="36" t="s">
        <v>584</v>
      </c>
      <c r="K187" s="36"/>
      <c r="L187" s="36" t="s">
        <v>28</v>
      </c>
      <c r="M187" s="90">
        <v>45483</v>
      </c>
      <c r="P187" s="73" t="s">
        <v>27</v>
      </c>
      <c r="Q187" s="36" t="s">
        <v>584</v>
      </c>
      <c r="R187" s="36"/>
      <c r="S187" s="36" t="s">
        <v>28</v>
      </c>
      <c r="T187" s="90">
        <v>45483</v>
      </c>
      <c r="W187" s="73" t="s">
        <v>27</v>
      </c>
      <c r="X187" s="36" t="s">
        <v>584</v>
      </c>
      <c r="Y187" s="36"/>
      <c r="Z187" s="36" t="s">
        <v>28</v>
      </c>
      <c r="AA187" s="90">
        <v>45483</v>
      </c>
      <c r="AB187" s="168"/>
      <c r="AC187" s="168"/>
      <c r="AD187" s="73" t="s">
        <v>27</v>
      </c>
      <c r="AE187" s="36" t="s">
        <v>584</v>
      </c>
      <c r="AF187" s="36"/>
      <c r="AG187" s="36" t="s">
        <v>28</v>
      </c>
      <c r="AH187" s="90">
        <v>45483</v>
      </c>
      <c r="AI187" s="168"/>
      <c r="AJ187" s="168"/>
      <c r="AK187" s="73" t="s">
        <v>27</v>
      </c>
      <c r="AL187" s="36" t="s">
        <v>584</v>
      </c>
      <c r="AM187" s="36"/>
      <c r="AN187" s="36" t="s">
        <v>28</v>
      </c>
      <c r="AO187" s="90">
        <v>45483</v>
      </c>
      <c r="AP187" s="168"/>
      <c r="AQ187" s="168"/>
      <c r="AR187" s="73" t="s">
        <v>27</v>
      </c>
      <c r="AS187" s="36" t="s">
        <v>584</v>
      </c>
      <c r="AT187" s="36"/>
      <c r="AU187" s="36" t="s">
        <v>28</v>
      </c>
      <c r="AV187" s="90">
        <v>45483</v>
      </c>
    </row>
    <row r="188" spans="2:48" ht="16.5" customHeight="1">
      <c r="B188" s="73"/>
      <c r="C188" s="36"/>
      <c r="D188" s="36"/>
      <c r="E188" s="36"/>
      <c r="F188" s="37"/>
      <c r="G188" s="38"/>
      <c r="I188" s="73"/>
      <c r="J188" s="36"/>
      <c r="K188" s="36"/>
      <c r="L188" s="36"/>
      <c r="M188" s="37"/>
      <c r="P188" s="73"/>
      <c r="Q188" s="36"/>
      <c r="R188" s="36"/>
      <c r="S188" s="36"/>
      <c r="T188" s="37"/>
      <c r="W188" s="73"/>
      <c r="X188" s="36"/>
      <c r="Y188" s="36"/>
      <c r="Z188" s="36"/>
      <c r="AA188" s="37"/>
      <c r="AB188" s="81"/>
      <c r="AC188" s="81"/>
      <c r="AD188" s="73"/>
      <c r="AE188" s="36"/>
      <c r="AF188" s="36"/>
      <c r="AG188" s="36"/>
      <c r="AH188" s="37"/>
      <c r="AI188" s="81"/>
      <c r="AJ188" s="81"/>
      <c r="AK188" s="73"/>
      <c r="AL188" s="36"/>
      <c r="AM188" s="36"/>
      <c r="AN188" s="36"/>
      <c r="AO188" s="37"/>
      <c r="AP188" s="81"/>
      <c r="AQ188" s="81"/>
      <c r="AR188" s="73"/>
      <c r="AS188" s="36"/>
      <c r="AT188" s="36"/>
      <c r="AU188" s="36"/>
      <c r="AV188" s="37"/>
    </row>
    <row r="189" spans="2:48" s="79" customFormat="1" ht="16.5" customHeight="1">
      <c r="B189" s="266" t="s">
        <v>113</v>
      </c>
      <c r="C189" s="267"/>
      <c r="D189" s="252"/>
      <c r="E189" s="268" t="s">
        <v>115</v>
      </c>
      <c r="F189" s="269"/>
      <c r="G189" s="78"/>
      <c r="I189" s="266" t="s">
        <v>113</v>
      </c>
      <c r="J189" s="267"/>
      <c r="K189" s="252"/>
      <c r="L189" s="268" t="s">
        <v>115</v>
      </c>
      <c r="M189" s="269"/>
      <c r="P189" s="266" t="s">
        <v>113</v>
      </c>
      <c r="Q189" s="267"/>
      <c r="R189" s="252"/>
      <c r="S189" s="268" t="s">
        <v>115</v>
      </c>
      <c r="T189" s="269"/>
      <c r="W189" s="266" t="s">
        <v>113</v>
      </c>
      <c r="X189" s="267"/>
      <c r="Y189" s="252"/>
      <c r="Z189" s="268" t="s">
        <v>115</v>
      </c>
      <c r="AA189" s="269"/>
      <c r="AB189" s="169"/>
      <c r="AC189" s="169"/>
      <c r="AD189" s="266" t="s">
        <v>113</v>
      </c>
      <c r="AE189" s="267"/>
      <c r="AF189" s="252"/>
      <c r="AG189" s="268" t="s">
        <v>115</v>
      </c>
      <c r="AH189" s="269"/>
      <c r="AI189" s="169"/>
      <c r="AJ189" s="169"/>
      <c r="AK189" s="266" t="s">
        <v>113</v>
      </c>
      <c r="AL189" s="267"/>
      <c r="AM189" s="252"/>
      <c r="AN189" s="268" t="s">
        <v>115</v>
      </c>
      <c r="AO189" s="269"/>
      <c r="AP189" s="169"/>
      <c r="AQ189" s="169"/>
      <c r="AR189" s="266" t="s">
        <v>113</v>
      </c>
      <c r="AS189" s="267"/>
      <c r="AT189" s="252"/>
      <c r="AU189" s="268" t="s">
        <v>115</v>
      </c>
      <c r="AV189" s="269"/>
    </row>
    <row r="190" spans="2:48" ht="16.5" customHeight="1">
      <c r="B190" s="73" t="s">
        <v>1</v>
      </c>
      <c r="C190" s="72">
        <v>7300</v>
      </c>
      <c r="D190" s="36"/>
      <c r="E190" s="36" t="s">
        <v>29</v>
      </c>
      <c r="F190" s="80" t="s">
        <v>656</v>
      </c>
      <c r="G190" s="38"/>
      <c r="I190" s="73" t="s">
        <v>1</v>
      </c>
      <c r="J190" s="72">
        <v>1600</v>
      </c>
      <c r="K190" s="36"/>
      <c r="L190" s="36" t="s">
        <v>29</v>
      </c>
      <c r="M190" s="80" t="s">
        <v>657</v>
      </c>
      <c r="P190" s="73" t="s">
        <v>1</v>
      </c>
      <c r="Q190" s="72">
        <v>910</v>
      </c>
      <c r="R190" s="36"/>
      <c r="S190" s="36" t="s">
        <v>29</v>
      </c>
      <c r="T190" s="80" t="s">
        <v>658</v>
      </c>
      <c r="W190" s="73" t="s">
        <v>1</v>
      </c>
      <c r="X190" s="72">
        <v>910</v>
      </c>
      <c r="Y190" s="36"/>
      <c r="Z190" s="36" t="s">
        <v>29</v>
      </c>
      <c r="AA190" s="80" t="s">
        <v>659</v>
      </c>
      <c r="AB190" s="170"/>
      <c r="AC190" s="170"/>
      <c r="AD190" s="73" t="s">
        <v>1</v>
      </c>
      <c r="AE190" s="72">
        <v>1600</v>
      </c>
      <c r="AF190" s="36"/>
      <c r="AG190" s="36" t="s">
        <v>29</v>
      </c>
      <c r="AH190" s="80" t="s">
        <v>660</v>
      </c>
      <c r="AI190" s="170"/>
      <c r="AJ190" s="170"/>
      <c r="AK190" s="73" t="s">
        <v>1</v>
      </c>
      <c r="AL190" s="72">
        <v>1600</v>
      </c>
      <c r="AM190" s="36"/>
      <c r="AN190" s="36" t="s">
        <v>29</v>
      </c>
      <c r="AO190" s="80" t="s">
        <v>661</v>
      </c>
      <c r="AP190" s="170"/>
      <c r="AQ190" s="170"/>
      <c r="AR190" s="73" t="s">
        <v>1</v>
      </c>
      <c r="AS190" s="72">
        <v>910</v>
      </c>
      <c r="AT190" s="36"/>
      <c r="AU190" s="36" t="s">
        <v>29</v>
      </c>
      <c r="AV190" s="80" t="s">
        <v>662</v>
      </c>
    </row>
    <row r="191" spans="2:48" ht="16.5" customHeight="1">
      <c r="B191" s="73" t="s">
        <v>3</v>
      </c>
      <c r="C191" s="72">
        <v>109634</v>
      </c>
      <c r="D191" s="36"/>
      <c r="E191" s="36" t="s">
        <v>30</v>
      </c>
      <c r="F191" s="80" t="s">
        <v>572</v>
      </c>
      <c r="G191" s="38"/>
      <c r="I191" s="73" t="s">
        <v>3</v>
      </c>
      <c r="J191" s="72">
        <v>34944</v>
      </c>
      <c r="K191" s="36"/>
      <c r="L191" s="36" t="s">
        <v>30</v>
      </c>
      <c r="M191" s="80" t="s">
        <v>573</v>
      </c>
      <c r="P191" s="73" t="s">
        <v>3</v>
      </c>
      <c r="Q191" s="72">
        <v>21600</v>
      </c>
      <c r="R191" s="36"/>
      <c r="S191" s="36" t="s">
        <v>30</v>
      </c>
      <c r="T191" s="80" t="s">
        <v>574</v>
      </c>
      <c r="W191" s="73" t="s">
        <v>3</v>
      </c>
      <c r="X191" s="72">
        <v>18120</v>
      </c>
      <c r="Y191" s="36"/>
      <c r="Z191" s="36" t="s">
        <v>30</v>
      </c>
      <c r="AA191" s="80" t="s">
        <v>575</v>
      </c>
      <c r="AB191" s="170"/>
      <c r="AC191" s="170"/>
      <c r="AD191" s="73" t="s">
        <v>3</v>
      </c>
      <c r="AE191" s="72">
        <v>38807</v>
      </c>
      <c r="AF191" s="36"/>
      <c r="AG191" s="36" t="s">
        <v>30</v>
      </c>
      <c r="AH191" s="80" t="s">
        <v>576</v>
      </c>
      <c r="AI191" s="170"/>
      <c r="AJ191" s="170"/>
      <c r="AK191" s="73" t="s">
        <v>3</v>
      </c>
      <c r="AL191" s="72">
        <v>31081</v>
      </c>
      <c r="AM191" s="36"/>
      <c r="AN191" s="36" t="s">
        <v>30</v>
      </c>
      <c r="AO191" s="80" t="s">
        <v>577</v>
      </c>
      <c r="AP191" s="170"/>
      <c r="AQ191" s="170"/>
      <c r="AR191" s="73" t="s">
        <v>3</v>
      </c>
      <c r="AS191" s="72">
        <v>20400</v>
      </c>
      <c r="AT191" s="36"/>
      <c r="AU191" s="36" t="s">
        <v>30</v>
      </c>
      <c r="AV191" s="80" t="s">
        <v>578</v>
      </c>
    </row>
    <row r="192" spans="2:48" ht="16.5" customHeight="1">
      <c r="B192" s="73" t="s">
        <v>159</v>
      </c>
      <c r="C192" s="72">
        <v>0</v>
      </c>
      <c r="D192" s="36"/>
      <c r="E192" s="36"/>
      <c r="F192" s="80"/>
      <c r="G192" s="38"/>
      <c r="I192" s="73" t="s">
        <v>159</v>
      </c>
      <c r="J192" s="72">
        <v>0</v>
      </c>
      <c r="K192" s="36"/>
      <c r="L192" s="36"/>
      <c r="M192" s="80"/>
      <c r="P192" s="73" t="s">
        <v>159</v>
      </c>
      <c r="Q192" s="72">
        <v>0</v>
      </c>
      <c r="R192" s="36"/>
      <c r="S192" s="36"/>
      <c r="T192" s="80"/>
      <c r="W192" s="73" t="s">
        <v>159</v>
      </c>
      <c r="X192" s="72">
        <v>0</v>
      </c>
      <c r="Y192" s="36"/>
      <c r="Z192" s="36"/>
      <c r="AA192" s="80"/>
      <c r="AB192" s="170"/>
      <c r="AC192" s="170"/>
      <c r="AD192" s="73" t="s">
        <v>159</v>
      </c>
      <c r="AE192" s="72">
        <v>0</v>
      </c>
      <c r="AF192" s="36"/>
      <c r="AG192" s="36"/>
      <c r="AH192" s="80"/>
      <c r="AI192" s="170"/>
      <c r="AJ192" s="170"/>
      <c r="AK192" s="73" t="s">
        <v>159</v>
      </c>
      <c r="AL192" s="72">
        <v>0</v>
      </c>
      <c r="AM192" s="36"/>
      <c r="AN192" s="36"/>
      <c r="AO192" s="80"/>
      <c r="AP192" s="170"/>
      <c r="AQ192" s="170"/>
      <c r="AR192" s="73" t="s">
        <v>159</v>
      </c>
      <c r="AS192" s="72">
        <v>0</v>
      </c>
      <c r="AT192" s="36"/>
      <c r="AU192" s="36"/>
      <c r="AV192" s="80"/>
    </row>
    <row r="193" spans="2:48" ht="16.5" customHeight="1">
      <c r="B193" s="196" t="s">
        <v>167</v>
      </c>
      <c r="C193" s="72">
        <v>4851</v>
      </c>
      <c r="D193" s="36"/>
      <c r="E193" s="36"/>
      <c r="F193" s="80"/>
      <c r="G193" s="38"/>
      <c r="I193" s="164" t="s">
        <v>167</v>
      </c>
      <c r="J193" s="72">
        <v>2259</v>
      </c>
      <c r="K193" s="36"/>
      <c r="L193" s="36"/>
      <c r="M193" s="80"/>
      <c r="P193" s="164" t="s">
        <v>167</v>
      </c>
      <c r="Q193" s="72">
        <v>1620</v>
      </c>
      <c r="R193" s="36"/>
      <c r="S193" s="36"/>
      <c r="T193" s="80"/>
      <c r="W193" s="164" t="s">
        <v>167</v>
      </c>
      <c r="X193" s="72">
        <v>1359</v>
      </c>
      <c r="Y193" s="36"/>
      <c r="Z193" s="36"/>
      <c r="AA193" s="80"/>
      <c r="AB193" s="170"/>
      <c r="AC193" s="170"/>
      <c r="AD193" s="164" t="s">
        <v>167</v>
      </c>
      <c r="AE193" s="72">
        <v>2421</v>
      </c>
      <c r="AF193" s="36"/>
      <c r="AG193" s="36"/>
      <c r="AH193" s="80"/>
      <c r="AI193" s="170"/>
      <c r="AJ193" s="170"/>
      <c r="AK193" s="164" t="s">
        <v>167</v>
      </c>
      <c r="AL193" s="72">
        <v>2097</v>
      </c>
      <c r="AM193" s="36"/>
      <c r="AN193" s="36"/>
      <c r="AO193" s="80"/>
      <c r="AP193" s="170"/>
      <c r="AQ193" s="170"/>
      <c r="AR193" s="164" t="s">
        <v>167</v>
      </c>
      <c r="AS193" s="72">
        <v>1530</v>
      </c>
      <c r="AT193" s="36"/>
      <c r="AU193" s="36"/>
      <c r="AV193" s="80"/>
    </row>
    <row r="194" spans="2:48" ht="16.5" customHeight="1">
      <c r="B194" s="73" t="s">
        <v>168</v>
      </c>
      <c r="C194" s="72">
        <v>2695</v>
      </c>
      <c r="D194" s="36"/>
      <c r="E194" s="36"/>
      <c r="F194" s="80"/>
      <c r="G194" s="38"/>
      <c r="I194" s="73" t="s">
        <v>168</v>
      </c>
      <c r="J194" s="72">
        <v>1255</v>
      </c>
      <c r="K194" s="36"/>
      <c r="L194" s="36"/>
      <c r="M194" s="80"/>
      <c r="P194" s="73" t="s">
        <v>168</v>
      </c>
      <c r="Q194" s="72">
        <v>900</v>
      </c>
      <c r="R194" s="36"/>
      <c r="S194" s="36"/>
      <c r="T194" s="80"/>
      <c r="W194" s="73" t="s">
        <v>168</v>
      </c>
      <c r="X194" s="72">
        <v>755</v>
      </c>
      <c r="Y194" s="36"/>
      <c r="Z194" s="36"/>
      <c r="AA194" s="80"/>
      <c r="AB194" s="170"/>
      <c r="AC194" s="170"/>
      <c r="AD194" s="73" t="s">
        <v>168</v>
      </c>
      <c r="AE194" s="72">
        <v>1345</v>
      </c>
      <c r="AF194" s="36"/>
      <c r="AG194" s="36"/>
      <c r="AH194" s="80"/>
      <c r="AI194" s="170"/>
      <c r="AJ194" s="170"/>
      <c r="AK194" s="73" t="s">
        <v>168</v>
      </c>
      <c r="AL194" s="72">
        <v>1165</v>
      </c>
      <c r="AM194" s="36"/>
      <c r="AN194" s="36"/>
      <c r="AO194" s="80"/>
      <c r="AP194" s="170"/>
      <c r="AQ194" s="170"/>
      <c r="AR194" s="73" t="s">
        <v>168</v>
      </c>
      <c r="AS194" s="72">
        <v>850</v>
      </c>
      <c r="AT194" s="36"/>
      <c r="AU194" s="36"/>
      <c r="AV194" s="80"/>
    </row>
    <row r="195" spans="2:48" ht="16.5" customHeight="1">
      <c r="B195" s="73" t="s">
        <v>31</v>
      </c>
      <c r="C195" s="72">
        <v>12448</v>
      </c>
      <c r="D195" s="36"/>
      <c r="E195" s="172" t="s">
        <v>117</v>
      </c>
      <c r="F195" s="173"/>
      <c r="G195" s="38"/>
      <c r="I195" s="73" t="s">
        <v>31</v>
      </c>
      <c r="J195" s="72">
        <v>4006</v>
      </c>
      <c r="K195" s="36"/>
      <c r="L195" s="172" t="s">
        <v>117</v>
      </c>
      <c r="M195" s="173"/>
      <c r="P195" s="73" t="s">
        <v>31</v>
      </c>
      <c r="Q195" s="72">
        <v>2503</v>
      </c>
      <c r="R195" s="36"/>
      <c r="S195" s="172" t="s">
        <v>117</v>
      </c>
      <c r="T195" s="173"/>
      <c r="W195" s="73" t="s">
        <v>31</v>
      </c>
      <c r="X195" s="72">
        <v>2114</v>
      </c>
      <c r="Y195" s="36"/>
      <c r="Z195" s="172" t="s">
        <v>117</v>
      </c>
      <c r="AA195" s="173"/>
      <c r="AB195" s="169"/>
      <c r="AC195" s="169"/>
      <c r="AD195" s="73" t="s">
        <v>31</v>
      </c>
      <c r="AE195" s="72">
        <v>4417</v>
      </c>
      <c r="AF195" s="36"/>
      <c r="AG195" s="172" t="s">
        <v>117</v>
      </c>
      <c r="AH195" s="173"/>
      <c r="AI195" s="169"/>
      <c r="AJ195" s="169"/>
      <c r="AK195" s="73" t="s">
        <v>31</v>
      </c>
      <c r="AL195" s="72">
        <v>3594</v>
      </c>
      <c r="AM195" s="36"/>
      <c r="AN195" s="172" t="s">
        <v>117</v>
      </c>
      <c r="AO195" s="173"/>
      <c r="AP195" s="169"/>
      <c r="AQ195" s="169"/>
      <c r="AR195" s="73" t="s">
        <v>31</v>
      </c>
      <c r="AS195" s="72">
        <v>2369</v>
      </c>
      <c r="AT195" s="36"/>
      <c r="AU195" s="172" t="s">
        <v>117</v>
      </c>
      <c r="AV195" s="173"/>
    </row>
    <row r="196" spans="2:48" ht="16.5" customHeight="1">
      <c r="B196" s="73" t="s">
        <v>171</v>
      </c>
      <c r="C196" s="72">
        <v>-8</v>
      </c>
      <c r="D196" s="36"/>
      <c r="E196" s="36" t="s">
        <v>33</v>
      </c>
      <c r="F196" s="80" t="s">
        <v>663</v>
      </c>
      <c r="G196" s="38"/>
      <c r="I196" s="73" t="s">
        <v>171</v>
      </c>
      <c r="J196" s="72">
        <v>-4</v>
      </c>
      <c r="K196" s="36"/>
      <c r="L196" s="36" t="s">
        <v>33</v>
      </c>
      <c r="M196" s="80" t="s">
        <v>664</v>
      </c>
      <c r="P196" s="73" t="s">
        <v>171</v>
      </c>
      <c r="Q196" s="72">
        <v>-3</v>
      </c>
      <c r="R196" s="36"/>
      <c r="S196" s="36" t="s">
        <v>33</v>
      </c>
      <c r="T196" s="80" t="s">
        <v>551</v>
      </c>
      <c r="W196" s="73" t="s">
        <v>171</v>
      </c>
      <c r="X196" s="72">
        <v>-8</v>
      </c>
      <c r="Y196" s="36"/>
      <c r="Z196" s="36" t="s">
        <v>33</v>
      </c>
      <c r="AA196" s="80" t="s">
        <v>531</v>
      </c>
      <c r="AB196" s="170"/>
      <c r="AC196" s="170"/>
      <c r="AD196" s="73" t="s">
        <v>171</v>
      </c>
      <c r="AE196" s="72">
        <v>0</v>
      </c>
      <c r="AF196" s="36"/>
      <c r="AG196" s="36" t="s">
        <v>33</v>
      </c>
      <c r="AH196" s="80" t="s">
        <v>571</v>
      </c>
      <c r="AI196" s="170"/>
      <c r="AJ196" s="170"/>
      <c r="AK196" s="73" t="s">
        <v>171</v>
      </c>
      <c r="AL196" s="72">
        <v>-7</v>
      </c>
      <c r="AM196" s="36"/>
      <c r="AN196" s="36" t="s">
        <v>33</v>
      </c>
      <c r="AO196" s="80" t="s">
        <v>665</v>
      </c>
      <c r="AP196" s="170"/>
      <c r="AQ196" s="170"/>
      <c r="AR196" s="73" t="s">
        <v>171</v>
      </c>
      <c r="AS196" s="72">
        <v>-9</v>
      </c>
      <c r="AT196" s="36"/>
      <c r="AU196" s="36" t="s">
        <v>33</v>
      </c>
      <c r="AV196" s="80" t="s">
        <v>666</v>
      </c>
    </row>
    <row r="197" spans="2:48" ht="16.5" customHeight="1">
      <c r="B197" s="73" t="s">
        <v>32</v>
      </c>
      <c r="C197" s="72">
        <v>4600</v>
      </c>
      <c r="D197" s="36"/>
      <c r="E197" s="96"/>
      <c r="F197" s="95"/>
      <c r="G197" s="38"/>
      <c r="I197" s="73" t="s">
        <v>32</v>
      </c>
      <c r="J197" s="72">
        <v>1480</v>
      </c>
      <c r="K197" s="36"/>
      <c r="L197" s="96"/>
      <c r="M197" s="95"/>
      <c r="P197" s="73" t="s">
        <v>32</v>
      </c>
      <c r="Q197" s="72">
        <v>920</v>
      </c>
      <c r="R197" s="36"/>
      <c r="S197" s="96"/>
      <c r="T197" s="95"/>
      <c r="W197" s="73" t="s">
        <v>32</v>
      </c>
      <c r="X197" s="72">
        <v>780</v>
      </c>
      <c r="Y197" s="36"/>
      <c r="Z197" s="96"/>
      <c r="AA197" s="95"/>
      <c r="AB197" s="171"/>
      <c r="AC197" s="171"/>
      <c r="AD197" s="73" t="s">
        <v>32</v>
      </c>
      <c r="AE197" s="72">
        <v>1630</v>
      </c>
      <c r="AF197" s="36"/>
      <c r="AG197" s="96"/>
      <c r="AH197" s="95"/>
      <c r="AI197" s="171"/>
      <c r="AJ197" s="171"/>
      <c r="AK197" s="73" t="s">
        <v>32</v>
      </c>
      <c r="AL197" s="72">
        <v>1320</v>
      </c>
      <c r="AM197" s="36"/>
      <c r="AN197" s="96"/>
      <c r="AO197" s="95"/>
      <c r="AP197" s="171"/>
      <c r="AQ197" s="171"/>
      <c r="AR197" s="73" t="s">
        <v>32</v>
      </c>
      <c r="AS197" s="72">
        <v>870</v>
      </c>
      <c r="AT197" s="36"/>
      <c r="AU197" s="96"/>
      <c r="AV197" s="95"/>
    </row>
    <row r="198" spans="2:48" ht="16.5" customHeight="1">
      <c r="B198" s="73" t="s">
        <v>101</v>
      </c>
      <c r="C198" s="72">
        <v>2500</v>
      </c>
      <c r="D198" s="36"/>
      <c r="E198" s="36"/>
      <c r="F198" s="80"/>
      <c r="G198" s="38"/>
      <c r="I198" s="73" t="s">
        <v>101</v>
      </c>
      <c r="J198" s="72">
        <v>2500</v>
      </c>
      <c r="K198" s="36"/>
      <c r="L198" s="36"/>
      <c r="M198" s="80"/>
      <c r="P198" s="73" t="s">
        <v>101</v>
      </c>
      <c r="Q198" s="72">
        <v>2500</v>
      </c>
      <c r="R198" s="36"/>
      <c r="S198" s="36"/>
      <c r="T198" s="80"/>
      <c r="W198" s="73" t="s">
        <v>101</v>
      </c>
      <c r="X198" s="72">
        <v>2500</v>
      </c>
      <c r="Y198" s="36"/>
      <c r="Z198" s="36"/>
      <c r="AA198" s="80"/>
      <c r="AB198" s="170"/>
      <c r="AC198" s="170"/>
      <c r="AD198" s="73" t="s">
        <v>101</v>
      </c>
      <c r="AE198" s="72">
        <v>2500</v>
      </c>
      <c r="AF198" s="36"/>
      <c r="AG198" s="36"/>
      <c r="AH198" s="80"/>
      <c r="AI198" s="170"/>
      <c r="AJ198" s="170"/>
      <c r="AK198" s="73" t="s">
        <v>101</v>
      </c>
      <c r="AL198" s="72">
        <v>2500</v>
      </c>
      <c r="AM198" s="36"/>
      <c r="AN198" s="36"/>
      <c r="AO198" s="80"/>
      <c r="AP198" s="170"/>
      <c r="AQ198" s="170"/>
      <c r="AR198" s="73" t="s">
        <v>101</v>
      </c>
      <c r="AS198" s="72">
        <v>2500</v>
      </c>
      <c r="AT198" s="36"/>
      <c r="AU198" s="36"/>
      <c r="AV198" s="80"/>
    </row>
    <row r="199" spans="2:48" ht="16.5" customHeight="1">
      <c r="B199" s="73" t="s">
        <v>104</v>
      </c>
      <c r="C199" s="72">
        <v>0</v>
      </c>
      <c r="D199" s="36"/>
      <c r="E199" s="36"/>
      <c r="F199" s="80"/>
      <c r="G199" s="38"/>
      <c r="I199" s="73" t="s">
        <v>104</v>
      </c>
      <c r="J199" s="72">
        <v>0</v>
      </c>
      <c r="K199" s="36"/>
      <c r="L199" s="36"/>
      <c r="M199" s="80"/>
      <c r="P199" s="73" t="s">
        <v>104</v>
      </c>
      <c r="Q199" s="72">
        <v>0</v>
      </c>
      <c r="R199" s="36"/>
      <c r="S199" s="36"/>
      <c r="T199" s="80"/>
      <c r="W199" s="73" t="s">
        <v>104</v>
      </c>
      <c r="X199" s="72">
        <v>0</v>
      </c>
      <c r="Y199" s="36"/>
      <c r="Z199" s="36"/>
      <c r="AA199" s="80"/>
      <c r="AB199" s="170"/>
      <c r="AC199" s="170"/>
      <c r="AD199" s="73" t="s">
        <v>104</v>
      </c>
      <c r="AE199" s="72">
        <v>0</v>
      </c>
      <c r="AF199" s="36"/>
      <c r="AG199" s="36"/>
      <c r="AH199" s="80"/>
      <c r="AI199" s="170"/>
      <c r="AJ199" s="170"/>
      <c r="AK199" s="73" t="s">
        <v>104</v>
      </c>
      <c r="AL199" s="72">
        <v>0</v>
      </c>
      <c r="AM199" s="36"/>
      <c r="AN199" s="36"/>
      <c r="AO199" s="80"/>
      <c r="AP199" s="170"/>
      <c r="AQ199" s="170"/>
      <c r="AR199" s="73" t="s">
        <v>104</v>
      </c>
      <c r="AS199" s="72">
        <v>0</v>
      </c>
      <c r="AT199" s="36"/>
      <c r="AU199" s="36"/>
      <c r="AV199" s="80"/>
    </row>
    <row r="200" spans="2:48" ht="16.5" customHeight="1">
      <c r="B200" s="93" t="s">
        <v>109</v>
      </c>
      <c r="C200" s="94">
        <v>144020</v>
      </c>
      <c r="D200" s="81"/>
      <c r="E200" s="36"/>
      <c r="F200" s="37"/>
      <c r="G200" s="38"/>
      <c r="H200" s="39"/>
      <c r="I200" s="93" t="s">
        <v>109</v>
      </c>
      <c r="J200" s="94">
        <v>48040</v>
      </c>
      <c r="K200" s="81"/>
      <c r="L200" s="36"/>
      <c r="M200" s="37"/>
      <c r="N200" s="39"/>
      <c r="O200" s="39"/>
      <c r="P200" s="93" t="s">
        <v>109</v>
      </c>
      <c r="Q200" s="94">
        <v>30950</v>
      </c>
      <c r="R200" s="81"/>
      <c r="S200" s="36"/>
      <c r="T200" s="37"/>
      <c r="U200" s="39"/>
      <c r="V200" s="39"/>
      <c r="W200" s="93" t="s">
        <v>109</v>
      </c>
      <c r="X200" s="94">
        <v>26530</v>
      </c>
      <c r="Y200" s="81"/>
      <c r="Z200" s="36"/>
      <c r="AA200" s="37"/>
      <c r="AB200" s="81"/>
      <c r="AC200" s="81"/>
      <c r="AD200" s="93" t="s">
        <v>109</v>
      </c>
      <c r="AE200" s="94">
        <v>52720</v>
      </c>
      <c r="AF200" s="81"/>
      <c r="AG200" s="36"/>
      <c r="AH200" s="37"/>
      <c r="AI200" s="81"/>
      <c r="AJ200" s="81"/>
      <c r="AK200" s="93" t="s">
        <v>109</v>
      </c>
      <c r="AL200" s="94">
        <v>43350</v>
      </c>
      <c r="AM200" s="81"/>
      <c r="AN200" s="36"/>
      <c r="AO200" s="37"/>
      <c r="AP200" s="81"/>
      <c r="AQ200" s="81"/>
      <c r="AR200" s="93" t="s">
        <v>109</v>
      </c>
      <c r="AS200" s="94">
        <v>29420</v>
      </c>
      <c r="AT200" s="81"/>
      <c r="AU200" s="36"/>
      <c r="AV200" s="37"/>
    </row>
    <row r="201" spans="2:48" ht="16.5" customHeight="1">
      <c r="B201" s="74" t="s">
        <v>111</v>
      </c>
      <c r="C201" s="75">
        <v>0</v>
      </c>
      <c r="D201" s="81"/>
      <c r="E201" s="36"/>
      <c r="F201" s="37"/>
      <c r="G201" s="38"/>
      <c r="H201" s="39"/>
      <c r="I201" s="74" t="s">
        <v>111</v>
      </c>
      <c r="J201" s="75">
        <v>0</v>
      </c>
      <c r="K201" s="81"/>
      <c r="L201" s="36"/>
      <c r="M201" s="37"/>
      <c r="N201" s="39"/>
      <c r="O201" s="39"/>
      <c r="P201" s="74" t="s">
        <v>111</v>
      </c>
      <c r="Q201" s="75">
        <v>0</v>
      </c>
      <c r="R201" s="81"/>
      <c r="S201" s="36"/>
      <c r="T201" s="37"/>
      <c r="U201" s="39"/>
      <c r="V201" s="39"/>
      <c r="W201" s="74" t="s">
        <v>111</v>
      </c>
      <c r="X201" s="75">
        <v>24850</v>
      </c>
      <c r="Y201" s="81"/>
      <c r="Z201" s="36"/>
      <c r="AA201" s="37"/>
      <c r="AB201" s="81"/>
      <c r="AC201" s="81"/>
      <c r="AD201" s="74" t="s">
        <v>111</v>
      </c>
      <c r="AE201" s="75">
        <v>0</v>
      </c>
      <c r="AF201" s="81"/>
      <c r="AG201" s="36"/>
      <c r="AH201" s="37"/>
      <c r="AI201" s="81"/>
      <c r="AJ201" s="81"/>
      <c r="AK201" s="74" t="s">
        <v>111</v>
      </c>
      <c r="AL201" s="75">
        <v>0</v>
      </c>
      <c r="AM201" s="81"/>
      <c r="AN201" s="36"/>
      <c r="AO201" s="37"/>
      <c r="AP201" s="81"/>
      <c r="AQ201" s="81"/>
      <c r="AR201" s="74" t="s">
        <v>111</v>
      </c>
      <c r="AS201" s="75">
        <v>0</v>
      </c>
      <c r="AT201" s="81"/>
      <c r="AU201" s="36"/>
      <c r="AV201" s="37"/>
    </row>
    <row r="202" spans="2:48" ht="16.5" customHeight="1">
      <c r="B202" s="91" t="s">
        <v>112</v>
      </c>
      <c r="C202" s="92">
        <v>144020</v>
      </c>
      <c r="D202" s="81"/>
      <c r="E202" s="36"/>
      <c r="F202" s="37"/>
      <c r="G202" s="38"/>
      <c r="I202" s="91" t="s">
        <v>112</v>
      </c>
      <c r="J202" s="92">
        <v>48040</v>
      </c>
      <c r="K202" s="81"/>
      <c r="L202" s="36"/>
      <c r="M202" s="37"/>
      <c r="P202" s="91" t="s">
        <v>112</v>
      </c>
      <c r="Q202" s="92">
        <v>30950</v>
      </c>
      <c r="R202" s="81"/>
      <c r="S202" s="36"/>
      <c r="T202" s="37"/>
      <c r="W202" s="91" t="s">
        <v>112</v>
      </c>
      <c r="X202" s="92">
        <v>51380</v>
      </c>
      <c r="Y202" s="81"/>
      <c r="Z202" s="36"/>
      <c r="AA202" s="37"/>
      <c r="AB202" s="81"/>
      <c r="AC202" s="81"/>
      <c r="AD202" s="91" t="s">
        <v>112</v>
      </c>
      <c r="AE202" s="92">
        <v>52720</v>
      </c>
      <c r="AF202" s="81"/>
      <c r="AG202" s="36"/>
      <c r="AH202" s="37"/>
      <c r="AI202" s="81"/>
      <c r="AJ202" s="81"/>
      <c r="AK202" s="91" t="s">
        <v>112</v>
      </c>
      <c r="AL202" s="92">
        <v>43350</v>
      </c>
      <c r="AM202" s="81"/>
      <c r="AN202" s="36"/>
      <c r="AO202" s="37"/>
      <c r="AP202" s="81"/>
      <c r="AQ202" s="81"/>
      <c r="AR202" s="91" t="s">
        <v>112</v>
      </c>
      <c r="AS202" s="92">
        <v>29420</v>
      </c>
      <c r="AT202" s="81"/>
      <c r="AU202" s="36"/>
      <c r="AV202" s="37"/>
    </row>
    <row r="203" spans="2:48" s="39" customFormat="1" ht="16.5" customHeight="1">
      <c r="B203" s="73"/>
      <c r="C203" s="42"/>
      <c r="D203" s="36"/>
      <c r="E203" s="36"/>
      <c r="F203" s="37"/>
      <c r="G203" s="38"/>
      <c r="I203" s="73"/>
      <c r="J203" s="42"/>
      <c r="K203" s="36"/>
      <c r="L203" s="36"/>
      <c r="M203" s="37"/>
      <c r="P203" s="73"/>
      <c r="Q203" s="42"/>
      <c r="R203" s="36"/>
      <c r="S203" s="36"/>
      <c r="T203" s="37"/>
      <c r="W203" s="73"/>
      <c r="X203" s="42"/>
      <c r="Y203" s="36"/>
      <c r="Z203" s="36"/>
      <c r="AA203" s="37"/>
      <c r="AB203" s="81"/>
      <c r="AC203" s="81"/>
      <c r="AD203" s="73"/>
      <c r="AE203" s="42"/>
      <c r="AF203" s="36"/>
      <c r="AG203" s="36"/>
      <c r="AH203" s="37"/>
      <c r="AI203" s="81"/>
      <c r="AJ203" s="81"/>
      <c r="AK203" s="73"/>
      <c r="AL203" s="42"/>
      <c r="AM203" s="36"/>
      <c r="AN203" s="36"/>
      <c r="AO203" s="37"/>
      <c r="AP203" s="81"/>
      <c r="AQ203" s="81"/>
      <c r="AR203" s="73"/>
      <c r="AS203" s="42"/>
      <c r="AT203" s="36"/>
      <c r="AU203" s="36"/>
      <c r="AV203" s="37"/>
    </row>
    <row r="204" spans="2:48" s="82" customFormat="1" ht="16.5" customHeight="1">
      <c r="B204" s="73">
        <v>0</v>
      </c>
      <c r="C204" s="42"/>
      <c r="D204" s="36"/>
      <c r="E204" s="36"/>
      <c r="F204" s="37"/>
      <c r="G204" s="83"/>
      <c r="I204" s="73">
        <v>0</v>
      </c>
      <c r="J204" s="42"/>
      <c r="K204" s="36"/>
      <c r="L204" s="36"/>
      <c r="M204" s="37"/>
      <c r="P204" s="73">
        <v>0</v>
      </c>
      <c r="Q204" s="42"/>
      <c r="R204" s="36"/>
      <c r="S204" s="36"/>
      <c r="T204" s="37"/>
      <c r="W204" s="73">
        <v>0</v>
      </c>
      <c r="X204" s="42"/>
      <c r="Y204" s="36"/>
      <c r="Z204" s="36"/>
      <c r="AA204" s="37"/>
      <c r="AB204" s="81"/>
      <c r="AC204" s="81"/>
      <c r="AD204" s="73">
        <v>0</v>
      </c>
      <c r="AE204" s="42"/>
      <c r="AF204" s="36"/>
      <c r="AG204" s="36"/>
      <c r="AH204" s="37"/>
      <c r="AI204" s="81"/>
      <c r="AJ204" s="81"/>
      <c r="AK204" s="73">
        <v>0</v>
      </c>
      <c r="AL204" s="42"/>
      <c r="AM204" s="36"/>
      <c r="AN204" s="36"/>
      <c r="AO204" s="37"/>
      <c r="AP204" s="81"/>
      <c r="AQ204" s="81"/>
      <c r="AR204" s="73">
        <v>0</v>
      </c>
      <c r="AS204" s="42"/>
      <c r="AT204" s="36"/>
      <c r="AU204" s="36"/>
      <c r="AV204" s="37"/>
    </row>
    <row r="205" spans="2:48" ht="16.5" customHeight="1">
      <c r="B205" s="73" t="s">
        <v>211</v>
      </c>
      <c r="C205" s="42"/>
      <c r="D205" s="36"/>
      <c r="E205" s="36"/>
      <c r="F205" s="37"/>
      <c r="G205" s="38"/>
      <c r="I205" s="73" t="s">
        <v>211</v>
      </c>
      <c r="J205" s="42"/>
      <c r="K205" s="36"/>
      <c r="L205" s="36"/>
      <c r="M205" s="37"/>
      <c r="P205" s="73" t="s">
        <v>211</v>
      </c>
      <c r="Q205" s="42"/>
      <c r="R205" s="36"/>
      <c r="S205" s="36"/>
      <c r="T205" s="37"/>
      <c r="W205" s="73" t="s">
        <v>211</v>
      </c>
      <c r="X205" s="42"/>
      <c r="Y205" s="36"/>
      <c r="Z205" s="36"/>
      <c r="AA205" s="37"/>
      <c r="AB205" s="81"/>
      <c r="AC205" s="81"/>
      <c r="AD205" s="73" t="s">
        <v>211</v>
      </c>
      <c r="AE205" s="42"/>
      <c r="AF205" s="36"/>
      <c r="AG205" s="36"/>
      <c r="AH205" s="37"/>
      <c r="AI205" s="81"/>
      <c r="AJ205" s="81"/>
      <c r="AK205" s="73" t="s">
        <v>211</v>
      </c>
      <c r="AL205" s="42"/>
      <c r="AM205" s="36"/>
      <c r="AN205" s="36"/>
      <c r="AO205" s="37"/>
      <c r="AP205" s="81"/>
      <c r="AQ205" s="81"/>
      <c r="AR205" s="73" t="s">
        <v>211</v>
      </c>
      <c r="AS205" s="42"/>
      <c r="AT205" s="36"/>
      <c r="AU205" s="36"/>
      <c r="AV205" s="37"/>
    </row>
    <row r="206" spans="2:48" s="184" customFormat="1" ht="16.5" customHeight="1">
      <c r="B206" s="180">
        <v>0</v>
      </c>
      <c r="C206" s="181"/>
      <c r="D206" s="26"/>
      <c r="E206" s="26"/>
      <c r="F206" s="182"/>
      <c r="G206" s="187"/>
      <c r="I206" s="180">
        <v>0</v>
      </c>
      <c r="J206" s="181"/>
      <c r="K206" s="26"/>
      <c r="L206" s="26"/>
      <c r="M206" s="182"/>
      <c r="P206" s="180">
        <v>0</v>
      </c>
      <c r="Q206" s="181"/>
      <c r="R206" s="26"/>
      <c r="S206" s="26"/>
      <c r="T206" s="182"/>
      <c r="W206" s="180">
        <v>0</v>
      </c>
      <c r="X206" s="181"/>
      <c r="Y206" s="26"/>
      <c r="Z206" s="26"/>
      <c r="AA206" s="182"/>
      <c r="AB206" s="185"/>
      <c r="AC206" s="185"/>
      <c r="AD206" s="180">
        <v>0</v>
      </c>
      <c r="AE206" s="181"/>
      <c r="AF206" s="26"/>
      <c r="AG206" s="26"/>
      <c r="AH206" s="182"/>
      <c r="AI206" s="185"/>
      <c r="AJ206" s="185"/>
      <c r="AK206" s="180">
        <v>0</v>
      </c>
      <c r="AL206" s="181"/>
      <c r="AM206" s="26"/>
      <c r="AN206" s="26"/>
      <c r="AO206" s="182"/>
      <c r="AP206" s="185"/>
      <c r="AQ206" s="185"/>
      <c r="AR206" s="180">
        <v>0</v>
      </c>
      <c r="AS206" s="181"/>
      <c r="AT206" s="26"/>
      <c r="AU206" s="26"/>
      <c r="AV206" s="182"/>
    </row>
    <row r="207" spans="2:48" ht="16.5" customHeight="1" thickBot="1">
      <c r="B207" s="84"/>
      <c r="C207" s="85"/>
      <c r="D207" s="85"/>
      <c r="E207" s="85"/>
      <c r="F207" s="86"/>
      <c r="I207" s="84"/>
      <c r="J207" s="85"/>
      <c r="K207" s="85"/>
      <c r="L207" s="85"/>
      <c r="M207" s="86"/>
      <c r="P207" s="84"/>
      <c r="Q207" s="85"/>
      <c r="R207" s="85"/>
      <c r="S207" s="85"/>
      <c r="T207" s="86"/>
      <c r="W207" s="84"/>
      <c r="X207" s="85"/>
      <c r="Y207" s="85"/>
      <c r="Z207" s="85"/>
      <c r="AA207" s="86"/>
      <c r="AB207" s="81"/>
      <c r="AC207" s="81"/>
      <c r="AD207" s="84"/>
      <c r="AE207" s="85"/>
      <c r="AF207" s="85"/>
      <c r="AG207" s="85"/>
      <c r="AH207" s="86"/>
      <c r="AI207" s="81"/>
      <c r="AJ207" s="81"/>
      <c r="AK207" s="84"/>
      <c r="AL207" s="85"/>
      <c r="AM207" s="85"/>
      <c r="AN207" s="85"/>
      <c r="AO207" s="86"/>
      <c r="AP207" s="81"/>
      <c r="AQ207" s="81"/>
      <c r="AR207" s="84"/>
      <c r="AS207" s="85"/>
      <c r="AT207" s="85"/>
      <c r="AU207" s="85"/>
      <c r="AV207" s="86"/>
    </row>
  </sheetData>
  <mergeCells count="112">
    <mergeCell ref="AD189:AE189"/>
    <mergeCell ref="AG189:AH189"/>
    <mergeCell ref="AK189:AL189"/>
    <mergeCell ref="AN189:AO189"/>
    <mergeCell ref="AR189:AS189"/>
    <mergeCell ref="AU189:AV189"/>
    <mergeCell ref="AR162:AS162"/>
    <mergeCell ref="AU162:AV162"/>
    <mergeCell ref="B189:C189"/>
    <mergeCell ref="E189:F189"/>
    <mergeCell ref="I189:J189"/>
    <mergeCell ref="L189:M189"/>
    <mergeCell ref="P189:Q189"/>
    <mergeCell ref="S189:T189"/>
    <mergeCell ref="W189:X189"/>
    <mergeCell ref="Z189:AA189"/>
    <mergeCell ref="W162:X162"/>
    <mergeCell ref="Z162:AA162"/>
    <mergeCell ref="AD162:AE162"/>
    <mergeCell ref="AG162:AH162"/>
    <mergeCell ref="AK162:AL162"/>
    <mergeCell ref="AN162:AO162"/>
    <mergeCell ref="B162:C162"/>
    <mergeCell ref="E162:F162"/>
    <mergeCell ref="I162:J162"/>
    <mergeCell ref="L162:M162"/>
    <mergeCell ref="P162:Q162"/>
    <mergeCell ref="S162:T162"/>
    <mergeCell ref="AD137:AE137"/>
    <mergeCell ref="AG137:AH137"/>
    <mergeCell ref="AK137:AL137"/>
    <mergeCell ref="AN137:AO137"/>
    <mergeCell ref="AR137:AS137"/>
    <mergeCell ref="AU137:AV137"/>
    <mergeCell ref="AR110:AS110"/>
    <mergeCell ref="AU110:AV110"/>
    <mergeCell ref="B137:C137"/>
    <mergeCell ref="E137:F137"/>
    <mergeCell ref="I137:J137"/>
    <mergeCell ref="L137:M137"/>
    <mergeCell ref="P137:Q137"/>
    <mergeCell ref="S137:T137"/>
    <mergeCell ref="W137:X137"/>
    <mergeCell ref="Z137:AA137"/>
    <mergeCell ref="W110:X110"/>
    <mergeCell ref="Z110:AA110"/>
    <mergeCell ref="AD110:AE110"/>
    <mergeCell ref="AG110:AH110"/>
    <mergeCell ref="AK110:AL110"/>
    <mergeCell ref="AN110:AO110"/>
    <mergeCell ref="B110:C110"/>
    <mergeCell ref="E110:F110"/>
    <mergeCell ref="I110:J110"/>
    <mergeCell ref="L110:M110"/>
    <mergeCell ref="P110:Q110"/>
    <mergeCell ref="S110:T110"/>
    <mergeCell ref="AD85:AE85"/>
    <mergeCell ref="AG85:AH85"/>
    <mergeCell ref="AK85:AL85"/>
    <mergeCell ref="AN85:AO85"/>
    <mergeCell ref="AR85:AS85"/>
    <mergeCell ref="AU85:AV85"/>
    <mergeCell ref="AR58:AS58"/>
    <mergeCell ref="AU58:AV58"/>
    <mergeCell ref="B85:C85"/>
    <mergeCell ref="E85:F85"/>
    <mergeCell ref="I85:J85"/>
    <mergeCell ref="L85:M85"/>
    <mergeCell ref="P85:Q85"/>
    <mergeCell ref="S85:T85"/>
    <mergeCell ref="W85:X85"/>
    <mergeCell ref="Z85:AA85"/>
    <mergeCell ref="W58:X58"/>
    <mergeCell ref="Z58:AA58"/>
    <mergeCell ref="AD58:AE58"/>
    <mergeCell ref="AG58:AH58"/>
    <mergeCell ref="AK58:AL58"/>
    <mergeCell ref="AN58:AO58"/>
    <mergeCell ref="B58:C58"/>
    <mergeCell ref="E58:F58"/>
    <mergeCell ref="I58:J58"/>
    <mergeCell ref="L58:M58"/>
    <mergeCell ref="P58:Q58"/>
    <mergeCell ref="S58:T58"/>
    <mergeCell ref="AD33:AE33"/>
    <mergeCell ref="AG33:AH33"/>
    <mergeCell ref="AK33:AL33"/>
    <mergeCell ref="AN33:AO33"/>
    <mergeCell ref="AR33:AS33"/>
    <mergeCell ref="AU33:AV33"/>
    <mergeCell ref="AR6:AS6"/>
    <mergeCell ref="AU6:AV6"/>
    <mergeCell ref="B33:C33"/>
    <mergeCell ref="E33:F33"/>
    <mergeCell ref="I33:J33"/>
    <mergeCell ref="L33:M33"/>
    <mergeCell ref="P33:Q33"/>
    <mergeCell ref="S33:T33"/>
    <mergeCell ref="W33:X33"/>
    <mergeCell ref="Z33:AA33"/>
    <mergeCell ref="W6:X6"/>
    <mergeCell ref="Z6:AA6"/>
    <mergeCell ref="AD6:AE6"/>
    <mergeCell ref="AG6:AH6"/>
    <mergeCell ref="AK6:AL6"/>
    <mergeCell ref="AN6:AO6"/>
    <mergeCell ref="B6:C6"/>
    <mergeCell ref="E6:F6"/>
    <mergeCell ref="I6:J6"/>
    <mergeCell ref="L6:M6"/>
    <mergeCell ref="P6:Q6"/>
    <mergeCell ref="S6:T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4"/>
  <sheetViews>
    <sheetView topLeftCell="A67" zoomScale="85" zoomScaleNormal="85" workbookViewId="0">
      <selection activeCell="E93" sqref="E93"/>
    </sheetView>
  </sheetViews>
  <sheetFormatPr defaultRowHeight="16.5"/>
  <cols>
    <col min="1" max="1" width="15.75" style="135" customWidth="1"/>
    <col min="2" max="8" width="14.5" style="135" customWidth="1"/>
    <col min="9" max="9" width="12.5" style="135" customWidth="1"/>
    <col min="10" max="10" width="12.875" style="135" customWidth="1"/>
    <col min="11" max="12" width="3.875" style="135" customWidth="1"/>
    <col min="13" max="20" width="3.5" style="135" customWidth="1"/>
    <col min="21" max="16384" width="9" style="135"/>
  </cols>
  <sheetData>
    <row r="1" spans="1:11" ht="26.25">
      <c r="A1" s="108" t="s">
        <v>118</v>
      </c>
      <c r="B1" s="106" t="s">
        <v>497</v>
      </c>
      <c r="D1" s="118" t="s">
        <v>134</v>
      </c>
      <c r="E1" s="119"/>
      <c r="F1" s="119"/>
      <c r="J1" s="135" t="s">
        <v>123</v>
      </c>
    </row>
    <row r="2" spans="1:11" ht="17.25">
      <c r="A2" s="108" t="s">
        <v>28</v>
      </c>
      <c r="B2" s="104">
        <v>45453</v>
      </c>
      <c r="J2" s="135" t="s">
        <v>160</v>
      </c>
    </row>
    <row r="3" spans="1:11">
      <c r="J3" s="135" t="s">
        <v>124</v>
      </c>
    </row>
    <row r="4" spans="1:11" ht="17.25">
      <c r="A4" s="107" t="s">
        <v>122</v>
      </c>
      <c r="B4" s="104">
        <v>45431</v>
      </c>
      <c r="C4" s="7" t="s">
        <v>126</v>
      </c>
      <c r="D4" s="7"/>
      <c r="E4" s="7"/>
      <c r="F4" s="7"/>
      <c r="G4" s="7"/>
      <c r="H4" s="7"/>
      <c r="J4" s="60" t="s">
        <v>129</v>
      </c>
    </row>
    <row r="5" spans="1:11">
      <c r="A5" s="12" t="s">
        <v>121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</row>
    <row r="6" spans="1:11">
      <c r="A6" s="13" t="s">
        <v>15</v>
      </c>
      <c r="B6" s="175">
        <v>28574</v>
      </c>
      <c r="C6" s="103">
        <v>10565</v>
      </c>
      <c r="D6" s="103">
        <v>16606</v>
      </c>
      <c r="E6" s="103">
        <v>15513</v>
      </c>
      <c r="F6" s="103">
        <v>14617</v>
      </c>
      <c r="G6" s="103">
        <v>14614</v>
      </c>
      <c r="H6" s="103">
        <v>16326</v>
      </c>
    </row>
    <row r="7" spans="1:11">
      <c r="A7" s="13" t="s">
        <v>16</v>
      </c>
      <c r="B7" s="103">
        <v>16762</v>
      </c>
      <c r="C7" s="103">
        <v>17537</v>
      </c>
      <c r="D7" s="103">
        <v>14711</v>
      </c>
      <c r="E7" s="103">
        <v>15942</v>
      </c>
      <c r="F7" s="103">
        <v>16010</v>
      </c>
      <c r="G7" s="103">
        <v>18400</v>
      </c>
      <c r="H7" s="103">
        <v>16464</v>
      </c>
    </row>
    <row r="8" spans="1:11">
      <c r="A8" s="13" t="s">
        <v>17</v>
      </c>
      <c r="B8" s="103">
        <v>19502</v>
      </c>
      <c r="C8" s="103">
        <v>15387</v>
      </c>
      <c r="D8" s="103">
        <v>14380</v>
      </c>
      <c r="E8" s="103">
        <v>15540</v>
      </c>
      <c r="F8" s="228">
        <v>8696</v>
      </c>
      <c r="G8" s="103">
        <v>9813</v>
      </c>
      <c r="H8" s="103">
        <v>21421</v>
      </c>
    </row>
    <row r="9" spans="1:11">
      <c r="A9" s="13" t="s">
        <v>18</v>
      </c>
      <c r="B9" s="103">
        <v>14593</v>
      </c>
      <c r="C9" s="103">
        <v>16492</v>
      </c>
      <c r="D9" s="103">
        <v>16942</v>
      </c>
      <c r="E9" s="103">
        <v>14502</v>
      </c>
      <c r="F9" s="103">
        <v>12337</v>
      </c>
      <c r="G9" s="103">
        <v>19263</v>
      </c>
      <c r="H9" s="103">
        <v>20852</v>
      </c>
    </row>
    <row r="10" spans="1:11">
      <c r="A10" s="13" t="s">
        <v>19</v>
      </c>
      <c r="B10" s="103">
        <v>25873</v>
      </c>
      <c r="C10" s="103">
        <v>15058</v>
      </c>
      <c r="D10" s="103">
        <v>16225</v>
      </c>
      <c r="E10" s="103">
        <v>18265</v>
      </c>
      <c r="F10" s="103">
        <v>14348</v>
      </c>
      <c r="G10" s="103">
        <v>17831</v>
      </c>
      <c r="H10" s="175">
        <v>21256</v>
      </c>
      <c r="I10" s="27" t="s">
        <v>197</v>
      </c>
      <c r="J10" s="27">
        <v>269</v>
      </c>
      <c r="K10" s="27"/>
    </row>
    <row r="11" spans="1:11">
      <c r="A11" s="13" t="s">
        <v>20</v>
      </c>
      <c r="B11" s="103">
        <v>19055</v>
      </c>
      <c r="C11" s="103">
        <v>17959</v>
      </c>
      <c r="D11" s="103">
        <v>17947</v>
      </c>
      <c r="E11" s="103">
        <v>17301</v>
      </c>
      <c r="F11" s="103">
        <v>25101</v>
      </c>
      <c r="G11" s="103">
        <v>16882</v>
      </c>
      <c r="H11" s="103">
        <v>15523</v>
      </c>
      <c r="I11" s="27" t="s">
        <v>198</v>
      </c>
      <c r="J11" s="27">
        <v>25</v>
      </c>
      <c r="K11" s="27"/>
    </row>
    <row r="12" spans="1:11">
      <c r="A12" s="13" t="s">
        <v>21</v>
      </c>
      <c r="B12" s="103">
        <v>22479</v>
      </c>
      <c r="C12" s="103">
        <v>20213</v>
      </c>
      <c r="D12" s="103">
        <v>16211</v>
      </c>
      <c r="E12" s="103">
        <v>16271</v>
      </c>
      <c r="F12" s="103">
        <v>14166</v>
      </c>
      <c r="G12" s="103">
        <v>13968</v>
      </c>
      <c r="H12" s="103">
        <v>21522</v>
      </c>
      <c r="I12" s="27" t="s">
        <v>199</v>
      </c>
      <c r="J12" s="27">
        <v>121.03571428571429</v>
      </c>
      <c r="K12" s="27"/>
    </row>
    <row r="13" spans="1:11">
      <c r="A13" s="13" t="s">
        <v>22</v>
      </c>
      <c r="B13" s="103">
        <v>23693</v>
      </c>
      <c r="C13" s="103">
        <v>20347</v>
      </c>
      <c r="D13" s="103">
        <v>19746</v>
      </c>
      <c r="E13" s="103">
        <v>15768</v>
      </c>
      <c r="F13" s="103">
        <v>16835</v>
      </c>
      <c r="G13" s="103">
        <v>20828</v>
      </c>
      <c r="H13" s="175">
        <v>15859</v>
      </c>
      <c r="I13" s="27" t="s">
        <v>200</v>
      </c>
      <c r="J13" s="27">
        <v>6778</v>
      </c>
      <c r="K13" s="27"/>
    </row>
    <row r="14" spans="1:11">
      <c r="I14" s="19"/>
      <c r="J14" s="19"/>
    </row>
    <row r="15" spans="1:11" ht="17.25">
      <c r="A15" s="107" t="s">
        <v>95</v>
      </c>
      <c r="B15" s="104">
        <v>45401</v>
      </c>
      <c r="C15" s="7" t="s">
        <v>175</v>
      </c>
      <c r="D15" s="7"/>
      <c r="E15" s="7"/>
      <c r="F15" s="7"/>
      <c r="G15" s="7"/>
      <c r="H15" s="7"/>
    </row>
    <row r="16" spans="1:11">
      <c r="A16" s="12" t="s">
        <v>121</v>
      </c>
      <c r="B16" s="2" t="s">
        <v>77</v>
      </c>
      <c r="C16" s="2" t="s">
        <v>9</v>
      </c>
      <c r="D16" s="2" t="s">
        <v>10</v>
      </c>
      <c r="E16" s="2" t="s">
        <v>11</v>
      </c>
      <c r="F16" s="2" t="s">
        <v>12</v>
      </c>
      <c r="G16" s="2" t="s">
        <v>13</v>
      </c>
      <c r="H16" s="2" t="s">
        <v>14</v>
      </c>
      <c r="I16" s="7" t="s">
        <v>136</v>
      </c>
    </row>
    <row r="17" spans="1:9">
      <c r="A17" s="13" t="s">
        <v>15</v>
      </c>
      <c r="B17" s="175">
        <v>28439</v>
      </c>
      <c r="C17" s="103">
        <v>10396</v>
      </c>
      <c r="D17" s="103">
        <v>16516</v>
      </c>
      <c r="E17" s="103">
        <v>15488</v>
      </c>
      <c r="F17" s="103">
        <v>14440</v>
      </c>
      <c r="G17" s="103">
        <v>14531</v>
      </c>
      <c r="H17" s="103">
        <v>16230</v>
      </c>
    </row>
    <row r="18" spans="1:9">
      <c r="A18" s="13" t="s">
        <v>16</v>
      </c>
      <c r="B18" s="103">
        <v>16653</v>
      </c>
      <c r="C18" s="103">
        <v>17399</v>
      </c>
      <c r="D18" s="103">
        <v>14611</v>
      </c>
      <c r="E18" s="103">
        <v>15856</v>
      </c>
      <c r="F18" s="103">
        <v>15879</v>
      </c>
      <c r="G18" s="103">
        <v>18276</v>
      </c>
      <c r="H18" s="103">
        <v>16362</v>
      </c>
    </row>
    <row r="19" spans="1:9">
      <c r="A19" s="13" t="s">
        <v>17</v>
      </c>
      <c r="B19" s="103">
        <v>19408</v>
      </c>
      <c r="C19" s="103">
        <v>15253</v>
      </c>
      <c r="D19" s="103">
        <v>14295</v>
      </c>
      <c r="E19" s="103">
        <v>15453</v>
      </c>
      <c r="F19" s="228">
        <v>8590</v>
      </c>
      <c r="G19" s="103">
        <v>9727</v>
      </c>
      <c r="H19" s="103">
        <v>21270</v>
      </c>
    </row>
    <row r="20" spans="1:9">
      <c r="A20" s="13" t="s">
        <v>18</v>
      </c>
      <c r="B20" s="103">
        <v>14485</v>
      </c>
      <c r="C20" s="103">
        <v>16363</v>
      </c>
      <c r="D20" s="103">
        <v>16863</v>
      </c>
      <c r="E20" s="103">
        <v>14410</v>
      </c>
      <c r="F20" s="103">
        <v>12288</v>
      </c>
      <c r="G20" s="103">
        <v>19172</v>
      </c>
      <c r="H20" s="103">
        <v>20785</v>
      </c>
    </row>
    <row r="21" spans="1:9">
      <c r="A21" s="13" t="s">
        <v>19</v>
      </c>
      <c r="B21" s="103">
        <v>25623</v>
      </c>
      <c r="C21" s="103">
        <v>14911</v>
      </c>
      <c r="D21" s="103">
        <v>16120</v>
      </c>
      <c r="E21" s="103">
        <v>18187</v>
      </c>
      <c r="F21" s="103">
        <v>14228</v>
      </c>
      <c r="G21" s="103">
        <v>17729</v>
      </c>
      <c r="H21" s="175">
        <v>21076</v>
      </c>
    </row>
    <row r="22" spans="1:9">
      <c r="A22" s="13" t="s">
        <v>20</v>
      </c>
      <c r="B22" s="103">
        <v>18958</v>
      </c>
      <c r="C22" s="103">
        <v>17836</v>
      </c>
      <c r="D22" s="103">
        <v>17793</v>
      </c>
      <c r="E22" s="103">
        <v>17151</v>
      </c>
      <c r="F22" s="103">
        <v>25019</v>
      </c>
      <c r="G22" s="103">
        <v>16757</v>
      </c>
      <c r="H22" s="103">
        <v>15415</v>
      </c>
    </row>
    <row r="23" spans="1:9">
      <c r="A23" s="13" t="s">
        <v>21</v>
      </c>
      <c r="B23" s="103">
        <v>22370</v>
      </c>
      <c r="C23" s="103">
        <v>20131</v>
      </c>
      <c r="D23" s="103">
        <v>16058</v>
      </c>
      <c r="E23" s="103">
        <v>16167</v>
      </c>
      <c r="F23" s="103">
        <v>14054</v>
      </c>
      <c r="G23" s="103">
        <v>13852</v>
      </c>
      <c r="H23" s="103">
        <v>21253</v>
      </c>
    </row>
    <row r="24" spans="1:9">
      <c r="A24" s="13" t="s">
        <v>22</v>
      </c>
      <c r="B24" s="103">
        <v>23440</v>
      </c>
      <c r="C24" s="103">
        <v>20124</v>
      </c>
      <c r="D24" s="103">
        <v>19624</v>
      </c>
      <c r="E24" s="103">
        <v>15628</v>
      </c>
      <c r="F24" s="103">
        <v>16685</v>
      </c>
      <c r="G24" s="103">
        <v>20671</v>
      </c>
      <c r="H24" s="175">
        <v>15815</v>
      </c>
    </row>
    <row r="26" spans="1:9" ht="18" thickBot="1">
      <c r="A26" s="122" t="s">
        <v>125</v>
      </c>
      <c r="C26" s="19"/>
      <c r="D26" s="19"/>
      <c r="E26" s="19"/>
      <c r="F26" s="19"/>
      <c r="G26" s="19"/>
      <c r="H26" s="19"/>
    </row>
    <row r="27" spans="1:9">
      <c r="A27" s="65" t="s">
        <v>76</v>
      </c>
      <c r="B27" s="61" t="s">
        <v>77</v>
      </c>
      <c r="C27" s="61" t="s">
        <v>9</v>
      </c>
      <c r="D27" s="61" t="s">
        <v>10</v>
      </c>
      <c r="E27" s="61" t="s">
        <v>11</v>
      </c>
      <c r="F27" s="61" t="s">
        <v>12</v>
      </c>
      <c r="G27" s="61" t="s">
        <v>13</v>
      </c>
      <c r="H27" s="62" t="s">
        <v>14</v>
      </c>
      <c r="I27" s="19" t="s">
        <v>135</v>
      </c>
    </row>
    <row r="28" spans="1:9">
      <c r="A28" s="66" t="s">
        <v>15</v>
      </c>
      <c r="B28" s="174">
        <v>42570</v>
      </c>
      <c r="C28" s="110">
        <v>28510</v>
      </c>
      <c r="D28" s="110">
        <v>12820</v>
      </c>
      <c r="E28" s="110">
        <v>18610</v>
      </c>
      <c r="F28" s="110">
        <v>28060</v>
      </c>
      <c r="G28" s="110">
        <v>15560</v>
      </c>
      <c r="H28" s="110">
        <v>20130</v>
      </c>
    </row>
    <row r="29" spans="1:9">
      <c r="A29" s="66" t="s">
        <v>16</v>
      </c>
      <c r="B29" s="110">
        <v>22570</v>
      </c>
      <c r="C29" s="110">
        <v>24100</v>
      </c>
      <c r="D29" s="110">
        <v>17230</v>
      </c>
      <c r="E29" s="110">
        <v>14800</v>
      </c>
      <c r="F29" s="110">
        <v>25150</v>
      </c>
      <c r="G29" s="110">
        <v>23330</v>
      </c>
      <c r="H29" s="110">
        <v>16930</v>
      </c>
    </row>
    <row r="30" spans="1:9">
      <c r="A30" s="66" t="s">
        <v>17</v>
      </c>
      <c r="B30" s="110">
        <v>11450</v>
      </c>
      <c r="C30" s="110">
        <v>24400</v>
      </c>
      <c r="D30" s="110">
        <v>15560</v>
      </c>
      <c r="E30" s="110">
        <v>15870</v>
      </c>
      <c r="F30" s="229">
        <v>0</v>
      </c>
      <c r="G30" s="110">
        <v>20130</v>
      </c>
      <c r="H30" s="110">
        <v>23180</v>
      </c>
    </row>
    <row r="31" spans="1:9">
      <c r="A31" s="66" t="s">
        <v>18</v>
      </c>
      <c r="B31" s="110">
        <v>19060</v>
      </c>
      <c r="C31" s="110">
        <v>22720</v>
      </c>
      <c r="D31" s="110">
        <v>19830</v>
      </c>
      <c r="E31" s="110">
        <v>17690</v>
      </c>
      <c r="F31" s="110">
        <v>25920</v>
      </c>
      <c r="G31" s="110">
        <v>16480</v>
      </c>
      <c r="H31" s="110">
        <v>16020</v>
      </c>
    </row>
    <row r="32" spans="1:9">
      <c r="A32" s="66" t="s">
        <v>19</v>
      </c>
      <c r="B32" s="110">
        <v>22270</v>
      </c>
      <c r="C32" s="110">
        <v>31410</v>
      </c>
      <c r="D32" s="110">
        <v>36910</v>
      </c>
      <c r="E32" s="110">
        <v>13120</v>
      </c>
      <c r="F32" s="110">
        <v>20740</v>
      </c>
      <c r="G32" s="110">
        <v>18760</v>
      </c>
      <c r="H32" s="248">
        <v>22810</v>
      </c>
    </row>
    <row r="33" spans="1:20">
      <c r="A33" s="66" t="s">
        <v>20</v>
      </c>
      <c r="B33" s="110">
        <v>18300</v>
      </c>
      <c r="C33" s="110">
        <v>23330</v>
      </c>
      <c r="D33" s="110">
        <v>21800</v>
      </c>
      <c r="E33" s="110">
        <v>21350</v>
      </c>
      <c r="F33" s="110">
        <v>15410</v>
      </c>
      <c r="G33" s="110">
        <v>66780</v>
      </c>
      <c r="H33" s="110">
        <v>19830</v>
      </c>
    </row>
    <row r="34" spans="1:20">
      <c r="A34" s="66" t="s">
        <v>21</v>
      </c>
      <c r="B34" s="110">
        <v>11290</v>
      </c>
      <c r="C34" s="110">
        <v>15410</v>
      </c>
      <c r="D34" s="110">
        <v>24400</v>
      </c>
      <c r="E34" s="110">
        <v>17540</v>
      </c>
      <c r="F34" s="110">
        <v>48340</v>
      </c>
      <c r="G34" s="110">
        <v>17230</v>
      </c>
      <c r="H34" s="110">
        <v>30800</v>
      </c>
    </row>
    <row r="35" spans="1:20" ht="17.25" thickBot="1">
      <c r="A35" s="67" t="s">
        <v>22</v>
      </c>
      <c r="B35" s="110">
        <v>42840</v>
      </c>
      <c r="C35" s="110">
        <v>39460</v>
      </c>
      <c r="D35" s="110">
        <v>19670</v>
      </c>
      <c r="E35" s="110">
        <v>37670</v>
      </c>
      <c r="F35" s="110">
        <v>27600</v>
      </c>
      <c r="G35" s="110">
        <v>25770</v>
      </c>
      <c r="H35" s="174">
        <v>18850</v>
      </c>
      <c r="I35" s="123">
        <v>1288370</v>
      </c>
    </row>
    <row r="36" spans="1:20" s="111" customFormat="1">
      <c r="A36" s="113"/>
      <c r="B36" s="114"/>
      <c r="C36" s="35"/>
      <c r="D36" s="35"/>
      <c r="E36" s="35"/>
      <c r="F36" s="35"/>
      <c r="G36" s="35"/>
      <c r="H36" s="35"/>
    </row>
    <row r="37" spans="1:20" ht="17.25">
      <c r="A37" s="121" t="s">
        <v>498</v>
      </c>
      <c r="C37" s="19"/>
      <c r="D37" s="19"/>
      <c r="E37" s="19"/>
      <c r="F37" s="19"/>
      <c r="G37" s="19"/>
      <c r="H37" s="19"/>
      <c r="I37" s="50"/>
      <c r="M37" s="135" t="s">
        <v>102</v>
      </c>
      <c r="O37" s="53" t="s">
        <v>128</v>
      </c>
    </row>
    <row r="38" spans="1:20">
      <c r="A38" s="68" t="s">
        <v>76</v>
      </c>
      <c r="B38" s="12" t="s">
        <v>77</v>
      </c>
      <c r="C38" s="12" t="s">
        <v>9</v>
      </c>
      <c r="D38" s="12" t="s">
        <v>10</v>
      </c>
      <c r="E38" s="12" t="s">
        <v>11</v>
      </c>
      <c r="F38" s="12" t="s">
        <v>12</v>
      </c>
      <c r="G38" s="12" t="s">
        <v>13</v>
      </c>
      <c r="H38" s="12" t="s">
        <v>14</v>
      </c>
      <c r="I38" s="50"/>
      <c r="M38" s="52" t="s">
        <v>76</v>
      </c>
      <c r="N38" s="52" t="s">
        <v>77</v>
      </c>
      <c r="O38" s="52" t="s">
        <v>9</v>
      </c>
      <c r="P38" s="52" t="s">
        <v>10</v>
      </c>
      <c r="Q38" s="52" t="s">
        <v>11</v>
      </c>
      <c r="R38" s="52" t="s">
        <v>12</v>
      </c>
      <c r="S38" s="52" t="s">
        <v>13</v>
      </c>
      <c r="T38" s="52" t="s">
        <v>14</v>
      </c>
    </row>
    <row r="39" spans="1:20">
      <c r="A39" s="68" t="s">
        <v>15</v>
      </c>
      <c r="B39" s="174">
        <v>42570</v>
      </c>
      <c r="C39" s="110">
        <v>28510</v>
      </c>
      <c r="D39" s="110">
        <v>12820</v>
      </c>
      <c r="E39" s="110">
        <v>18610</v>
      </c>
      <c r="F39" s="110">
        <v>28060</v>
      </c>
      <c r="G39" s="110">
        <v>15560</v>
      </c>
      <c r="H39" s="110">
        <v>20130</v>
      </c>
      <c r="I39" s="120" t="s">
        <v>499</v>
      </c>
      <c r="M39" s="52" t="s">
        <v>15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</row>
    <row r="40" spans="1:20">
      <c r="A40" s="68" t="s">
        <v>16</v>
      </c>
      <c r="B40" s="110">
        <v>22570</v>
      </c>
      <c r="C40" s="110">
        <v>0</v>
      </c>
      <c r="D40" s="110">
        <v>17230</v>
      </c>
      <c r="E40" s="110">
        <v>14800</v>
      </c>
      <c r="F40" s="110">
        <v>25150</v>
      </c>
      <c r="G40" s="110">
        <v>23330</v>
      </c>
      <c r="H40" s="110">
        <v>16930</v>
      </c>
      <c r="I40" s="50"/>
      <c r="M40" s="52" t="s">
        <v>16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0</v>
      </c>
    </row>
    <row r="41" spans="1:20">
      <c r="A41" s="68" t="s">
        <v>17</v>
      </c>
      <c r="B41" s="110">
        <v>11450</v>
      </c>
      <c r="C41" s="110">
        <v>24400</v>
      </c>
      <c r="D41" s="110">
        <v>15560</v>
      </c>
      <c r="E41" s="110">
        <v>15870</v>
      </c>
      <c r="F41" s="229">
        <v>0</v>
      </c>
      <c r="G41" s="110">
        <v>20130</v>
      </c>
      <c r="H41" s="110">
        <v>23180</v>
      </c>
      <c r="I41" s="50"/>
      <c r="M41" s="52" t="s">
        <v>17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</row>
    <row r="42" spans="1:20">
      <c r="A42" s="68" t="s">
        <v>18</v>
      </c>
      <c r="B42" s="110">
        <v>19060</v>
      </c>
      <c r="C42" s="110">
        <v>22720</v>
      </c>
      <c r="D42" s="110">
        <v>19830</v>
      </c>
      <c r="E42" s="110">
        <v>17690</v>
      </c>
      <c r="F42" s="110">
        <v>25920</v>
      </c>
      <c r="G42" s="110">
        <v>16480</v>
      </c>
      <c r="H42" s="110">
        <v>16020</v>
      </c>
      <c r="I42" s="50"/>
      <c r="M42" s="52" t="s">
        <v>18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</row>
    <row r="43" spans="1:20">
      <c r="A43" s="68" t="s">
        <v>19</v>
      </c>
      <c r="B43" s="110">
        <v>22270</v>
      </c>
      <c r="C43" s="110">
        <v>31410</v>
      </c>
      <c r="D43" s="110">
        <v>36910</v>
      </c>
      <c r="E43" s="110">
        <v>13120</v>
      </c>
      <c r="F43" s="110">
        <v>20740</v>
      </c>
      <c r="G43" s="110">
        <v>18760</v>
      </c>
      <c r="H43" s="248">
        <v>22810</v>
      </c>
      <c r="I43" s="50"/>
      <c r="M43" s="52" t="s">
        <v>19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</row>
    <row r="44" spans="1:20">
      <c r="A44" s="68" t="s">
        <v>20</v>
      </c>
      <c r="B44" s="110">
        <v>18300</v>
      </c>
      <c r="C44" s="110">
        <v>23330</v>
      </c>
      <c r="D44" s="110">
        <v>21800</v>
      </c>
      <c r="E44" s="110">
        <v>21350</v>
      </c>
      <c r="F44" s="110">
        <v>15410</v>
      </c>
      <c r="G44" s="110">
        <v>0</v>
      </c>
      <c r="H44" s="110">
        <v>19830</v>
      </c>
      <c r="I44" s="50"/>
      <c r="M44" s="52" t="s">
        <v>20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</row>
    <row r="45" spans="1:20">
      <c r="A45" s="68" t="s">
        <v>21</v>
      </c>
      <c r="B45" s="110">
        <v>11290</v>
      </c>
      <c r="C45" s="110">
        <v>15410</v>
      </c>
      <c r="D45" s="110">
        <v>24400</v>
      </c>
      <c r="E45" s="110">
        <v>17540</v>
      </c>
      <c r="F45" s="110">
        <v>48340</v>
      </c>
      <c r="G45" s="110">
        <v>17230</v>
      </c>
      <c r="H45" s="110">
        <v>0</v>
      </c>
      <c r="I45" s="9" t="s">
        <v>162</v>
      </c>
      <c r="J45" s="140">
        <v>5</v>
      </c>
      <c r="M45" s="52" t="s">
        <v>21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</row>
    <row r="46" spans="1:20">
      <c r="A46" s="68" t="s">
        <v>22</v>
      </c>
      <c r="B46" s="110">
        <v>42840</v>
      </c>
      <c r="C46" s="110">
        <v>39460</v>
      </c>
      <c r="D46" s="110">
        <v>19670</v>
      </c>
      <c r="E46" s="110">
        <v>37670</v>
      </c>
      <c r="F46" s="110">
        <v>0</v>
      </c>
      <c r="G46" s="110">
        <v>25770</v>
      </c>
      <c r="H46" s="174">
        <v>18850</v>
      </c>
      <c r="J46" s="123">
        <v>1139090</v>
      </c>
      <c r="M46" s="52" t="s">
        <v>22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</row>
    <row r="50" spans="1:9" ht="18" thickBot="1">
      <c r="A50" s="121" t="s">
        <v>500</v>
      </c>
      <c r="B50" s="19" t="s">
        <v>127</v>
      </c>
      <c r="C50" s="19"/>
      <c r="D50" s="69"/>
      <c r="E50" s="19"/>
      <c r="F50" s="19"/>
      <c r="G50" s="19"/>
      <c r="H50" s="19"/>
      <c r="I50" s="53"/>
    </row>
    <row r="51" spans="1:9">
      <c r="A51" s="54" t="s">
        <v>76</v>
      </c>
      <c r="B51" s="61" t="s">
        <v>77</v>
      </c>
      <c r="C51" s="61" t="s">
        <v>9</v>
      </c>
      <c r="D51" s="61" t="s">
        <v>10</v>
      </c>
      <c r="E51" s="61" t="s">
        <v>11</v>
      </c>
      <c r="F51" s="61" t="s">
        <v>12</v>
      </c>
      <c r="G51" s="61" t="s">
        <v>13</v>
      </c>
      <c r="H51" s="62" t="s">
        <v>14</v>
      </c>
    </row>
    <row r="52" spans="1:9">
      <c r="A52" s="55" t="s">
        <v>15</v>
      </c>
      <c r="B52" s="112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</row>
    <row r="53" spans="1:9">
      <c r="A53" s="55" t="s">
        <v>16</v>
      </c>
      <c r="B53" s="112">
        <v>0</v>
      </c>
      <c r="C53" s="112">
        <v>24100</v>
      </c>
      <c r="D53" s="112">
        <v>0</v>
      </c>
      <c r="E53" s="112">
        <v>0</v>
      </c>
      <c r="F53" s="112">
        <v>0</v>
      </c>
      <c r="G53" s="112">
        <v>0</v>
      </c>
      <c r="H53" s="112">
        <v>0</v>
      </c>
    </row>
    <row r="54" spans="1:9">
      <c r="A54" s="55" t="s">
        <v>17</v>
      </c>
      <c r="B54" s="112">
        <v>0</v>
      </c>
      <c r="C54" s="112">
        <v>0</v>
      </c>
      <c r="D54" s="112">
        <v>0</v>
      </c>
      <c r="E54" s="112">
        <v>0</v>
      </c>
      <c r="F54" s="230">
        <v>0</v>
      </c>
      <c r="G54" s="112">
        <v>0</v>
      </c>
      <c r="H54" s="112">
        <v>0</v>
      </c>
    </row>
    <row r="55" spans="1:9">
      <c r="A55" s="55" t="s">
        <v>18</v>
      </c>
      <c r="B55" s="112">
        <v>0</v>
      </c>
      <c r="C55" s="112">
        <v>0</v>
      </c>
      <c r="D55" s="112">
        <v>0</v>
      </c>
      <c r="E55" s="112">
        <v>0</v>
      </c>
      <c r="F55" s="112">
        <v>0</v>
      </c>
      <c r="G55" s="112">
        <v>0</v>
      </c>
      <c r="H55" s="112">
        <v>0</v>
      </c>
    </row>
    <row r="56" spans="1:9">
      <c r="A56" s="55" t="s">
        <v>19</v>
      </c>
      <c r="B56" s="112">
        <v>0</v>
      </c>
      <c r="C56" s="112">
        <v>0</v>
      </c>
      <c r="D56" s="112">
        <v>0</v>
      </c>
      <c r="E56" s="112">
        <v>0</v>
      </c>
      <c r="F56" s="112">
        <v>0</v>
      </c>
      <c r="G56" s="112">
        <v>0</v>
      </c>
      <c r="H56" s="112">
        <v>0</v>
      </c>
    </row>
    <row r="57" spans="1:9">
      <c r="A57" s="55" t="s">
        <v>20</v>
      </c>
      <c r="B57" s="112">
        <v>0</v>
      </c>
      <c r="C57" s="112">
        <v>0</v>
      </c>
      <c r="D57" s="112">
        <v>0</v>
      </c>
      <c r="E57" s="112">
        <v>0</v>
      </c>
      <c r="F57" s="112">
        <v>0</v>
      </c>
      <c r="G57" s="112">
        <v>66780</v>
      </c>
      <c r="H57" s="112">
        <v>0</v>
      </c>
    </row>
    <row r="58" spans="1:9">
      <c r="A58" s="55" t="s">
        <v>21</v>
      </c>
      <c r="B58" s="112">
        <v>0</v>
      </c>
      <c r="C58" s="112">
        <v>0</v>
      </c>
      <c r="D58" s="112">
        <v>0</v>
      </c>
      <c r="E58" s="112">
        <v>0</v>
      </c>
      <c r="F58" s="112">
        <v>0</v>
      </c>
      <c r="G58" s="112">
        <v>0</v>
      </c>
      <c r="H58" s="112">
        <v>30800</v>
      </c>
    </row>
    <row r="59" spans="1:9" ht="17.25" thickBot="1">
      <c r="A59" s="56" t="s">
        <v>22</v>
      </c>
      <c r="B59" s="112">
        <v>0</v>
      </c>
      <c r="C59" s="112">
        <v>0</v>
      </c>
      <c r="D59" s="112">
        <v>0</v>
      </c>
      <c r="E59" s="112">
        <v>0</v>
      </c>
      <c r="F59" s="112">
        <v>27600</v>
      </c>
      <c r="G59" s="112">
        <v>0</v>
      </c>
      <c r="H59" s="112">
        <v>0</v>
      </c>
      <c r="I59" s="124">
        <v>149280</v>
      </c>
    </row>
    <row r="64" spans="1:9" ht="21" thickBot="1">
      <c r="A64" s="109" t="s">
        <v>218</v>
      </c>
      <c r="B64" s="19" t="s">
        <v>219</v>
      </c>
      <c r="C64" s="19"/>
      <c r="D64" s="144" t="s">
        <v>239</v>
      </c>
      <c r="E64" s="19"/>
      <c r="F64" s="19"/>
      <c r="G64" s="19"/>
      <c r="H64" s="19"/>
    </row>
    <row r="65" spans="1:17">
      <c r="A65" s="65" t="s">
        <v>76</v>
      </c>
      <c r="B65" s="61" t="s">
        <v>77</v>
      </c>
      <c r="C65" s="61" t="s">
        <v>9</v>
      </c>
      <c r="D65" s="61" t="s">
        <v>10</v>
      </c>
      <c r="E65" s="61" t="s">
        <v>11</v>
      </c>
      <c r="F65" s="61" t="s">
        <v>12</v>
      </c>
      <c r="G65" s="61" t="s">
        <v>13</v>
      </c>
      <c r="H65" s="62" t="s">
        <v>14</v>
      </c>
    </row>
    <row r="66" spans="1:17">
      <c r="A66" s="66" t="s">
        <v>15</v>
      </c>
      <c r="B66" s="174">
        <v>21600</v>
      </c>
      <c r="C66" s="110">
        <v>29280</v>
      </c>
      <c r="D66" s="174">
        <v>17230</v>
      </c>
      <c r="E66" s="110">
        <v>7330</v>
      </c>
      <c r="F66" s="110">
        <v>30500</v>
      </c>
      <c r="G66" s="110">
        <v>16170</v>
      </c>
      <c r="H66" s="110">
        <v>18150</v>
      </c>
    </row>
    <row r="67" spans="1:17">
      <c r="A67" s="66" t="s">
        <v>16</v>
      </c>
      <c r="B67" s="110">
        <v>20130</v>
      </c>
      <c r="C67" s="110">
        <v>24550</v>
      </c>
      <c r="D67" s="110">
        <v>18760</v>
      </c>
      <c r="E67" s="110">
        <v>16630</v>
      </c>
      <c r="F67" s="110">
        <v>23490</v>
      </c>
      <c r="G67" s="110">
        <v>22410</v>
      </c>
      <c r="H67" s="110">
        <v>19060</v>
      </c>
    </row>
    <row r="68" spans="1:17">
      <c r="A68" s="66" t="s">
        <v>17</v>
      </c>
      <c r="B68" s="110">
        <v>17840</v>
      </c>
      <c r="C68" s="110">
        <v>23940</v>
      </c>
      <c r="D68" s="110">
        <v>16480</v>
      </c>
      <c r="E68" s="110">
        <v>16780</v>
      </c>
      <c r="F68" s="229">
        <v>990</v>
      </c>
      <c r="G68" s="110">
        <v>16630</v>
      </c>
      <c r="H68" s="110">
        <v>26530</v>
      </c>
    </row>
    <row r="69" spans="1:17">
      <c r="A69" s="66" t="s">
        <v>18</v>
      </c>
      <c r="B69" s="110">
        <v>19980</v>
      </c>
      <c r="C69" s="110">
        <v>23180</v>
      </c>
      <c r="D69" s="110">
        <v>15560</v>
      </c>
      <c r="E69" s="110">
        <v>17540</v>
      </c>
      <c r="F69" s="110">
        <v>10990</v>
      </c>
      <c r="G69" s="110">
        <v>17390</v>
      </c>
      <c r="H69" s="110">
        <v>13730</v>
      </c>
    </row>
    <row r="70" spans="1:17">
      <c r="A70" s="66" t="s">
        <v>19</v>
      </c>
      <c r="B70" s="110">
        <v>47780</v>
      </c>
      <c r="C70" s="110">
        <v>25920</v>
      </c>
      <c r="D70" s="110">
        <v>19520</v>
      </c>
      <c r="E70" s="110">
        <v>15410</v>
      </c>
      <c r="F70" s="110">
        <v>21800</v>
      </c>
      <c r="G70" s="110">
        <v>19060</v>
      </c>
      <c r="H70" s="110">
        <v>28450</v>
      </c>
      <c r="I70" s="135" t="s">
        <v>197</v>
      </c>
      <c r="J70" s="27">
        <v>52720</v>
      </c>
    </row>
    <row r="71" spans="1:17">
      <c r="A71" s="66" t="s">
        <v>20</v>
      </c>
      <c r="B71" s="110">
        <v>18300</v>
      </c>
      <c r="C71" s="110">
        <v>22270</v>
      </c>
      <c r="D71" s="110">
        <v>26990</v>
      </c>
      <c r="E71" s="110">
        <v>26380</v>
      </c>
      <c r="F71" s="110">
        <v>16020</v>
      </c>
      <c r="G71" s="110">
        <v>22570</v>
      </c>
      <c r="H71" s="110">
        <v>19980</v>
      </c>
      <c r="I71" s="135" t="s">
        <v>199</v>
      </c>
      <c r="J71" s="27">
        <v>21932.5</v>
      </c>
    </row>
    <row r="72" spans="1:17">
      <c r="A72" s="66" t="s">
        <v>21</v>
      </c>
      <c r="B72" s="110">
        <v>20130</v>
      </c>
      <c r="C72" s="110">
        <v>16020</v>
      </c>
      <c r="D72" s="110">
        <v>26840</v>
      </c>
      <c r="E72" s="110">
        <v>19370</v>
      </c>
      <c r="F72" s="110">
        <v>20590</v>
      </c>
      <c r="G72" s="110">
        <v>21190</v>
      </c>
      <c r="H72" s="110">
        <v>52720</v>
      </c>
      <c r="I72" s="135" t="s">
        <v>236</v>
      </c>
      <c r="J72" s="27">
        <v>1220</v>
      </c>
    </row>
    <row r="73" spans="1:17" ht="17.25" thickBot="1">
      <c r="A73" s="67" t="s">
        <v>22</v>
      </c>
      <c r="B73" s="110">
        <v>48550</v>
      </c>
      <c r="C73" s="110">
        <v>40760</v>
      </c>
      <c r="D73" s="110">
        <v>22110</v>
      </c>
      <c r="E73" s="110">
        <v>24850</v>
      </c>
      <c r="F73" s="110">
        <v>26380</v>
      </c>
      <c r="G73" s="110">
        <v>27450</v>
      </c>
      <c r="H73" s="174">
        <v>7730</v>
      </c>
      <c r="I73" s="27">
        <v>1227990</v>
      </c>
    </row>
    <row r="75" spans="1:17" ht="18" thickBot="1">
      <c r="A75" s="115" t="s">
        <v>501</v>
      </c>
      <c r="B75" s="19" t="s">
        <v>219</v>
      </c>
      <c r="C75" s="19"/>
      <c r="D75" s="19"/>
      <c r="E75" s="19"/>
      <c r="F75" s="19"/>
      <c r="G75" s="19"/>
      <c r="H75" s="19"/>
      <c r="J75" s="63"/>
      <c r="K75" s="63"/>
      <c r="L75" s="63"/>
      <c r="M75" s="63"/>
      <c r="N75" s="63"/>
      <c r="O75" s="63"/>
      <c r="P75" s="63"/>
      <c r="Q75" s="63"/>
    </row>
    <row r="76" spans="1:17">
      <c r="A76" s="54" t="s">
        <v>76</v>
      </c>
      <c r="B76" s="61" t="s">
        <v>77</v>
      </c>
      <c r="C76" s="61" t="s">
        <v>9</v>
      </c>
      <c r="D76" s="61" t="s">
        <v>10</v>
      </c>
      <c r="E76" s="61" t="s">
        <v>11</v>
      </c>
      <c r="F76" s="61" t="s">
        <v>12</v>
      </c>
      <c r="G76" s="61" t="s">
        <v>13</v>
      </c>
      <c r="H76" s="62" t="s">
        <v>14</v>
      </c>
      <c r="J76" s="64"/>
      <c r="K76" s="64"/>
      <c r="L76" s="64"/>
      <c r="M76" s="64"/>
      <c r="N76" s="64"/>
      <c r="O76" s="64"/>
      <c r="P76" s="64"/>
      <c r="Q76" s="64"/>
    </row>
    <row r="77" spans="1:17">
      <c r="A77" s="55" t="s">
        <v>15</v>
      </c>
      <c r="B77" s="174">
        <v>21600</v>
      </c>
      <c r="C77" s="110">
        <v>29280</v>
      </c>
      <c r="D77" s="174">
        <v>17230</v>
      </c>
      <c r="E77" s="110">
        <v>7330</v>
      </c>
      <c r="F77" s="110">
        <v>30500</v>
      </c>
      <c r="G77" s="110">
        <v>16170</v>
      </c>
      <c r="H77" s="110">
        <v>18150</v>
      </c>
      <c r="J77" s="64"/>
      <c r="K77" s="35"/>
      <c r="L77" s="35"/>
      <c r="M77" s="35"/>
      <c r="N77" s="35"/>
      <c r="O77" s="35"/>
      <c r="P77" s="35"/>
      <c r="Q77" s="35"/>
    </row>
    <row r="78" spans="1:17">
      <c r="A78" s="55" t="s">
        <v>16</v>
      </c>
      <c r="B78" s="110">
        <v>20130</v>
      </c>
      <c r="C78" s="110">
        <v>48650</v>
      </c>
      <c r="D78" s="110">
        <v>18760</v>
      </c>
      <c r="E78" s="110">
        <v>16630</v>
      </c>
      <c r="F78" s="110">
        <v>23490</v>
      </c>
      <c r="G78" s="110">
        <v>22410</v>
      </c>
      <c r="H78" s="110">
        <v>19060</v>
      </c>
      <c r="J78" s="64"/>
      <c r="K78" s="35"/>
      <c r="L78" s="35"/>
      <c r="M78" s="35"/>
      <c r="N78" s="35"/>
      <c r="O78" s="35"/>
      <c r="P78" s="35"/>
      <c r="Q78" s="35"/>
    </row>
    <row r="79" spans="1:17">
      <c r="A79" s="55" t="s">
        <v>17</v>
      </c>
      <c r="B79" s="110">
        <v>17840</v>
      </c>
      <c r="C79" s="110">
        <v>23940</v>
      </c>
      <c r="D79" s="110">
        <v>16480</v>
      </c>
      <c r="E79" s="110">
        <v>16780</v>
      </c>
      <c r="F79" s="229">
        <v>990</v>
      </c>
      <c r="G79" s="110">
        <v>16630</v>
      </c>
      <c r="H79" s="110">
        <v>26530</v>
      </c>
      <c r="J79" s="64"/>
      <c r="K79" s="35"/>
      <c r="L79" s="35"/>
      <c r="M79" s="35"/>
      <c r="N79" s="35"/>
      <c r="O79" s="35"/>
      <c r="P79" s="35"/>
      <c r="Q79" s="35"/>
    </row>
    <row r="80" spans="1:17">
      <c r="A80" s="55" t="s">
        <v>18</v>
      </c>
      <c r="B80" s="110">
        <v>19980</v>
      </c>
      <c r="C80" s="110">
        <v>23180</v>
      </c>
      <c r="D80" s="110">
        <v>15560</v>
      </c>
      <c r="E80" s="110">
        <v>17540</v>
      </c>
      <c r="F80" s="110">
        <v>10990</v>
      </c>
      <c r="G80" s="110">
        <v>17390</v>
      </c>
      <c r="H80" s="110">
        <v>13730</v>
      </c>
      <c r="J80" s="64"/>
      <c r="K80" s="35"/>
      <c r="L80" s="35"/>
      <c r="M80" s="35"/>
      <c r="N80" s="35"/>
      <c r="O80" s="35"/>
      <c r="P80" s="35"/>
      <c r="Q80" s="35"/>
    </row>
    <row r="81" spans="1:17">
      <c r="A81" s="55" t="s">
        <v>19</v>
      </c>
      <c r="B81" s="110">
        <v>47780</v>
      </c>
      <c r="C81" s="110">
        <v>25920</v>
      </c>
      <c r="D81" s="110">
        <v>19520</v>
      </c>
      <c r="E81" s="110">
        <v>15410</v>
      </c>
      <c r="F81" s="110">
        <v>21800</v>
      </c>
      <c r="G81" s="110">
        <v>19060</v>
      </c>
      <c r="H81" s="110">
        <v>28450</v>
      </c>
      <c r="J81" s="64"/>
      <c r="K81" s="35"/>
      <c r="L81" s="35"/>
      <c r="M81" s="35"/>
      <c r="N81" s="35"/>
      <c r="O81" s="35"/>
      <c r="P81" s="35"/>
      <c r="Q81" s="35"/>
    </row>
    <row r="82" spans="1:17">
      <c r="A82" s="55" t="s">
        <v>20</v>
      </c>
      <c r="B82" s="110">
        <v>18300</v>
      </c>
      <c r="C82" s="110">
        <v>22270</v>
      </c>
      <c r="D82" s="110">
        <v>26990</v>
      </c>
      <c r="E82" s="110">
        <v>26380</v>
      </c>
      <c r="F82" s="110">
        <v>16020</v>
      </c>
      <c r="G82" s="110">
        <v>89350</v>
      </c>
      <c r="H82" s="110">
        <v>19980</v>
      </c>
      <c r="J82" s="64"/>
      <c r="K82" s="35"/>
      <c r="L82" s="35"/>
      <c r="M82" s="35"/>
      <c r="N82" s="35"/>
      <c r="O82" s="35"/>
      <c r="P82" s="35"/>
      <c r="Q82" s="35"/>
    </row>
    <row r="83" spans="1:17">
      <c r="A83" s="55" t="s">
        <v>21</v>
      </c>
      <c r="B83" s="110">
        <v>20130</v>
      </c>
      <c r="C83" s="110">
        <v>16020</v>
      </c>
      <c r="D83" s="110">
        <v>26840</v>
      </c>
      <c r="E83" s="110">
        <v>19370</v>
      </c>
      <c r="F83" s="110">
        <v>20590</v>
      </c>
      <c r="G83" s="110">
        <v>21190</v>
      </c>
      <c r="H83" s="110">
        <v>83520</v>
      </c>
      <c r="J83" s="64"/>
      <c r="K83" s="35"/>
      <c r="L83" s="35"/>
      <c r="M83" s="35"/>
      <c r="N83" s="35"/>
      <c r="O83" s="35"/>
      <c r="P83" s="35"/>
      <c r="Q83" s="35"/>
    </row>
    <row r="84" spans="1:17" ht="17.25" thickBot="1">
      <c r="A84" s="56" t="s">
        <v>22</v>
      </c>
      <c r="B84" s="110">
        <v>48550</v>
      </c>
      <c r="C84" s="110">
        <v>40760</v>
      </c>
      <c r="D84" s="110">
        <v>22110</v>
      </c>
      <c r="E84" s="110">
        <v>24850</v>
      </c>
      <c r="F84" s="110">
        <v>53980</v>
      </c>
      <c r="G84" s="110">
        <v>27450</v>
      </c>
      <c r="H84" s="174">
        <v>7730</v>
      </c>
      <c r="I84" s="27">
        <v>1377270</v>
      </c>
      <c r="J84" s="64"/>
      <c r="K84" s="35"/>
      <c r="L84" s="35"/>
      <c r="M84" s="35"/>
      <c r="N84" s="35"/>
      <c r="O84" s="35"/>
      <c r="P84" s="35"/>
      <c r="Q84" s="35"/>
    </row>
  </sheetData>
  <phoneticPr fontId="3" type="noConversion"/>
  <conditionalFormatting sqref="N39:T46">
    <cfRule type="cellIs" dxfId="5" priority="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69" fitToHeight="2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07"/>
  <sheetViews>
    <sheetView workbookViewId="0">
      <selection activeCell="B10" sqref="B10"/>
    </sheetView>
  </sheetViews>
  <sheetFormatPr defaultColWidth="9" defaultRowHeight="16.5" customHeight="1"/>
  <cols>
    <col min="1" max="1" width="2.625" style="43" customWidth="1"/>
    <col min="2" max="2" width="10.125" style="43" customWidth="1"/>
    <col min="3" max="3" width="10.25" style="43" customWidth="1"/>
    <col min="4" max="4" width="3.625" style="43" customWidth="1"/>
    <col min="5" max="6" width="9.25" style="43" customWidth="1"/>
    <col min="7" max="8" width="7.125" style="43" customWidth="1"/>
    <col min="9" max="9" width="10.125" style="43" customWidth="1"/>
    <col min="10" max="10" width="9.75" style="43" customWidth="1"/>
    <col min="11" max="11" width="3.625" style="43" customWidth="1"/>
    <col min="12" max="13" width="9.25" style="43" customWidth="1"/>
    <col min="14" max="15" width="2.625" style="43" customWidth="1"/>
    <col min="16" max="17" width="10.125" style="43" customWidth="1"/>
    <col min="18" max="18" width="3.625" style="43" customWidth="1"/>
    <col min="19" max="20" width="9.25" style="43" customWidth="1"/>
    <col min="21" max="22" width="7.125" style="43" customWidth="1"/>
    <col min="23" max="23" width="10.125" style="43" customWidth="1"/>
    <col min="24" max="24" width="9.75" style="43" customWidth="1"/>
    <col min="25" max="25" width="3.625" style="43" customWidth="1"/>
    <col min="26" max="27" width="9.25" style="43" customWidth="1"/>
    <col min="28" max="29" width="3.625" style="166" customWidth="1"/>
    <col min="30" max="31" width="10.125" style="43" customWidth="1"/>
    <col min="32" max="32" width="3.625" style="43" customWidth="1"/>
    <col min="33" max="34" width="9.25" style="43" customWidth="1"/>
    <col min="35" max="36" width="7.125" style="166" customWidth="1"/>
    <col min="37" max="37" width="10.125" style="43" customWidth="1"/>
    <col min="38" max="38" width="9.75" style="43" customWidth="1"/>
    <col min="39" max="39" width="3.625" style="43" customWidth="1"/>
    <col min="40" max="41" width="9.25" style="43" customWidth="1"/>
    <col min="42" max="42" width="4" style="166" customWidth="1"/>
    <col min="43" max="43" width="4.375" style="166" customWidth="1"/>
    <col min="44" max="44" width="10.125" style="43" customWidth="1"/>
    <col min="45" max="45" width="9.75" style="43" customWidth="1"/>
    <col min="46" max="46" width="3.625" style="43" customWidth="1"/>
    <col min="47" max="48" width="9.25" style="43" customWidth="1"/>
    <col min="49" max="16384" width="9" style="43"/>
  </cols>
  <sheetData>
    <row r="1" spans="2:48" ht="16.5" customHeight="1" thickBot="1"/>
    <row r="2" spans="2:48" s="76" customFormat="1" ht="16.5" customHeight="1">
      <c r="B2" s="98"/>
      <c r="C2" s="101"/>
      <c r="D2" s="102" t="s">
        <v>114</v>
      </c>
      <c r="E2" s="99"/>
      <c r="F2" s="100"/>
      <c r="G2" s="77"/>
      <c r="I2" s="98"/>
      <c r="J2" s="101"/>
      <c r="K2" s="102" t="s">
        <v>114</v>
      </c>
      <c r="L2" s="99"/>
      <c r="M2" s="100"/>
      <c r="P2" s="98"/>
      <c r="Q2" s="101"/>
      <c r="R2" s="102" t="s">
        <v>114</v>
      </c>
      <c r="S2" s="99"/>
      <c r="T2" s="100"/>
      <c r="W2" s="98"/>
      <c r="X2" s="101"/>
      <c r="Y2" s="102" t="s">
        <v>114</v>
      </c>
      <c r="Z2" s="99"/>
      <c r="AA2" s="100"/>
      <c r="AB2" s="167"/>
      <c r="AC2" s="167"/>
      <c r="AD2" s="98"/>
      <c r="AE2" s="101"/>
      <c r="AF2" s="102" t="s">
        <v>114</v>
      </c>
      <c r="AG2" s="99"/>
      <c r="AH2" s="100"/>
      <c r="AI2" s="167"/>
      <c r="AJ2" s="167"/>
      <c r="AK2" s="98"/>
      <c r="AL2" s="101"/>
      <c r="AM2" s="102" t="s">
        <v>114</v>
      </c>
      <c r="AN2" s="99"/>
      <c r="AO2" s="100"/>
      <c r="AP2" s="167"/>
      <c r="AQ2" s="167"/>
      <c r="AR2" s="98"/>
      <c r="AS2" s="101"/>
      <c r="AT2" s="102" t="s">
        <v>114</v>
      </c>
      <c r="AU2" s="99"/>
      <c r="AV2" s="100"/>
    </row>
    <row r="3" spans="2:48" ht="16.5" customHeight="1">
      <c r="B3" s="73" t="s">
        <v>26</v>
      </c>
      <c r="C3" s="26" t="s">
        <v>78</v>
      </c>
      <c r="D3" s="36"/>
      <c r="E3" s="26"/>
      <c r="F3" s="37"/>
      <c r="G3" s="38"/>
      <c r="H3" s="41"/>
      <c r="I3" s="40" t="s">
        <v>26</v>
      </c>
      <c r="J3" s="26" t="s">
        <v>79</v>
      </c>
      <c r="K3" s="41"/>
      <c r="L3" s="26"/>
      <c r="M3" s="70"/>
      <c r="N3" s="41"/>
      <c r="O3" s="41"/>
      <c r="P3" s="40" t="s">
        <v>26</v>
      </c>
      <c r="Q3" s="26" t="s">
        <v>80</v>
      </c>
      <c r="R3" s="42"/>
      <c r="S3" s="26"/>
      <c r="T3" s="70"/>
      <c r="U3" s="41"/>
      <c r="V3" s="41"/>
      <c r="W3" s="40" t="s">
        <v>26</v>
      </c>
      <c r="X3" s="26" t="s">
        <v>81</v>
      </c>
      <c r="Y3" s="41"/>
      <c r="Z3" s="26"/>
      <c r="AA3" s="70"/>
      <c r="AB3" s="41"/>
      <c r="AC3" s="41"/>
      <c r="AD3" s="40" t="s">
        <v>26</v>
      </c>
      <c r="AE3" s="26" t="s">
        <v>82</v>
      </c>
      <c r="AF3" s="41"/>
      <c r="AG3" s="26"/>
      <c r="AH3" s="70"/>
      <c r="AI3" s="41"/>
      <c r="AJ3" s="41"/>
      <c r="AK3" s="40" t="s">
        <v>26</v>
      </c>
      <c r="AL3" s="26" t="s">
        <v>83</v>
      </c>
      <c r="AN3" s="26"/>
      <c r="AO3" s="70"/>
      <c r="AP3" s="41"/>
      <c r="AQ3" s="41"/>
      <c r="AR3" s="40" t="s">
        <v>26</v>
      </c>
      <c r="AS3" s="26" t="s">
        <v>84</v>
      </c>
      <c r="AU3" s="26"/>
      <c r="AV3" s="70"/>
    </row>
    <row r="4" spans="2:48" ht="16.5" customHeight="1">
      <c r="B4" s="73" t="s">
        <v>27</v>
      </c>
      <c r="C4" s="36" t="s">
        <v>502</v>
      </c>
      <c r="D4" s="36"/>
      <c r="E4" s="36" t="s">
        <v>28</v>
      </c>
      <c r="F4" s="90">
        <v>45453</v>
      </c>
      <c r="G4" s="38"/>
      <c r="I4" s="73" t="s">
        <v>27</v>
      </c>
      <c r="J4" s="36" t="s">
        <v>502</v>
      </c>
      <c r="K4" s="36"/>
      <c r="L4" s="36" t="s">
        <v>28</v>
      </c>
      <c r="M4" s="90">
        <v>45453</v>
      </c>
      <c r="P4" s="73" t="s">
        <v>27</v>
      </c>
      <c r="Q4" s="36" t="s">
        <v>502</v>
      </c>
      <c r="R4" s="36"/>
      <c r="S4" s="36" t="s">
        <v>28</v>
      </c>
      <c r="T4" s="90">
        <v>45453</v>
      </c>
      <c r="W4" s="73" t="s">
        <v>27</v>
      </c>
      <c r="X4" s="36" t="s">
        <v>502</v>
      </c>
      <c r="Y4" s="36"/>
      <c r="Z4" s="36" t="s">
        <v>28</v>
      </c>
      <c r="AA4" s="90">
        <v>45453</v>
      </c>
      <c r="AB4" s="168"/>
      <c r="AC4" s="168"/>
      <c r="AD4" s="73" t="s">
        <v>27</v>
      </c>
      <c r="AE4" s="36" t="s">
        <v>502</v>
      </c>
      <c r="AF4" s="36"/>
      <c r="AG4" s="36" t="s">
        <v>28</v>
      </c>
      <c r="AH4" s="90">
        <v>45453</v>
      </c>
      <c r="AI4" s="168"/>
      <c r="AJ4" s="168"/>
      <c r="AK4" s="73" t="s">
        <v>27</v>
      </c>
      <c r="AL4" s="36" t="s">
        <v>502</v>
      </c>
      <c r="AM4" s="36"/>
      <c r="AN4" s="36" t="s">
        <v>28</v>
      </c>
      <c r="AO4" s="90">
        <v>45453</v>
      </c>
      <c r="AP4" s="168"/>
      <c r="AQ4" s="168"/>
      <c r="AR4" s="73" t="s">
        <v>27</v>
      </c>
      <c r="AS4" s="36" t="s">
        <v>502</v>
      </c>
      <c r="AT4" s="36"/>
      <c r="AU4" s="36" t="s">
        <v>28</v>
      </c>
      <c r="AV4" s="90">
        <v>45453</v>
      </c>
    </row>
    <row r="5" spans="2:48" ht="16.5" customHeight="1">
      <c r="B5" s="73"/>
      <c r="C5" s="36"/>
      <c r="D5" s="36"/>
      <c r="E5" s="36"/>
      <c r="F5" s="37"/>
      <c r="G5" s="38"/>
      <c r="I5" s="73"/>
      <c r="J5" s="36"/>
      <c r="K5" s="36"/>
      <c r="L5" s="36"/>
      <c r="M5" s="37"/>
      <c r="P5" s="73"/>
      <c r="Q5" s="36"/>
      <c r="R5" s="36"/>
      <c r="S5" s="36"/>
      <c r="T5" s="37"/>
      <c r="W5" s="73"/>
      <c r="X5" s="36"/>
      <c r="Y5" s="36"/>
      <c r="Z5" s="36"/>
      <c r="AA5" s="37"/>
      <c r="AB5" s="81"/>
      <c r="AC5" s="81"/>
      <c r="AD5" s="73"/>
      <c r="AE5" s="36"/>
      <c r="AF5" s="36"/>
      <c r="AG5" s="36"/>
      <c r="AH5" s="37"/>
      <c r="AI5" s="81"/>
      <c r="AJ5" s="81"/>
      <c r="AK5" s="73"/>
      <c r="AL5" s="36"/>
      <c r="AM5" s="36"/>
      <c r="AN5" s="36"/>
      <c r="AO5" s="37"/>
      <c r="AP5" s="81"/>
      <c r="AQ5" s="81"/>
      <c r="AR5" s="73"/>
      <c r="AS5" s="36"/>
      <c r="AT5" s="36"/>
      <c r="AU5" s="36"/>
      <c r="AV5" s="37"/>
    </row>
    <row r="6" spans="2:48" s="79" customFormat="1" ht="16.5" customHeight="1">
      <c r="B6" s="266" t="s">
        <v>113</v>
      </c>
      <c r="C6" s="267"/>
      <c r="D6" s="251"/>
      <c r="E6" s="268" t="s">
        <v>115</v>
      </c>
      <c r="F6" s="269"/>
      <c r="G6" s="78"/>
      <c r="I6" s="266" t="s">
        <v>113</v>
      </c>
      <c r="J6" s="267"/>
      <c r="K6" s="251"/>
      <c r="L6" s="268" t="s">
        <v>115</v>
      </c>
      <c r="M6" s="269"/>
      <c r="P6" s="266" t="s">
        <v>113</v>
      </c>
      <c r="Q6" s="267"/>
      <c r="R6" s="251"/>
      <c r="S6" s="268" t="s">
        <v>115</v>
      </c>
      <c r="T6" s="269"/>
      <c r="W6" s="266" t="s">
        <v>113</v>
      </c>
      <c r="X6" s="267"/>
      <c r="Y6" s="251"/>
      <c r="Z6" s="268" t="s">
        <v>115</v>
      </c>
      <c r="AA6" s="269"/>
      <c r="AB6" s="169"/>
      <c r="AC6" s="169"/>
      <c r="AD6" s="266" t="s">
        <v>113</v>
      </c>
      <c r="AE6" s="267"/>
      <c r="AF6" s="251"/>
      <c r="AG6" s="268" t="s">
        <v>115</v>
      </c>
      <c r="AH6" s="269"/>
      <c r="AI6" s="169"/>
      <c r="AJ6" s="169"/>
      <c r="AK6" s="266" t="s">
        <v>113</v>
      </c>
      <c r="AL6" s="267"/>
      <c r="AM6" s="251"/>
      <c r="AN6" s="268" t="s">
        <v>115</v>
      </c>
      <c r="AO6" s="269"/>
      <c r="AP6" s="169"/>
      <c r="AQ6" s="169"/>
      <c r="AR6" s="266" t="s">
        <v>113</v>
      </c>
      <c r="AS6" s="267"/>
      <c r="AT6" s="251"/>
      <c r="AU6" s="268" t="s">
        <v>115</v>
      </c>
      <c r="AV6" s="269"/>
    </row>
    <row r="7" spans="2:48" ht="16.5" customHeight="1">
      <c r="B7" s="73" t="s">
        <v>1</v>
      </c>
      <c r="C7" s="72">
        <v>910</v>
      </c>
      <c r="D7" s="36"/>
      <c r="E7" s="36" t="s">
        <v>29</v>
      </c>
      <c r="F7" s="80" t="s">
        <v>503</v>
      </c>
      <c r="G7" s="38"/>
      <c r="I7" s="73" t="s">
        <v>1</v>
      </c>
      <c r="J7" s="72">
        <v>910</v>
      </c>
      <c r="K7" s="36"/>
      <c r="L7" s="36" t="s">
        <v>29</v>
      </c>
      <c r="M7" s="80" t="s">
        <v>504</v>
      </c>
      <c r="P7" s="73" t="s">
        <v>1</v>
      </c>
      <c r="Q7" s="72">
        <v>910</v>
      </c>
      <c r="R7" s="36"/>
      <c r="S7" s="36" t="s">
        <v>29</v>
      </c>
      <c r="T7" s="80" t="s">
        <v>505</v>
      </c>
      <c r="W7" s="73" t="s">
        <v>1</v>
      </c>
      <c r="X7" s="72">
        <v>910</v>
      </c>
      <c r="Y7" s="36"/>
      <c r="Z7" s="36" t="s">
        <v>29</v>
      </c>
      <c r="AA7" s="80" t="s">
        <v>506</v>
      </c>
      <c r="AB7" s="170"/>
      <c r="AC7" s="170"/>
      <c r="AD7" s="73" t="s">
        <v>1</v>
      </c>
      <c r="AE7" s="72">
        <v>910</v>
      </c>
      <c r="AF7" s="36"/>
      <c r="AG7" s="36" t="s">
        <v>29</v>
      </c>
      <c r="AH7" s="80" t="s">
        <v>507</v>
      </c>
      <c r="AI7" s="170"/>
      <c r="AJ7" s="170"/>
      <c r="AK7" s="73" t="s">
        <v>1</v>
      </c>
      <c r="AL7" s="72">
        <v>910</v>
      </c>
      <c r="AM7" s="36"/>
      <c r="AN7" s="36" t="s">
        <v>29</v>
      </c>
      <c r="AO7" s="80" t="s">
        <v>508</v>
      </c>
      <c r="AP7" s="170"/>
      <c r="AQ7" s="170"/>
      <c r="AR7" s="73" t="s">
        <v>1</v>
      </c>
      <c r="AS7" s="72">
        <v>910</v>
      </c>
      <c r="AT7" s="36"/>
      <c r="AU7" s="36" t="s">
        <v>29</v>
      </c>
      <c r="AV7" s="80" t="s">
        <v>509</v>
      </c>
    </row>
    <row r="8" spans="2:48" ht="16.5" customHeight="1">
      <c r="B8" s="73" t="s">
        <v>3</v>
      </c>
      <c r="C8" s="72">
        <v>16200</v>
      </c>
      <c r="D8" s="36"/>
      <c r="E8" s="36" t="s">
        <v>30</v>
      </c>
      <c r="F8" s="80" t="s">
        <v>415</v>
      </c>
      <c r="G8" s="39"/>
      <c r="I8" s="73" t="s">
        <v>3</v>
      </c>
      <c r="J8" s="72">
        <v>20280</v>
      </c>
      <c r="K8" s="36"/>
      <c r="L8" s="36" t="s">
        <v>30</v>
      </c>
      <c r="M8" s="80" t="s">
        <v>416</v>
      </c>
      <c r="P8" s="73" t="s">
        <v>3</v>
      </c>
      <c r="Q8" s="72">
        <v>10800</v>
      </c>
      <c r="R8" s="36"/>
      <c r="S8" s="36" t="s">
        <v>30</v>
      </c>
      <c r="T8" s="80" t="s">
        <v>417</v>
      </c>
      <c r="W8" s="73" t="s">
        <v>3</v>
      </c>
      <c r="X8" s="72">
        <v>3000</v>
      </c>
      <c r="Y8" s="36"/>
      <c r="Z8" s="36" t="s">
        <v>30</v>
      </c>
      <c r="AA8" s="80" t="s">
        <v>418</v>
      </c>
      <c r="AB8" s="170"/>
      <c r="AC8" s="170"/>
      <c r="AD8" s="73" t="s">
        <v>3</v>
      </c>
      <c r="AE8" s="72">
        <v>21240</v>
      </c>
      <c r="AF8" s="36"/>
      <c r="AG8" s="36" t="s">
        <v>30</v>
      </c>
      <c r="AH8" s="80" t="s">
        <v>419</v>
      </c>
      <c r="AI8" s="170"/>
      <c r="AJ8" s="170"/>
      <c r="AK8" s="73" t="s">
        <v>3</v>
      </c>
      <c r="AL8" s="72">
        <v>9960</v>
      </c>
      <c r="AM8" s="36"/>
      <c r="AN8" s="36" t="s">
        <v>30</v>
      </c>
      <c r="AO8" s="80" t="s">
        <v>420</v>
      </c>
      <c r="AP8" s="170"/>
      <c r="AQ8" s="170"/>
      <c r="AR8" s="73" t="s">
        <v>3</v>
      </c>
      <c r="AS8" s="72">
        <v>11520</v>
      </c>
      <c r="AT8" s="36"/>
      <c r="AU8" s="36" t="s">
        <v>30</v>
      </c>
      <c r="AV8" s="80" t="s">
        <v>421</v>
      </c>
    </row>
    <row r="9" spans="2:48" ht="16.5" customHeight="1">
      <c r="B9" s="73" t="s">
        <v>159</v>
      </c>
      <c r="C9" s="72">
        <v>0</v>
      </c>
      <c r="D9" s="36"/>
      <c r="E9" s="36"/>
      <c r="F9" s="80"/>
      <c r="G9" s="38"/>
      <c r="I9" s="73" t="s">
        <v>159</v>
      </c>
      <c r="J9" s="72">
        <v>0</v>
      </c>
      <c r="K9" s="36"/>
      <c r="L9" s="36"/>
      <c r="M9" s="80"/>
      <c r="P9" s="73" t="s">
        <v>159</v>
      </c>
      <c r="Q9" s="72">
        <v>0</v>
      </c>
      <c r="R9" s="36"/>
      <c r="S9" s="36"/>
      <c r="T9" s="80"/>
      <c r="W9" s="73" t="s">
        <v>159</v>
      </c>
      <c r="X9" s="72">
        <v>0</v>
      </c>
      <c r="Y9" s="36"/>
      <c r="Z9" s="36"/>
      <c r="AA9" s="80"/>
      <c r="AB9" s="170"/>
      <c r="AC9" s="170"/>
      <c r="AD9" s="73" t="s">
        <v>159</v>
      </c>
      <c r="AE9" s="72">
        <v>0</v>
      </c>
      <c r="AF9" s="36"/>
      <c r="AG9" s="36"/>
      <c r="AH9" s="80"/>
      <c r="AI9" s="170"/>
      <c r="AJ9" s="170"/>
      <c r="AK9" s="73" t="s">
        <v>159</v>
      </c>
      <c r="AL9" s="72">
        <v>0</v>
      </c>
      <c r="AM9" s="36"/>
      <c r="AN9" s="36"/>
      <c r="AO9" s="80"/>
      <c r="AP9" s="170"/>
      <c r="AQ9" s="170"/>
      <c r="AR9" s="73" t="s">
        <v>159</v>
      </c>
      <c r="AS9" s="72">
        <v>0</v>
      </c>
      <c r="AT9" s="36"/>
      <c r="AU9" s="36"/>
      <c r="AV9" s="80"/>
    </row>
    <row r="10" spans="2:48" ht="16.5" customHeight="1">
      <c r="B10" s="164" t="s">
        <v>172</v>
      </c>
      <c r="C10" s="72">
        <v>1215</v>
      </c>
      <c r="D10" s="36"/>
      <c r="E10" s="36"/>
      <c r="F10" s="80"/>
      <c r="G10" s="38"/>
      <c r="I10" s="164" t="s">
        <v>172</v>
      </c>
      <c r="J10" s="72">
        <v>1521</v>
      </c>
      <c r="K10" s="36"/>
      <c r="L10" s="36"/>
      <c r="M10" s="80"/>
      <c r="P10" s="164" t="s">
        <v>172</v>
      </c>
      <c r="Q10" s="72">
        <v>810</v>
      </c>
      <c r="R10" s="36"/>
      <c r="S10" s="36"/>
      <c r="T10" s="80"/>
      <c r="W10" s="164" t="s">
        <v>172</v>
      </c>
      <c r="X10" s="72">
        <v>225</v>
      </c>
      <c r="Y10" s="36"/>
      <c r="Z10" s="36"/>
      <c r="AA10" s="80"/>
      <c r="AB10" s="170"/>
      <c r="AC10" s="170"/>
      <c r="AD10" s="164" t="s">
        <v>172</v>
      </c>
      <c r="AE10" s="72">
        <v>1593</v>
      </c>
      <c r="AF10" s="36"/>
      <c r="AG10" s="36"/>
      <c r="AH10" s="80"/>
      <c r="AI10" s="170"/>
      <c r="AJ10" s="170"/>
      <c r="AK10" s="164" t="s">
        <v>172</v>
      </c>
      <c r="AL10" s="72">
        <v>747</v>
      </c>
      <c r="AM10" s="36"/>
      <c r="AN10" s="36"/>
      <c r="AO10" s="80"/>
      <c r="AP10" s="170"/>
      <c r="AQ10" s="170"/>
      <c r="AR10" s="164" t="s">
        <v>172</v>
      </c>
      <c r="AS10" s="72">
        <v>864</v>
      </c>
      <c r="AT10" s="36"/>
      <c r="AU10" s="36"/>
      <c r="AV10" s="80"/>
    </row>
    <row r="11" spans="2:48" ht="16.5" customHeight="1">
      <c r="B11" s="73" t="s">
        <v>169</v>
      </c>
      <c r="C11" s="72">
        <v>675</v>
      </c>
      <c r="D11" s="36"/>
      <c r="E11" s="36"/>
      <c r="F11" s="80"/>
      <c r="G11" s="38"/>
      <c r="I11" s="73" t="s">
        <v>169</v>
      </c>
      <c r="J11" s="72">
        <v>845</v>
      </c>
      <c r="K11" s="36"/>
      <c r="L11" s="36"/>
      <c r="M11" s="80"/>
      <c r="P11" s="73" t="s">
        <v>169</v>
      </c>
      <c r="Q11" s="72">
        <v>450</v>
      </c>
      <c r="R11" s="36"/>
      <c r="S11" s="36"/>
      <c r="T11" s="80"/>
      <c r="W11" s="73" t="s">
        <v>169</v>
      </c>
      <c r="X11" s="72">
        <v>125</v>
      </c>
      <c r="Y11" s="36"/>
      <c r="Z11" s="36"/>
      <c r="AA11" s="80"/>
      <c r="AB11" s="170"/>
      <c r="AC11" s="170"/>
      <c r="AD11" s="73" t="s">
        <v>169</v>
      </c>
      <c r="AE11" s="72">
        <v>885</v>
      </c>
      <c r="AF11" s="36"/>
      <c r="AG11" s="36"/>
      <c r="AH11" s="80"/>
      <c r="AI11" s="170"/>
      <c r="AJ11" s="170"/>
      <c r="AK11" s="73" t="s">
        <v>169</v>
      </c>
      <c r="AL11" s="72">
        <v>415</v>
      </c>
      <c r="AM11" s="36"/>
      <c r="AN11" s="36"/>
      <c r="AO11" s="80"/>
      <c r="AP11" s="170"/>
      <c r="AQ11" s="170"/>
      <c r="AR11" s="73" t="s">
        <v>169</v>
      </c>
      <c r="AS11" s="72">
        <v>480</v>
      </c>
      <c r="AT11" s="36"/>
      <c r="AU11" s="36"/>
      <c r="AV11" s="80"/>
    </row>
    <row r="12" spans="2:48" ht="16.5" customHeight="1">
      <c r="B12" s="73" t="s">
        <v>31</v>
      </c>
      <c r="C12" s="72">
        <v>1900</v>
      </c>
      <c r="D12" s="36"/>
      <c r="E12" s="172" t="s">
        <v>117</v>
      </c>
      <c r="F12" s="173"/>
      <c r="G12" s="38"/>
      <c r="I12" s="73" t="s">
        <v>31</v>
      </c>
      <c r="J12" s="72">
        <v>2356</v>
      </c>
      <c r="K12" s="36"/>
      <c r="L12" s="172" t="s">
        <v>117</v>
      </c>
      <c r="M12" s="173"/>
      <c r="P12" s="73" t="s">
        <v>31</v>
      </c>
      <c r="Q12" s="72">
        <v>1297</v>
      </c>
      <c r="R12" s="36"/>
      <c r="S12" s="172" t="s">
        <v>117</v>
      </c>
      <c r="T12" s="173"/>
      <c r="W12" s="73" t="s">
        <v>31</v>
      </c>
      <c r="X12" s="72">
        <v>426</v>
      </c>
      <c r="Y12" s="36"/>
      <c r="Z12" s="172" t="s">
        <v>117</v>
      </c>
      <c r="AA12" s="173"/>
      <c r="AB12" s="169"/>
      <c r="AC12" s="169"/>
      <c r="AD12" s="73" t="s">
        <v>31</v>
      </c>
      <c r="AE12" s="72">
        <v>2463</v>
      </c>
      <c r="AF12" s="36"/>
      <c r="AG12" s="172" t="s">
        <v>117</v>
      </c>
      <c r="AH12" s="173"/>
      <c r="AI12" s="169"/>
      <c r="AJ12" s="169"/>
      <c r="AK12" s="73" t="s">
        <v>31</v>
      </c>
      <c r="AL12" s="72">
        <v>1203</v>
      </c>
      <c r="AM12" s="36"/>
      <c r="AN12" s="172" t="s">
        <v>117</v>
      </c>
      <c r="AO12" s="173"/>
      <c r="AP12" s="169"/>
      <c r="AQ12" s="169"/>
      <c r="AR12" s="73" t="s">
        <v>31</v>
      </c>
      <c r="AS12" s="72">
        <v>1377</v>
      </c>
      <c r="AT12" s="36"/>
      <c r="AU12" s="172" t="s">
        <v>117</v>
      </c>
      <c r="AV12" s="173"/>
    </row>
    <row r="13" spans="2:48" ht="16.5" customHeight="1">
      <c r="B13" s="73" t="s">
        <v>171</v>
      </c>
      <c r="C13" s="72">
        <v>0</v>
      </c>
      <c r="D13" s="36"/>
      <c r="E13" s="36" t="s">
        <v>33</v>
      </c>
      <c r="F13" s="80" t="s">
        <v>433</v>
      </c>
      <c r="G13" s="38"/>
      <c r="I13" s="73" t="s">
        <v>171</v>
      </c>
      <c r="J13" s="72">
        <v>-2</v>
      </c>
      <c r="K13" s="36"/>
      <c r="L13" s="36" t="s">
        <v>33</v>
      </c>
      <c r="M13" s="80" t="s">
        <v>510</v>
      </c>
      <c r="P13" s="73" t="s">
        <v>171</v>
      </c>
      <c r="Q13" s="72">
        <v>-7</v>
      </c>
      <c r="R13" s="36"/>
      <c r="S13" s="36" t="s">
        <v>33</v>
      </c>
      <c r="T13" s="80" t="s">
        <v>308</v>
      </c>
      <c r="W13" s="73" t="s">
        <v>171</v>
      </c>
      <c r="X13" s="72">
        <v>-6</v>
      </c>
      <c r="Y13" s="36"/>
      <c r="Z13" s="36" t="s">
        <v>33</v>
      </c>
      <c r="AA13" s="80" t="s">
        <v>511</v>
      </c>
      <c r="AB13" s="170"/>
      <c r="AC13" s="170"/>
      <c r="AD13" s="73" t="s">
        <v>171</v>
      </c>
      <c r="AE13" s="72">
        <v>-1</v>
      </c>
      <c r="AF13" s="36"/>
      <c r="AG13" s="36" t="s">
        <v>33</v>
      </c>
      <c r="AH13" s="80" t="s">
        <v>512</v>
      </c>
      <c r="AI13" s="170"/>
      <c r="AJ13" s="170"/>
      <c r="AK13" s="73" t="s">
        <v>171</v>
      </c>
      <c r="AL13" s="72">
        <v>-5</v>
      </c>
      <c r="AM13" s="36"/>
      <c r="AN13" s="36" t="s">
        <v>33</v>
      </c>
      <c r="AO13" s="80" t="s">
        <v>513</v>
      </c>
      <c r="AP13" s="170"/>
      <c r="AQ13" s="170"/>
      <c r="AR13" s="73" t="s">
        <v>171</v>
      </c>
      <c r="AS13" s="72">
        <v>-1</v>
      </c>
      <c r="AT13" s="36"/>
      <c r="AU13" s="36" t="s">
        <v>33</v>
      </c>
      <c r="AV13" s="80" t="s">
        <v>331</v>
      </c>
    </row>
    <row r="14" spans="2:48" ht="16.5" customHeight="1">
      <c r="B14" s="73" t="s">
        <v>32</v>
      </c>
      <c r="C14" s="72">
        <v>700</v>
      </c>
      <c r="D14" s="36"/>
      <c r="E14" s="96"/>
      <c r="F14" s="95"/>
      <c r="G14" s="38"/>
      <c r="I14" s="73" t="s">
        <v>32</v>
      </c>
      <c r="J14" s="72">
        <v>870</v>
      </c>
      <c r="K14" s="36"/>
      <c r="L14" s="96"/>
      <c r="M14" s="95"/>
      <c r="P14" s="73" t="s">
        <v>32</v>
      </c>
      <c r="Q14" s="72">
        <v>470</v>
      </c>
      <c r="R14" s="36"/>
      <c r="S14" s="96"/>
      <c r="T14" s="95"/>
      <c r="W14" s="73" t="s">
        <v>32</v>
      </c>
      <c r="X14" s="72">
        <v>150</v>
      </c>
      <c r="Y14" s="36"/>
      <c r="Z14" s="96"/>
      <c r="AA14" s="95"/>
      <c r="AB14" s="171"/>
      <c r="AC14" s="171"/>
      <c r="AD14" s="73" t="s">
        <v>32</v>
      </c>
      <c r="AE14" s="72">
        <v>910</v>
      </c>
      <c r="AF14" s="36"/>
      <c r="AG14" s="96"/>
      <c r="AH14" s="95"/>
      <c r="AI14" s="171"/>
      <c r="AJ14" s="171"/>
      <c r="AK14" s="73" t="s">
        <v>32</v>
      </c>
      <c r="AL14" s="72">
        <v>440</v>
      </c>
      <c r="AM14" s="36"/>
      <c r="AN14" s="96"/>
      <c r="AO14" s="95"/>
      <c r="AP14" s="171"/>
      <c r="AQ14" s="171"/>
      <c r="AR14" s="73" t="s">
        <v>32</v>
      </c>
      <c r="AS14" s="72">
        <v>500</v>
      </c>
      <c r="AT14" s="36"/>
      <c r="AU14" s="96"/>
      <c r="AV14" s="95"/>
    </row>
    <row r="15" spans="2:48" ht="16.5" customHeight="1">
      <c r="B15" s="73" t="s">
        <v>101</v>
      </c>
      <c r="C15" s="72">
        <v>0</v>
      </c>
      <c r="D15" s="36"/>
      <c r="E15" s="36"/>
      <c r="F15" s="80"/>
      <c r="G15" s="38"/>
      <c r="I15" s="73" t="s">
        <v>101</v>
      </c>
      <c r="J15" s="72">
        <v>2500</v>
      </c>
      <c r="K15" s="36"/>
      <c r="L15" s="36"/>
      <c r="M15" s="80"/>
      <c r="P15" s="73" t="s">
        <v>101</v>
      </c>
      <c r="Q15" s="72">
        <v>2500</v>
      </c>
      <c r="R15" s="36"/>
      <c r="S15" s="36"/>
      <c r="T15" s="80"/>
      <c r="W15" s="73" t="s">
        <v>101</v>
      </c>
      <c r="X15" s="72">
        <v>2500</v>
      </c>
      <c r="Y15" s="36"/>
      <c r="Z15" s="36"/>
      <c r="AA15" s="80"/>
      <c r="AB15" s="170"/>
      <c r="AC15" s="170"/>
      <c r="AD15" s="73" t="s">
        <v>101</v>
      </c>
      <c r="AE15" s="72">
        <v>2500</v>
      </c>
      <c r="AF15" s="36"/>
      <c r="AG15" s="36"/>
      <c r="AH15" s="80"/>
      <c r="AI15" s="170"/>
      <c r="AJ15" s="170"/>
      <c r="AK15" s="73" t="s">
        <v>101</v>
      </c>
      <c r="AL15" s="72">
        <v>2500</v>
      </c>
      <c r="AM15" s="36"/>
      <c r="AN15" s="36"/>
      <c r="AO15" s="80"/>
      <c r="AP15" s="170"/>
      <c r="AQ15" s="170"/>
      <c r="AR15" s="73" t="s">
        <v>101</v>
      </c>
      <c r="AS15" s="72">
        <v>2500</v>
      </c>
      <c r="AT15" s="36"/>
      <c r="AU15" s="36"/>
      <c r="AV15" s="80"/>
    </row>
    <row r="16" spans="2:48" ht="16.5" customHeight="1">
      <c r="B16" s="73" t="s">
        <v>104</v>
      </c>
      <c r="C16" s="72">
        <v>0</v>
      </c>
      <c r="D16" s="36"/>
      <c r="E16" s="36"/>
      <c r="F16" s="80"/>
      <c r="G16" s="38"/>
      <c r="I16" s="73" t="s">
        <v>104</v>
      </c>
      <c r="J16" s="72">
        <v>0</v>
      </c>
      <c r="K16" s="36"/>
      <c r="L16" s="36"/>
      <c r="M16" s="80"/>
      <c r="P16" s="73" t="s">
        <v>104</v>
      </c>
      <c r="Q16" s="72">
        <v>0</v>
      </c>
      <c r="R16" s="36"/>
      <c r="S16" s="36"/>
      <c r="T16" s="80"/>
      <c r="W16" s="73" t="s">
        <v>104</v>
      </c>
      <c r="X16" s="72">
        <v>0</v>
      </c>
      <c r="Y16" s="36"/>
      <c r="Z16" s="36"/>
      <c r="AA16" s="80"/>
      <c r="AB16" s="170"/>
      <c r="AC16" s="170"/>
      <c r="AD16" s="73" t="s">
        <v>104</v>
      </c>
      <c r="AE16" s="72">
        <v>0</v>
      </c>
      <c r="AF16" s="36"/>
      <c r="AG16" s="36"/>
      <c r="AH16" s="80"/>
      <c r="AI16" s="170"/>
      <c r="AJ16" s="170"/>
      <c r="AK16" s="73" t="s">
        <v>104</v>
      </c>
      <c r="AL16" s="72">
        <v>0</v>
      </c>
      <c r="AM16" s="36"/>
      <c r="AN16" s="36"/>
      <c r="AO16" s="80"/>
      <c r="AP16" s="170"/>
      <c r="AQ16" s="170"/>
      <c r="AR16" s="73" t="s">
        <v>104</v>
      </c>
      <c r="AS16" s="72">
        <v>0</v>
      </c>
      <c r="AT16" s="36"/>
      <c r="AU16" s="36"/>
      <c r="AV16" s="80"/>
    </row>
    <row r="17" spans="2:48" ht="16.5" customHeight="1">
      <c r="B17" s="93" t="s">
        <v>109</v>
      </c>
      <c r="C17" s="94">
        <v>21600</v>
      </c>
      <c r="D17" s="81"/>
      <c r="E17" s="36"/>
      <c r="F17" s="37"/>
      <c r="G17" s="38"/>
      <c r="H17" s="39"/>
      <c r="I17" s="93" t="s">
        <v>109</v>
      </c>
      <c r="J17" s="94">
        <v>29280</v>
      </c>
      <c r="K17" s="81"/>
      <c r="L17" s="36"/>
      <c r="M17" s="37"/>
      <c r="N17" s="39"/>
      <c r="O17" s="39"/>
      <c r="P17" s="93" t="s">
        <v>109</v>
      </c>
      <c r="Q17" s="94">
        <v>17230</v>
      </c>
      <c r="R17" s="81"/>
      <c r="S17" s="36"/>
      <c r="T17" s="37"/>
      <c r="U17" s="39"/>
      <c r="V17" s="39"/>
      <c r="W17" s="93" t="s">
        <v>109</v>
      </c>
      <c r="X17" s="94">
        <v>7330</v>
      </c>
      <c r="Y17" s="81"/>
      <c r="Z17" s="36"/>
      <c r="AA17" s="37"/>
      <c r="AB17" s="81"/>
      <c r="AC17" s="81"/>
      <c r="AD17" s="93" t="s">
        <v>109</v>
      </c>
      <c r="AE17" s="94">
        <v>30500</v>
      </c>
      <c r="AF17" s="81"/>
      <c r="AG17" s="36"/>
      <c r="AH17" s="37"/>
      <c r="AI17" s="81"/>
      <c r="AJ17" s="81"/>
      <c r="AK17" s="93" t="s">
        <v>109</v>
      </c>
      <c r="AL17" s="94">
        <v>16170</v>
      </c>
      <c r="AM17" s="81"/>
      <c r="AN17" s="36"/>
      <c r="AO17" s="37"/>
      <c r="AP17" s="81"/>
      <c r="AQ17" s="81"/>
      <c r="AR17" s="93" t="s">
        <v>109</v>
      </c>
      <c r="AS17" s="94">
        <v>18150</v>
      </c>
      <c r="AT17" s="81"/>
      <c r="AU17" s="36"/>
      <c r="AV17" s="37"/>
    </row>
    <row r="18" spans="2:48" ht="16.5" customHeight="1">
      <c r="B18" s="74" t="s">
        <v>111</v>
      </c>
      <c r="C18" s="75">
        <v>0</v>
      </c>
      <c r="D18" s="81"/>
      <c r="E18" s="36"/>
      <c r="F18" s="37"/>
      <c r="G18" s="38"/>
      <c r="H18" s="39"/>
      <c r="I18" s="74" t="s">
        <v>111</v>
      </c>
      <c r="J18" s="75">
        <v>0</v>
      </c>
      <c r="K18" s="81"/>
      <c r="L18" s="36"/>
      <c r="M18" s="37"/>
      <c r="N18" s="39"/>
      <c r="O18" s="39"/>
      <c r="P18" s="74" t="s">
        <v>111</v>
      </c>
      <c r="Q18" s="75">
        <v>0</v>
      </c>
      <c r="R18" s="81"/>
      <c r="S18" s="36"/>
      <c r="T18" s="37"/>
      <c r="U18" s="39"/>
      <c r="V18" s="39"/>
      <c r="W18" s="74" t="s">
        <v>111</v>
      </c>
      <c r="X18" s="75">
        <v>0</v>
      </c>
      <c r="Y18" s="81"/>
      <c r="Z18" s="36"/>
      <c r="AA18" s="37"/>
      <c r="AB18" s="81"/>
      <c r="AC18" s="81"/>
      <c r="AD18" s="74" t="s">
        <v>111</v>
      </c>
      <c r="AE18" s="75">
        <v>0</v>
      </c>
      <c r="AF18" s="81"/>
      <c r="AG18" s="36"/>
      <c r="AH18" s="37"/>
      <c r="AI18" s="81"/>
      <c r="AJ18" s="81"/>
      <c r="AK18" s="74" t="s">
        <v>111</v>
      </c>
      <c r="AL18" s="75">
        <v>0</v>
      </c>
      <c r="AM18" s="81"/>
      <c r="AN18" s="36"/>
      <c r="AO18" s="37"/>
      <c r="AP18" s="81"/>
      <c r="AQ18" s="81"/>
      <c r="AR18" s="74" t="s">
        <v>111</v>
      </c>
      <c r="AS18" s="75">
        <v>0</v>
      </c>
      <c r="AT18" s="81"/>
      <c r="AU18" s="36"/>
      <c r="AV18" s="37"/>
    </row>
    <row r="19" spans="2:48" ht="16.5" customHeight="1">
      <c r="B19" s="91" t="s">
        <v>112</v>
      </c>
      <c r="C19" s="92">
        <v>21600</v>
      </c>
      <c r="D19" s="81"/>
      <c r="E19" s="36"/>
      <c r="F19" s="37"/>
      <c r="G19" s="38"/>
      <c r="I19" s="91" t="s">
        <v>112</v>
      </c>
      <c r="J19" s="92">
        <v>29280</v>
      </c>
      <c r="K19" s="81"/>
      <c r="L19" s="36"/>
      <c r="M19" s="37"/>
      <c r="P19" s="91" t="s">
        <v>112</v>
      </c>
      <c r="Q19" s="92">
        <v>17230</v>
      </c>
      <c r="R19" s="81"/>
      <c r="S19" s="36"/>
      <c r="T19" s="37"/>
      <c r="W19" s="91" t="s">
        <v>112</v>
      </c>
      <c r="X19" s="92">
        <v>7330</v>
      </c>
      <c r="Y19" s="81"/>
      <c r="Z19" s="36"/>
      <c r="AA19" s="37"/>
      <c r="AB19" s="81"/>
      <c r="AC19" s="81"/>
      <c r="AD19" s="91" t="s">
        <v>112</v>
      </c>
      <c r="AE19" s="92">
        <v>30500</v>
      </c>
      <c r="AF19" s="81"/>
      <c r="AG19" s="36"/>
      <c r="AH19" s="37"/>
      <c r="AI19" s="81"/>
      <c r="AJ19" s="81"/>
      <c r="AK19" s="91" t="s">
        <v>112</v>
      </c>
      <c r="AL19" s="92">
        <v>16170</v>
      </c>
      <c r="AM19" s="81"/>
      <c r="AN19" s="36"/>
      <c r="AO19" s="37"/>
      <c r="AP19" s="81"/>
      <c r="AQ19" s="81"/>
      <c r="AR19" s="91" t="s">
        <v>112</v>
      </c>
      <c r="AS19" s="92">
        <v>18150</v>
      </c>
      <c r="AT19" s="81"/>
      <c r="AU19" s="36"/>
      <c r="AV19" s="37"/>
    </row>
    <row r="20" spans="2:48" s="39" customFormat="1" ht="16.5" customHeight="1">
      <c r="B20" s="73"/>
      <c r="C20" s="42"/>
      <c r="D20" s="36"/>
      <c r="E20" s="36"/>
      <c r="F20" s="37"/>
      <c r="G20" s="38"/>
      <c r="I20" s="73"/>
      <c r="J20" s="42"/>
      <c r="K20" s="36"/>
      <c r="L20" s="36"/>
      <c r="M20" s="37"/>
      <c r="P20" s="73"/>
      <c r="Q20" s="42"/>
      <c r="R20" s="36"/>
      <c r="S20" s="36"/>
      <c r="T20" s="37"/>
      <c r="W20" s="73"/>
      <c r="X20" s="42"/>
      <c r="Y20" s="36"/>
      <c r="Z20" s="36"/>
      <c r="AA20" s="37"/>
      <c r="AB20" s="81"/>
      <c r="AC20" s="81"/>
      <c r="AD20" s="73"/>
      <c r="AE20" s="42"/>
      <c r="AF20" s="36"/>
      <c r="AG20" s="36"/>
      <c r="AH20" s="37"/>
      <c r="AI20" s="81"/>
      <c r="AJ20" s="81"/>
      <c r="AK20" s="73"/>
      <c r="AL20" s="42"/>
      <c r="AM20" s="36"/>
      <c r="AN20" s="36"/>
      <c r="AO20" s="37"/>
      <c r="AP20" s="81"/>
      <c r="AQ20" s="81"/>
      <c r="AR20" s="73"/>
      <c r="AS20" s="42"/>
      <c r="AT20" s="36"/>
      <c r="AU20" s="36"/>
      <c r="AV20" s="37"/>
    </row>
    <row r="21" spans="2:48" s="39" customFormat="1" ht="16.5" customHeight="1">
      <c r="B21" s="73">
        <v>0</v>
      </c>
      <c r="C21" s="42"/>
      <c r="D21" s="36"/>
      <c r="E21" s="36"/>
      <c r="F21" s="37"/>
      <c r="G21" s="38"/>
      <c r="I21" s="73">
        <v>0</v>
      </c>
      <c r="J21" s="42"/>
      <c r="K21" s="36"/>
      <c r="L21" s="36"/>
      <c r="M21" s="37"/>
      <c r="P21" s="73">
        <v>0</v>
      </c>
      <c r="Q21" s="42"/>
      <c r="R21" s="36"/>
      <c r="S21" s="36"/>
      <c r="T21" s="37"/>
      <c r="W21" s="73">
        <v>0</v>
      </c>
      <c r="X21" s="42"/>
      <c r="Y21" s="36"/>
      <c r="Z21" s="36"/>
      <c r="AA21" s="37"/>
      <c r="AB21" s="81"/>
      <c r="AC21" s="81"/>
      <c r="AD21" s="73">
        <v>0</v>
      </c>
      <c r="AE21" s="42"/>
      <c r="AF21" s="36"/>
      <c r="AG21" s="36"/>
      <c r="AH21" s="37"/>
      <c r="AI21" s="81"/>
      <c r="AJ21" s="81"/>
      <c r="AK21" s="73">
        <v>0</v>
      </c>
      <c r="AL21" s="42"/>
      <c r="AM21" s="36"/>
      <c r="AN21" s="36"/>
      <c r="AO21" s="37"/>
      <c r="AP21" s="81"/>
      <c r="AQ21" s="81"/>
      <c r="AR21" s="73">
        <v>0</v>
      </c>
      <c r="AS21" s="42"/>
      <c r="AT21" s="36"/>
      <c r="AU21" s="36"/>
      <c r="AV21" s="37"/>
    </row>
    <row r="22" spans="2:48" s="39" customFormat="1" ht="16.5" customHeight="1">
      <c r="B22" s="73" t="s">
        <v>211</v>
      </c>
      <c r="C22" s="42"/>
      <c r="D22" s="36"/>
      <c r="E22" s="36"/>
      <c r="F22" s="37"/>
      <c r="G22" s="38"/>
      <c r="I22" s="73" t="s">
        <v>211</v>
      </c>
      <c r="J22" s="42"/>
      <c r="K22" s="36"/>
      <c r="L22" s="36"/>
      <c r="M22" s="37"/>
      <c r="P22" s="73" t="s">
        <v>211</v>
      </c>
      <c r="Q22" s="42"/>
      <c r="R22" s="36"/>
      <c r="S22" s="36"/>
      <c r="T22" s="37"/>
      <c r="W22" s="73" t="s">
        <v>211</v>
      </c>
      <c r="X22" s="42"/>
      <c r="Y22" s="36"/>
      <c r="Z22" s="36"/>
      <c r="AA22" s="37"/>
      <c r="AB22" s="81"/>
      <c r="AC22" s="81"/>
      <c r="AD22" s="73" t="s">
        <v>211</v>
      </c>
      <c r="AE22" s="42"/>
      <c r="AF22" s="36"/>
      <c r="AG22" s="36"/>
      <c r="AH22" s="37"/>
      <c r="AI22" s="81"/>
      <c r="AJ22" s="81"/>
      <c r="AK22" s="73" t="s">
        <v>211</v>
      </c>
      <c r="AL22" s="42"/>
      <c r="AM22" s="36"/>
      <c r="AN22" s="36"/>
      <c r="AO22" s="37"/>
      <c r="AP22" s="81"/>
      <c r="AQ22" s="81"/>
      <c r="AR22" s="73" t="s">
        <v>211</v>
      </c>
      <c r="AS22" s="42"/>
      <c r="AT22" s="36"/>
      <c r="AU22" s="36"/>
      <c r="AV22" s="37"/>
    </row>
    <row r="23" spans="2:48" s="184" customFormat="1" ht="16.5" customHeight="1">
      <c r="B23" s="180">
        <v>0</v>
      </c>
      <c r="C23" s="181"/>
      <c r="D23" s="26"/>
      <c r="E23" s="26"/>
      <c r="F23" s="182"/>
      <c r="G23" s="183"/>
      <c r="I23" s="180">
        <v>0</v>
      </c>
      <c r="J23" s="181"/>
      <c r="K23" s="26"/>
      <c r="L23" s="26"/>
      <c r="M23" s="182"/>
      <c r="P23" s="180">
        <v>0</v>
      </c>
      <c r="Q23" s="181"/>
      <c r="R23" s="26"/>
      <c r="S23" s="26"/>
      <c r="T23" s="182"/>
      <c r="W23" s="180">
        <v>0</v>
      </c>
      <c r="X23" s="181"/>
      <c r="Y23" s="26"/>
      <c r="Z23" s="26"/>
      <c r="AA23" s="182"/>
      <c r="AB23" s="185"/>
      <c r="AC23" s="185"/>
      <c r="AD23" s="180">
        <v>0</v>
      </c>
      <c r="AE23" s="181"/>
      <c r="AF23" s="26"/>
      <c r="AG23" s="26"/>
      <c r="AH23" s="182"/>
      <c r="AI23" s="185"/>
      <c r="AJ23" s="185"/>
      <c r="AK23" s="180">
        <v>0</v>
      </c>
      <c r="AL23" s="181"/>
      <c r="AM23" s="26"/>
      <c r="AN23" s="26"/>
      <c r="AO23" s="182"/>
      <c r="AP23" s="185"/>
      <c r="AQ23" s="185"/>
      <c r="AR23" s="180">
        <v>0</v>
      </c>
      <c r="AS23" s="181"/>
      <c r="AT23" s="26"/>
      <c r="AU23" s="26"/>
      <c r="AV23" s="182"/>
    </row>
    <row r="24" spans="2:48" ht="16.5" customHeight="1" thickBot="1">
      <c r="B24" s="84"/>
      <c r="C24" s="85"/>
      <c r="D24" s="85"/>
      <c r="E24" s="85"/>
      <c r="F24" s="86"/>
      <c r="G24" s="38"/>
      <c r="I24" s="84"/>
      <c r="J24" s="85"/>
      <c r="K24" s="85"/>
      <c r="L24" s="85"/>
      <c r="M24" s="86"/>
      <c r="P24" s="84"/>
      <c r="Q24" s="85"/>
      <c r="R24" s="85"/>
      <c r="S24" s="85"/>
      <c r="T24" s="86"/>
      <c r="W24" s="84"/>
      <c r="X24" s="85"/>
      <c r="Y24" s="85"/>
      <c r="Z24" s="85"/>
      <c r="AA24" s="86"/>
      <c r="AB24" s="81"/>
      <c r="AC24" s="81"/>
      <c r="AD24" s="84"/>
      <c r="AE24" s="85"/>
      <c r="AF24" s="85"/>
      <c r="AG24" s="85"/>
      <c r="AH24" s="86"/>
      <c r="AI24" s="81"/>
      <c r="AJ24" s="81"/>
      <c r="AK24" s="84"/>
      <c r="AL24" s="85"/>
      <c r="AM24" s="85"/>
      <c r="AN24" s="85"/>
      <c r="AO24" s="86"/>
      <c r="AP24" s="81"/>
      <c r="AQ24" s="81"/>
      <c r="AR24" s="84"/>
      <c r="AS24" s="85"/>
      <c r="AT24" s="85"/>
      <c r="AU24" s="85"/>
      <c r="AV24" s="86"/>
    </row>
    <row r="25" spans="2:48" ht="16.5" customHeight="1">
      <c r="B25" s="36"/>
      <c r="C25" s="36"/>
      <c r="D25" s="36"/>
      <c r="E25" s="36"/>
      <c r="F25" s="36"/>
      <c r="G25" s="38"/>
      <c r="I25" s="36"/>
      <c r="J25" s="36"/>
      <c r="K25" s="36"/>
      <c r="L25" s="36"/>
      <c r="M25" s="36"/>
      <c r="P25" s="36"/>
      <c r="Q25" s="36"/>
      <c r="R25" s="36"/>
      <c r="S25" s="36"/>
      <c r="T25" s="36"/>
      <c r="W25" s="36"/>
      <c r="X25" s="36"/>
      <c r="Y25" s="36"/>
      <c r="Z25" s="36"/>
      <c r="AA25" s="36"/>
      <c r="AB25" s="81"/>
      <c r="AC25" s="81"/>
      <c r="AD25" s="36"/>
      <c r="AE25" s="36"/>
      <c r="AF25" s="36"/>
      <c r="AG25" s="36"/>
      <c r="AH25" s="36"/>
      <c r="AI25" s="81"/>
      <c r="AJ25" s="81"/>
      <c r="AK25" s="36"/>
      <c r="AL25" s="36"/>
      <c r="AM25" s="36"/>
      <c r="AN25" s="36"/>
      <c r="AO25" s="36"/>
      <c r="AP25" s="81"/>
      <c r="AQ25" s="81"/>
      <c r="AR25" s="36"/>
      <c r="AS25" s="36"/>
      <c r="AT25" s="36"/>
      <c r="AU25" s="36"/>
      <c r="AV25" s="36"/>
    </row>
    <row r="26" spans="2:48" ht="16.5" customHeight="1">
      <c r="B26" s="87"/>
      <c r="I26" s="87"/>
      <c r="P26" s="87"/>
      <c r="W26" s="87"/>
      <c r="AD26" s="87"/>
      <c r="AK26" s="87"/>
      <c r="AR26" s="87"/>
    </row>
    <row r="27" spans="2:48" ht="16.5" customHeight="1">
      <c r="B27" s="36"/>
      <c r="I27" s="36"/>
      <c r="P27" s="36"/>
      <c r="W27" s="36"/>
      <c r="AD27" s="36"/>
      <c r="AK27" s="36"/>
      <c r="AR27" s="36"/>
    </row>
    <row r="28" spans="2:48" ht="16.5" customHeight="1" thickBot="1">
      <c r="G28" s="38"/>
    </row>
    <row r="29" spans="2:48" s="76" customFormat="1" ht="16.5" customHeight="1">
      <c r="B29" s="98"/>
      <c r="C29" s="101"/>
      <c r="D29" s="102" t="s">
        <v>114</v>
      </c>
      <c r="E29" s="99"/>
      <c r="F29" s="100"/>
      <c r="G29" s="77"/>
      <c r="I29" s="98"/>
      <c r="J29" s="101"/>
      <c r="K29" s="102" t="s">
        <v>114</v>
      </c>
      <c r="L29" s="99"/>
      <c r="M29" s="100"/>
      <c r="P29" s="98"/>
      <c r="Q29" s="101"/>
      <c r="R29" s="102" t="s">
        <v>114</v>
      </c>
      <c r="S29" s="99"/>
      <c r="T29" s="100"/>
      <c r="W29" s="98"/>
      <c r="X29" s="101"/>
      <c r="Y29" s="102" t="s">
        <v>114</v>
      </c>
      <c r="Z29" s="99"/>
      <c r="AA29" s="100"/>
      <c r="AB29" s="167"/>
      <c r="AC29" s="167"/>
      <c r="AD29" s="98"/>
      <c r="AE29" s="101"/>
      <c r="AF29" s="102" t="s">
        <v>114</v>
      </c>
      <c r="AG29" s="99"/>
      <c r="AH29" s="100"/>
      <c r="AI29" s="167"/>
      <c r="AJ29" s="167"/>
      <c r="AK29" s="98"/>
      <c r="AL29" s="101"/>
      <c r="AM29" s="102" t="s">
        <v>114</v>
      </c>
      <c r="AN29" s="99"/>
      <c r="AO29" s="100"/>
      <c r="AP29" s="167"/>
      <c r="AQ29" s="167"/>
      <c r="AR29" s="98"/>
      <c r="AS29" s="101"/>
      <c r="AT29" s="102" t="s">
        <v>114</v>
      </c>
      <c r="AU29" s="99"/>
      <c r="AV29" s="100"/>
    </row>
    <row r="30" spans="2:48" ht="16.5" customHeight="1">
      <c r="B30" s="40" t="s">
        <v>26</v>
      </c>
      <c r="C30" s="26" t="s">
        <v>87</v>
      </c>
      <c r="D30" s="36"/>
      <c r="E30" s="26"/>
      <c r="F30" s="95"/>
      <c r="G30" s="38"/>
      <c r="H30" s="41"/>
      <c r="I30" s="40" t="s">
        <v>26</v>
      </c>
      <c r="J30" s="26" t="s">
        <v>88</v>
      </c>
      <c r="K30" s="41"/>
      <c r="L30" s="26"/>
      <c r="M30" s="70"/>
      <c r="N30" s="41"/>
      <c r="O30" s="41"/>
      <c r="P30" s="40" t="s">
        <v>26</v>
      </c>
      <c r="Q30" s="26" t="s">
        <v>89</v>
      </c>
      <c r="R30" s="42"/>
      <c r="S30" s="26"/>
      <c r="T30" s="70"/>
      <c r="U30" s="41"/>
      <c r="V30" s="41"/>
      <c r="W30" s="40" t="s">
        <v>26</v>
      </c>
      <c r="X30" s="26" t="s">
        <v>90</v>
      </c>
      <c r="Y30" s="41"/>
      <c r="Z30" s="26"/>
      <c r="AA30" s="70"/>
      <c r="AB30" s="41"/>
      <c r="AC30" s="41"/>
      <c r="AD30" s="40" t="s">
        <v>26</v>
      </c>
      <c r="AE30" s="26" t="s">
        <v>91</v>
      </c>
      <c r="AF30" s="41"/>
      <c r="AG30" s="26"/>
      <c r="AH30" s="70"/>
      <c r="AI30" s="41"/>
      <c r="AJ30" s="41"/>
      <c r="AK30" s="40" t="s">
        <v>26</v>
      </c>
      <c r="AL30" s="26" t="s">
        <v>92</v>
      </c>
      <c r="AN30" s="26"/>
      <c r="AO30" s="70"/>
      <c r="AP30" s="41"/>
      <c r="AQ30" s="41"/>
      <c r="AR30" s="40" t="s">
        <v>26</v>
      </c>
      <c r="AS30" s="26" t="s">
        <v>93</v>
      </c>
      <c r="AU30" s="26"/>
      <c r="AV30" s="70"/>
    </row>
    <row r="31" spans="2:48" ht="16.5" customHeight="1">
      <c r="B31" s="73" t="s">
        <v>27</v>
      </c>
      <c r="C31" s="36" t="s">
        <v>502</v>
      </c>
      <c r="D31" s="36"/>
      <c r="E31" s="36" t="s">
        <v>28</v>
      </c>
      <c r="F31" s="90">
        <v>45453</v>
      </c>
      <c r="G31" s="38"/>
      <c r="I31" s="73" t="s">
        <v>27</v>
      </c>
      <c r="J31" s="36" t="s">
        <v>502</v>
      </c>
      <c r="K31" s="36"/>
      <c r="L31" s="36" t="s">
        <v>28</v>
      </c>
      <c r="M31" s="90">
        <v>45453</v>
      </c>
      <c r="P31" s="73" t="s">
        <v>27</v>
      </c>
      <c r="Q31" s="36" t="s">
        <v>502</v>
      </c>
      <c r="R31" s="36"/>
      <c r="S31" s="36" t="s">
        <v>28</v>
      </c>
      <c r="T31" s="90">
        <v>45453</v>
      </c>
      <c r="W31" s="73" t="s">
        <v>27</v>
      </c>
      <c r="X31" s="36" t="s">
        <v>502</v>
      </c>
      <c r="Y31" s="36"/>
      <c r="Z31" s="36" t="s">
        <v>28</v>
      </c>
      <c r="AA31" s="90">
        <v>45453</v>
      </c>
      <c r="AB31" s="168"/>
      <c r="AC31" s="168"/>
      <c r="AD31" s="73" t="s">
        <v>27</v>
      </c>
      <c r="AE31" s="36" t="s">
        <v>502</v>
      </c>
      <c r="AF31" s="36"/>
      <c r="AG31" s="36" t="s">
        <v>28</v>
      </c>
      <c r="AH31" s="90">
        <v>45453</v>
      </c>
      <c r="AI31" s="168"/>
      <c r="AJ31" s="168"/>
      <c r="AK31" s="73" t="s">
        <v>27</v>
      </c>
      <c r="AL31" s="36" t="s">
        <v>502</v>
      </c>
      <c r="AM31" s="36"/>
      <c r="AN31" s="36" t="s">
        <v>28</v>
      </c>
      <c r="AO31" s="90">
        <v>45453</v>
      </c>
      <c r="AP31" s="168"/>
      <c r="AQ31" s="168"/>
      <c r="AR31" s="73" t="s">
        <v>27</v>
      </c>
      <c r="AS31" s="36" t="s">
        <v>502</v>
      </c>
      <c r="AT31" s="36"/>
      <c r="AU31" s="36" t="s">
        <v>28</v>
      </c>
      <c r="AV31" s="90">
        <v>45453</v>
      </c>
    </row>
    <row r="32" spans="2:48" ht="16.5" customHeight="1">
      <c r="B32" s="73"/>
      <c r="C32" s="36"/>
      <c r="D32" s="36"/>
      <c r="E32" s="36"/>
      <c r="F32" s="37"/>
      <c r="G32" s="38"/>
      <c r="I32" s="73"/>
      <c r="J32" s="36"/>
      <c r="K32" s="36"/>
      <c r="L32" s="36"/>
      <c r="M32" s="37"/>
      <c r="P32" s="73"/>
      <c r="Q32" s="36"/>
      <c r="R32" s="36"/>
      <c r="S32" s="36"/>
      <c r="T32" s="37"/>
      <c r="W32" s="73"/>
      <c r="X32" s="36"/>
      <c r="Y32" s="36"/>
      <c r="Z32" s="36"/>
      <c r="AA32" s="37"/>
      <c r="AB32" s="81"/>
      <c r="AC32" s="81"/>
      <c r="AD32" s="73"/>
      <c r="AE32" s="36"/>
      <c r="AF32" s="36"/>
      <c r="AG32" s="36"/>
      <c r="AH32" s="37"/>
      <c r="AI32" s="81"/>
      <c r="AJ32" s="81"/>
      <c r="AK32" s="73"/>
      <c r="AL32" s="36"/>
      <c r="AM32" s="36"/>
      <c r="AN32" s="36"/>
      <c r="AO32" s="37"/>
      <c r="AP32" s="81"/>
      <c r="AQ32" s="81"/>
      <c r="AR32" s="73"/>
      <c r="AS32" s="36"/>
      <c r="AT32" s="36"/>
      <c r="AU32" s="36"/>
      <c r="AV32" s="37"/>
    </row>
    <row r="33" spans="1:58" s="79" customFormat="1" ht="16.5" customHeight="1">
      <c r="B33" s="266" t="s">
        <v>113</v>
      </c>
      <c r="C33" s="267"/>
      <c r="D33" s="251"/>
      <c r="E33" s="268" t="s">
        <v>115</v>
      </c>
      <c r="F33" s="269"/>
      <c r="G33" s="78"/>
      <c r="I33" s="266" t="s">
        <v>113</v>
      </c>
      <c r="J33" s="267"/>
      <c r="K33" s="251"/>
      <c r="L33" s="268" t="s">
        <v>115</v>
      </c>
      <c r="M33" s="269"/>
      <c r="P33" s="266" t="s">
        <v>113</v>
      </c>
      <c r="Q33" s="267"/>
      <c r="R33" s="251"/>
      <c r="S33" s="268" t="s">
        <v>115</v>
      </c>
      <c r="T33" s="269"/>
      <c r="W33" s="266" t="s">
        <v>113</v>
      </c>
      <c r="X33" s="267"/>
      <c r="Y33" s="251"/>
      <c r="Z33" s="268" t="s">
        <v>115</v>
      </c>
      <c r="AA33" s="269"/>
      <c r="AB33" s="169"/>
      <c r="AC33" s="169"/>
      <c r="AD33" s="266" t="s">
        <v>113</v>
      </c>
      <c r="AE33" s="267"/>
      <c r="AF33" s="251"/>
      <c r="AG33" s="268" t="s">
        <v>115</v>
      </c>
      <c r="AH33" s="269"/>
      <c r="AI33" s="169"/>
      <c r="AJ33" s="169"/>
      <c r="AK33" s="266" t="s">
        <v>113</v>
      </c>
      <c r="AL33" s="267"/>
      <c r="AM33" s="251"/>
      <c r="AN33" s="268" t="s">
        <v>115</v>
      </c>
      <c r="AO33" s="269"/>
      <c r="AP33" s="169"/>
      <c r="AQ33" s="169"/>
      <c r="AR33" s="266" t="s">
        <v>113</v>
      </c>
      <c r="AS33" s="267"/>
      <c r="AT33" s="251"/>
      <c r="AU33" s="268" t="s">
        <v>115</v>
      </c>
      <c r="AV33" s="269"/>
    </row>
    <row r="34" spans="1:58" ht="16.5" customHeight="1">
      <c r="B34" s="73" t="s">
        <v>1</v>
      </c>
      <c r="C34" s="72">
        <v>910</v>
      </c>
      <c r="D34" s="36"/>
      <c r="E34" s="36" t="s">
        <v>29</v>
      </c>
      <c r="F34" s="80" t="s">
        <v>514</v>
      </c>
      <c r="G34" s="38"/>
      <c r="I34" s="73" t="s">
        <v>1</v>
      </c>
      <c r="J34" s="72">
        <v>910</v>
      </c>
      <c r="K34" s="36"/>
      <c r="L34" s="36" t="s">
        <v>29</v>
      </c>
      <c r="M34" s="80" t="s">
        <v>515</v>
      </c>
      <c r="P34" s="73" t="s">
        <v>1</v>
      </c>
      <c r="Q34" s="72">
        <v>910</v>
      </c>
      <c r="R34" s="36"/>
      <c r="S34" s="36" t="s">
        <v>29</v>
      </c>
      <c r="T34" s="80" t="s">
        <v>516</v>
      </c>
      <c r="W34" s="73" t="s">
        <v>1</v>
      </c>
      <c r="X34" s="72">
        <v>910</v>
      </c>
      <c r="Y34" s="36"/>
      <c r="Z34" s="36" t="s">
        <v>29</v>
      </c>
      <c r="AA34" s="80" t="s">
        <v>517</v>
      </c>
      <c r="AB34" s="170"/>
      <c r="AC34" s="170"/>
      <c r="AD34" s="73" t="s">
        <v>1</v>
      </c>
      <c r="AE34" s="72">
        <v>910</v>
      </c>
      <c r="AF34" s="36"/>
      <c r="AG34" s="36" t="s">
        <v>29</v>
      </c>
      <c r="AH34" s="80" t="s">
        <v>518</v>
      </c>
      <c r="AI34" s="170"/>
      <c r="AJ34" s="170"/>
      <c r="AK34" s="73" t="s">
        <v>1</v>
      </c>
      <c r="AL34" s="72">
        <v>910</v>
      </c>
      <c r="AM34" s="36"/>
      <c r="AN34" s="36" t="s">
        <v>29</v>
      </c>
      <c r="AO34" s="80" t="s">
        <v>519</v>
      </c>
      <c r="AP34" s="170"/>
      <c r="AQ34" s="170"/>
      <c r="AR34" s="73" t="s">
        <v>1</v>
      </c>
      <c r="AS34" s="72">
        <v>910</v>
      </c>
      <c r="AT34" s="36"/>
      <c r="AU34" s="36" t="s">
        <v>29</v>
      </c>
      <c r="AV34" s="80" t="s">
        <v>520</v>
      </c>
      <c r="BF34" s="165"/>
    </row>
    <row r="35" spans="1:58" ht="16.5" customHeight="1">
      <c r="B35" s="73" t="s">
        <v>3</v>
      </c>
      <c r="C35" s="72">
        <v>13080</v>
      </c>
      <c r="D35" s="36"/>
      <c r="E35" s="36" t="s">
        <v>30</v>
      </c>
      <c r="F35" s="80" t="s">
        <v>425</v>
      </c>
      <c r="G35" s="38"/>
      <c r="I35" s="73" t="s">
        <v>3</v>
      </c>
      <c r="J35" s="72">
        <v>16560</v>
      </c>
      <c r="K35" s="36"/>
      <c r="L35" s="36" t="s">
        <v>30</v>
      </c>
      <c r="M35" s="80" t="s">
        <v>426</v>
      </c>
      <c r="P35" s="73" t="s">
        <v>3</v>
      </c>
      <c r="Q35" s="72">
        <v>12000</v>
      </c>
      <c r="R35" s="36"/>
      <c r="S35" s="36" t="s">
        <v>30</v>
      </c>
      <c r="T35" s="80" t="s">
        <v>427</v>
      </c>
      <c r="W35" s="73" t="s">
        <v>3</v>
      </c>
      <c r="X35" s="72">
        <v>10320</v>
      </c>
      <c r="Y35" s="36"/>
      <c r="Z35" s="36" t="s">
        <v>30</v>
      </c>
      <c r="AA35" s="80" t="s">
        <v>428</v>
      </c>
      <c r="AB35" s="170"/>
      <c r="AC35" s="170"/>
      <c r="AD35" s="73" t="s">
        <v>3</v>
      </c>
      <c r="AE35" s="72">
        <v>15720</v>
      </c>
      <c r="AF35" s="36"/>
      <c r="AG35" s="36" t="s">
        <v>30</v>
      </c>
      <c r="AH35" s="80" t="s">
        <v>429</v>
      </c>
      <c r="AI35" s="170"/>
      <c r="AJ35" s="170"/>
      <c r="AK35" s="73" t="s">
        <v>3</v>
      </c>
      <c r="AL35" s="72">
        <v>14880</v>
      </c>
      <c r="AM35" s="36"/>
      <c r="AN35" s="36" t="s">
        <v>30</v>
      </c>
      <c r="AO35" s="80" t="s">
        <v>430</v>
      </c>
      <c r="AP35" s="170"/>
      <c r="AQ35" s="170"/>
      <c r="AR35" s="73" t="s">
        <v>3</v>
      </c>
      <c r="AS35" s="72">
        <v>12240</v>
      </c>
      <c r="AT35" s="36"/>
      <c r="AU35" s="36" t="s">
        <v>30</v>
      </c>
      <c r="AV35" s="80" t="s">
        <v>431</v>
      </c>
      <c r="BF35" s="165"/>
    </row>
    <row r="36" spans="1:58" ht="16.5" customHeight="1">
      <c r="B36" s="73" t="s">
        <v>159</v>
      </c>
      <c r="C36" s="72">
        <v>0</v>
      </c>
      <c r="D36" s="36"/>
      <c r="E36" s="36"/>
      <c r="F36" s="80"/>
      <c r="G36" s="38"/>
      <c r="I36" s="73" t="s">
        <v>159</v>
      </c>
      <c r="J36" s="72">
        <v>0</v>
      </c>
      <c r="K36" s="36"/>
      <c r="L36" s="36"/>
      <c r="M36" s="80"/>
      <c r="P36" s="73" t="s">
        <v>159</v>
      </c>
      <c r="Q36" s="72">
        <v>0</v>
      </c>
      <c r="R36" s="36"/>
      <c r="S36" s="36"/>
      <c r="T36" s="80"/>
      <c r="W36" s="73" t="s">
        <v>159</v>
      </c>
      <c r="X36" s="72">
        <v>0</v>
      </c>
      <c r="Y36" s="36"/>
      <c r="Z36" s="36"/>
      <c r="AA36" s="80"/>
      <c r="AB36" s="170"/>
      <c r="AC36" s="170"/>
      <c r="AD36" s="73" t="s">
        <v>159</v>
      </c>
      <c r="AE36" s="72">
        <v>0</v>
      </c>
      <c r="AF36" s="36"/>
      <c r="AG36" s="36"/>
      <c r="AH36" s="80"/>
      <c r="AI36" s="170"/>
      <c r="AJ36" s="170"/>
      <c r="AK36" s="73" t="s">
        <v>159</v>
      </c>
      <c r="AL36" s="72">
        <v>0</v>
      </c>
      <c r="AM36" s="36"/>
      <c r="AN36" s="36"/>
      <c r="AO36" s="80"/>
      <c r="AP36" s="170"/>
      <c r="AQ36" s="170"/>
      <c r="AR36" s="73" t="s">
        <v>159</v>
      </c>
      <c r="AS36" s="72">
        <v>0</v>
      </c>
      <c r="AT36" s="36"/>
      <c r="AU36" s="36"/>
      <c r="AV36" s="80"/>
      <c r="BF36" s="165"/>
    </row>
    <row r="37" spans="1:58" ht="16.5" customHeight="1">
      <c r="B37" s="164" t="s">
        <v>172</v>
      </c>
      <c r="C37" s="72">
        <v>981</v>
      </c>
      <c r="D37" s="36"/>
      <c r="E37" s="36"/>
      <c r="F37" s="80"/>
      <c r="G37" s="38"/>
      <c r="I37" s="164" t="s">
        <v>172</v>
      </c>
      <c r="J37" s="72">
        <v>1242</v>
      </c>
      <c r="K37" s="36"/>
      <c r="L37" s="36"/>
      <c r="M37" s="80"/>
      <c r="P37" s="164" t="s">
        <v>172</v>
      </c>
      <c r="Q37" s="72">
        <v>900</v>
      </c>
      <c r="R37" s="36"/>
      <c r="S37" s="36"/>
      <c r="T37" s="80"/>
      <c r="W37" s="164" t="s">
        <v>172</v>
      </c>
      <c r="X37" s="72">
        <v>774</v>
      </c>
      <c r="Y37" s="36"/>
      <c r="Z37" s="36"/>
      <c r="AA37" s="80"/>
      <c r="AB37" s="170"/>
      <c r="AC37" s="170"/>
      <c r="AD37" s="164" t="s">
        <v>172</v>
      </c>
      <c r="AE37" s="72">
        <v>1179</v>
      </c>
      <c r="AF37" s="36"/>
      <c r="AG37" s="36"/>
      <c r="AH37" s="80"/>
      <c r="AI37" s="170"/>
      <c r="AJ37" s="170"/>
      <c r="AK37" s="164" t="s">
        <v>172</v>
      </c>
      <c r="AL37" s="72">
        <v>1116</v>
      </c>
      <c r="AM37" s="36"/>
      <c r="AN37" s="36"/>
      <c r="AO37" s="80"/>
      <c r="AP37" s="170"/>
      <c r="AQ37" s="170"/>
      <c r="AR37" s="164" t="s">
        <v>172</v>
      </c>
      <c r="AS37" s="72">
        <v>918</v>
      </c>
      <c r="AT37" s="36"/>
      <c r="AU37" s="36"/>
      <c r="AV37" s="80"/>
      <c r="BF37" s="165"/>
    </row>
    <row r="38" spans="1:58" ht="16.5" customHeight="1">
      <c r="B38" s="73" t="s">
        <v>169</v>
      </c>
      <c r="C38" s="72">
        <v>545</v>
      </c>
      <c r="D38" s="36"/>
      <c r="E38" s="36"/>
      <c r="F38" s="80"/>
      <c r="G38" s="38"/>
      <c r="I38" s="73" t="s">
        <v>169</v>
      </c>
      <c r="J38" s="72">
        <v>690</v>
      </c>
      <c r="K38" s="36"/>
      <c r="L38" s="36"/>
      <c r="M38" s="80"/>
      <c r="P38" s="73" t="s">
        <v>169</v>
      </c>
      <c r="Q38" s="72">
        <v>500</v>
      </c>
      <c r="R38" s="36"/>
      <c r="S38" s="36"/>
      <c r="T38" s="80"/>
      <c r="W38" s="73" t="s">
        <v>169</v>
      </c>
      <c r="X38" s="72">
        <v>430</v>
      </c>
      <c r="Y38" s="36"/>
      <c r="Z38" s="36"/>
      <c r="AA38" s="80"/>
      <c r="AB38" s="170"/>
      <c r="AC38" s="170"/>
      <c r="AD38" s="73" t="s">
        <v>169</v>
      </c>
      <c r="AE38" s="72">
        <v>655</v>
      </c>
      <c r="AF38" s="36"/>
      <c r="AG38" s="36"/>
      <c r="AH38" s="80"/>
      <c r="AI38" s="170"/>
      <c r="AJ38" s="170"/>
      <c r="AK38" s="73" t="s">
        <v>169</v>
      </c>
      <c r="AL38" s="72">
        <v>620</v>
      </c>
      <c r="AM38" s="36"/>
      <c r="AN38" s="36"/>
      <c r="AO38" s="80"/>
      <c r="AP38" s="170"/>
      <c r="AQ38" s="170"/>
      <c r="AR38" s="73" t="s">
        <v>169</v>
      </c>
      <c r="AS38" s="72">
        <v>510</v>
      </c>
      <c r="AT38" s="36"/>
      <c r="AU38" s="36"/>
      <c r="AV38" s="80"/>
      <c r="BF38" s="165"/>
    </row>
    <row r="39" spans="1:58" ht="16.5" customHeight="1">
      <c r="B39" s="73" t="s">
        <v>31</v>
      </c>
      <c r="C39" s="72">
        <v>1552</v>
      </c>
      <c r="D39" s="36"/>
      <c r="E39" s="172" t="s">
        <v>117</v>
      </c>
      <c r="F39" s="173"/>
      <c r="G39" s="38"/>
      <c r="I39" s="73" t="s">
        <v>31</v>
      </c>
      <c r="J39" s="72">
        <v>1940</v>
      </c>
      <c r="K39" s="36"/>
      <c r="L39" s="172" t="s">
        <v>117</v>
      </c>
      <c r="M39" s="173"/>
      <c r="P39" s="73" t="s">
        <v>31</v>
      </c>
      <c r="Q39" s="72">
        <v>1431</v>
      </c>
      <c r="R39" s="36"/>
      <c r="S39" s="172" t="s">
        <v>117</v>
      </c>
      <c r="T39" s="173"/>
      <c r="W39" s="73" t="s">
        <v>31</v>
      </c>
      <c r="X39" s="72">
        <v>1243</v>
      </c>
      <c r="Y39" s="36"/>
      <c r="Z39" s="172" t="s">
        <v>117</v>
      </c>
      <c r="AA39" s="173"/>
      <c r="AB39" s="169"/>
      <c r="AC39" s="169"/>
      <c r="AD39" s="73" t="s">
        <v>31</v>
      </c>
      <c r="AE39" s="72">
        <v>1846</v>
      </c>
      <c r="AF39" s="36"/>
      <c r="AG39" s="172" t="s">
        <v>117</v>
      </c>
      <c r="AH39" s="173"/>
      <c r="AI39" s="169"/>
      <c r="AJ39" s="169"/>
      <c r="AK39" s="73" t="s">
        <v>31</v>
      </c>
      <c r="AL39" s="72">
        <v>1753</v>
      </c>
      <c r="AM39" s="36"/>
      <c r="AN39" s="172" t="s">
        <v>117</v>
      </c>
      <c r="AO39" s="173"/>
      <c r="AP39" s="169"/>
      <c r="AQ39" s="169"/>
      <c r="AR39" s="73" t="s">
        <v>31</v>
      </c>
      <c r="AS39" s="72">
        <v>1458</v>
      </c>
      <c r="AT39" s="36"/>
      <c r="AU39" s="172" t="s">
        <v>117</v>
      </c>
      <c r="AV39" s="173"/>
      <c r="BF39" s="165"/>
    </row>
    <row r="40" spans="1:58" ht="16.5" customHeight="1">
      <c r="B40" s="73" t="s">
        <v>171</v>
      </c>
      <c r="C40" s="72">
        <v>-8</v>
      </c>
      <c r="D40" s="36"/>
      <c r="E40" s="36" t="s">
        <v>33</v>
      </c>
      <c r="F40" s="80" t="s">
        <v>424</v>
      </c>
      <c r="G40" s="38"/>
      <c r="I40" s="73" t="s">
        <v>171</v>
      </c>
      <c r="J40" s="72">
        <v>-2</v>
      </c>
      <c r="K40" s="36"/>
      <c r="L40" s="36" t="s">
        <v>33</v>
      </c>
      <c r="M40" s="80" t="s">
        <v>521</v>
      </c>
      <c r="P40" s="73" t="s">
        <v>171</v>
      </c>
      <c r="Q40" s="72">
        <v>-1</v>
      </c>
      <c r="R40" s="36"/>
      <c r="S40" s="36" t="s">
        <v>33</v>
      </c>
      <c r="T40" s="80" t="s">
        <v>406</v>
      </c>
      <c r="W40" s="73" t="s">
        <v>171</v>
      </c>
      <c r="X40" s="72">
        <v>-7</v>
      </c>
      <c r="Y40" s="36"/>
      <c r="Z40" s="36" t="s">
        <v>33</v>
      </c>
      <c r="AA40" s="80" t="s">
        <v>329</v>
      </c>
      <c r="AB40" s="170"/>
      <c r="AC40" s="170"/>
      <c r="AD40" s="73" t="s">
        <v>171</v>
      </c>
      <c r="AE40" s="72">
        <v>0</v>
      </c>
      <c r="AF40" s="36"/>
      <c r="AG40" s="36" t="s">
        <v>33</v>
      </c>
      <c r="AH40" s="80" t="s">
        <v>522</v>
      </c>
      <c r="AI40" s="170"/>
      <c r="AJ40" s="170"/>
      <c r="AK40" s="73" t="s">
        <v>171</v>
      </c>
      <c r="AL40" s="72">
        <v>-9</v>
      </c>
      <c r="AM40" s="36"/>
      <c r="AN40" s="36" t="s">
        <v>33</v>
      </c>
      <c r="AO40" s="80" t="s">
        <v>291</v>
      </c>
      <c r="AP40" s="170"/>
      <c r="AQ40" s="170"/>
      <c r="AR40" s="73" t="s">
        <v>171</v>
      </c>
      <c r="AS40" s="72">
        <v>-6</v>
      </c>
      <c r="AT40" s="36"/>
      <c r="AU40" s="36" t="s">
        <v>33</v>
      </c>
      <c r="AV40" s="80" t="s">
        <v>453</v>
      </c>
      <c r="BF40" s="165"/>
    </row>
    <row r="41" spans="1:58" ht="16.5" customHeight="1">
      <c r="B41" s="73" t="s">
        <v>32</v>
      </c>
      <c r="C41" s="72">
        <v>570</v>
      </c>
      <c r="D41" s="36"/>
      <c r="E41" s="96"/>
      <c r="F41" s="95"/>
      <c r="G41" s="38"/>
      <c r="I41" s="73" t="s">
        <v>32</v>
      </c>
      <c r="J41" s="72">
        <v>710</v>
      </c>
      <c r="K41" s="36"/>
      <c r="L41" s="96"/>
      <c r="M41" s="95"/>
      <c r="P41" s="73" t="s">
        <v>32</v>
      </c>
      <c r="Q41" s="72">
        <v>520</v>
      </c>
      <c r="R41" s="36"/>
      <c r="S41" s="96"/>
      <c r="T41" s="95"/>
      <c r="W41" s="73" t="s">
        <v>32</v>
      </c>
      <c r="X41" s="72">
        <v>460</v>
      </c>
      <c r="Y41" s="36"/>
      <c r="Z41" s="96"/>
      <c r="AA41" s="95"/>
      <c r="AB41" s="171"/>
      <c r="AC41" s="171"/>
      <c r="AD41" s="73" t="s">
        <v>32</v>
      </c>
      <c r="AE41" s="72">
        <v>680</v>
      </c>
      <c r="AF41" s="36"/>
      <c r="AG41" s="96"/>
      <c r="AH41" s="95"/>
      <c r="AI41" s="171"/>
      <c r="AJ41" s="171"/>
      <c r="AK41" s="73" t="s">
        <v>32</v>
      </c>
      <c r="AL41" s="72">
        <v>640</v>
      </c>
      <c r="AM41" s="36"/>
      <c r="AN41" s="96"/>
      <c r="AO41" s="95"/>
      <c r="AP41" s="171"/>
      <c r="AQ41" s="171"/>
      <c r="AR41" s="73" t="s">
        <v>32</v>
      </c>
      <c r="AS41" s="72">
        <v>530</v>
      </c>
      <c r="AT41" s="36"/>
      <c r="AU41" s="96"/>
      <c r="AV41" s="95"/>
      <c r="BF41" s="165"/>
    </row>
    <row r="42" spans="1:58" ht="16.5" customHeight="1">
      <c r="B42" s="73" t="s">
        <v>101</v>
      </c>
      <c r="C42" s="72">
        <v>2500</v>
      </c>
      <c r="D42" s="36"/>
      <c r="E42" s="36"/>
      <c r="F42" s="80"/>
      <c r="G42" s="38"/>
      <c r="I42" s="73" t="s">
        <v>101</v>
      </c>
      <c r="J42" s="72">
        <v>2500</v>
      </c>
      <c r="K42" s="36"/>
      <c r="L42" s="36"/>
      <c r="M42" s="80"/>
      <c r="P42" s="73" t="s">
        <v>101</v>
      </c>
      <c r="Q42" s="72">
        <v>2500</v>
      </c>
      <c r="R42" s="36"/>
      <c r="S42" s="36"/>
      <c r="T42" s="80"/>
      <c r="W42" s="73" t="s">
        <v>101</v>
      </c>
      <c r="X42" s="72">
        <v>2500</v>
      </c>
      <c r="Y42" s="36"/>
      <c r="Z42" s="36"/>
      <c r="AA42" s="80"/>
      <c r="AB42" s="170"/>
      <c r="AC42" s="170"/>
      <c r="AD42" s="73" t="s">
        <v>101</v>
      </c>
      <c r="AE42" s="72">
        <v>2500</v>
      </c>
      <c r="AF42" s="36"/>
      <c r="AG42" s="36"/>
      <c r="AH42" s="80"/>
      <c r="AI42" s="170"/>
      <c r="AJ42" s="170"/>
      <c r="AK42" s="73" t="s">
        <v>101</v>
      </c>
      <c r="AL42" s="72">
        <v>2500</v>
      </c>
      <c r="AM42" s="36"/>
      <c r="AN42" s="36"/>
      <c r="AO42" s="80"/>
      <c r="AP42" s="170"/>
      <c r="AQ42" s="170"/>
      <c r="AR42" s="73" t="s">
        <v>101</v>
      </c>
      <c r="AS42" s="72">
        <v>2500</v>
      </c>
      <c r="AT42" s="36"/>
      <c r="AU42" s="36"/>
      <c r="AV42" s="80"/>
      <c r="BF42" s="165"/>
    </row>
    <row r="43" spans="1:58" ht="16.5" customHeight="1">
      <c r="B43" s="73" t="s">
        <v>104</v>
      </c>
      <c r="C43" s="72">
        <v>0</v>
      </c>
      <c r="D43" s="36"/>
      <c r="E43" s="36"/>
      <c r="F43" s="80"/>
      <c r="G43" s="38"/>
      <c r="I43" s="73" t="s">
        <v>104</v>
      </c>
      <c r="J43" s="72">
        <v>0</v>
      </c>
      <c r="K43" s="36"/>
      <c r="L43" s="36"/>
      <c r="M43" s="80"/>
      <c r="P43" s="73" t="s">
        <v>104</v>
      </c>
      <c r="Q43" s="72">
        <v>0</v>
      </c>
      <c r="R43" s="36"/>
      <c r="S43" s="36"/>
      <c r="T43" s="80"/>
      <c r="W43" s="73" t="s">
        <v>104</v>
      </c>
      <c r="X43" s="72">
        <v>0</v>
      </c>
      <c r="Y43" s="36"/>
      <c r="Z43" s="36"/>
      <c r="AA43" s="80"/>
      <c r="AB43" s="170"/>
      <c r="AC43" s="170"/>
      <c r="AD43" s="73" t="s">
        <v>104</v>
      </c>
      <c r="AE43" s="72">
        <v>0</v>
      </c>
      <c r="AF43" s="36"/>
      <c r="AG43" s="36"/>
      <c r="AH43" s="80"/>
      <c r="AI43" s="170"/>
      <c r="AJ43" s="170"/>
      <c r="AK43" s="73" t="s">
        <v>104</v>
      </c>
      <c r="AL43" s="72">
        <v>0</v>
      </c>
      <c r="AM43" s="36"/>
      <c r="AN43" s="36"/>
      <c r="AO43" s="80"/>
      <c r="AP43" s="170"/>
      <c r="AQ43" s="170"/>
      <c r="AR43" s="73" t="s">
        <v>104</v>
      </c>
      <c r="AS43" s="72">
        <v>0</v>
      </c>
      <c r="AT43" s="36"/>
      <c r="AU43" s="36"/>
      <c r="AV43" s="80"/>
      <c r="BF43" s="165"/>
    </row>
    <row r="44" spans="1:58" ht="16.5" customHeight="1">
      <c r="B44" s="93" t="s">
        <v>109</v>
      </c>
      <c r="C44" s="94">
        <v>20130</v>
      </c>
      <c r="D44" s="81"/>
      <c r="E44" s="36"/>
      <c r="F44" s="37"/>
      <c r="G44" s="38"/>
      <c r="H44" s="39"/>
      <c r="I44" s="93" t="s">
        <v>109</v>
      </c>
      <c r="J44" s="94">
        <v>24550</v>
      </c>
      <c r="K44" s="81"/>
      <c r="L44" s="36"/>
      <c r="M44" s="37"/>
      <c r="N44" s="39"/>
      <c r="O44" s="39"/>
      <c r="P44" s="93" t="s">
        <v>109</v>
      </c>
      <c r="Q44" s="94">
        <v>18760</v>
      </c>
      <c r="R44" s="81"/>
      <c r="S44" s="36"/>
      <c r="T44" s="37"/>
      <c r="U44" s="39"/>
      <c r="V44" s="39"/>
      <c r="W44" s="93" t="s">
        <v>109</v>
      </c>
      <c r="X44" s="94">
        <v>16630</v>
      </c>
      <c r="Y44" s="81"/>
      <c r="Z44" s="36"/>
      <c r="AA44" s="37"/>
      <c r="AB44" s="81"/>
      <c r="AC44" s="81"/>
      <c r="AD44" s="93" t="s">
        <v>109</v>
      </c>
      <c r="AE44" s="94">
        <v>23490</v>
      </c>
      <c r="AF44" s="81"/>
      <c r="AG44" s="36"/>
      <c r="AH44" s="37"/>
      <c r="AI44" s="81"/>
      <c r="AJ44" s="81"/>
      <c r="AK44" s="93" t="s">
        <v>109</v>
      </c>
      <c r="AL44" s="94">
        <v>22410</v>
      </c>
      <c r="AM44" s="81"/>
      <c r="AN44" s="36"/>
      <c r="AO44" s="37"/>
      <c r="AP44" s="81"/>
      <c r="AQ44" s="81"/>
      <c r="AR44" s="93" t="s">
        <v>109</v>
      </c>
      <c r="AS44" s="94">
        <v>19060</v>
      </c>
      <c r="AT44" s="81"/>
      <c r="AU44" s="36"/>
      <c r="AV44" s="37"/>
    </row>
    <row r="45" spans="1:58" ht="16.5" customHeight="1">
      <c r="B45" s="74" t="s">
        <v>111</v>
      </c>
      <c r="C45" s="75">
        <v>0</v>
      </c>
      <c r="D45" s="81"/>
      <c r="E45" s="36"/>
      <c r="F45" s="37"/>
      <c r="G45" s="38"/>
      <c r="H45" s="39"/>
      <c r="I45" s="74" t="s">
        <v>111</v>
      </c>
      <c r="J45" s="75">
        <v>24100</v>
      </c>
      <c r="K45" s="81"/>
      <c r="L45" s="36"/>
      <c r="M45" s="37"/>
      <c r="N45" s="39"/>
      <c r="O45" s="39"/>
      <c r="P45" s="74" t="s">
        <v>111</v>
      </c>
      <c r="Q45" s="75">
        <v>0</v>
      </c>
      <c r="R45" s="81"/>
      <c r="S45" s="36"/>
      <c r="T45" s="37"/>
      <c r="U45" s="39"/>
      <c r="V45" s="39"/>
      <c r="W45" s="74" t="s">
        <v>111</v>
      </c>
      <c r="X45" s="75">
        <v>0</v>
      </c>
      <c r="Y45" s="81"/>
      <c r="Z45" s="36"/>
      <c r="AA45" s="37"/>
      <c r="AB45" s="81"/>
      <c r="AC45" s="81"/>
      <c r="AD45" s="74" t="s">
        <v>111</v>
      </c>
      <c r="AE45" s="75">
        <v>0</v>
      </c>
      <c r="AF45" s="81"/>
      <c r="AG45" s="36"/>
      <c r="AH45" s="37"/>
      <c r="AI45" s="81"/>
      <c r="AJ45" s="81"/>
      <c r="AK45" s="74" t="s">
        <v>111</v>
      </c>
      <c r="AL45" s="75">
        <v>0</v>
      </c>
      <c r="AM45" s="81"/>
      <c r="AN45" s="36"/>
      <c r="AO45" s="37"/>
      <c r="AP45" s="81"/>
      <c r="AQ45" s="81"/>
      <c r="AR45" s="74" t="s">
        <v>111</v>
      </c>
      <c r="AS45" s="75">
        <v>0</v>
      </c>
      <c r="AT45" s="81"/>
      <c r="AU45" s="36"/>
      <c r="AV45" s="37"/>
    </row>
    <row r="46" spans="1:58" ht="16.5" customHeight="1">
      <c r="B46" s="91" t="s">
        <v>112</v>
      </c>
      <c r="C46" s="92">
        <v>20130</v>
      </c>
      <c r="D46" s="81"/>
      <c r="E46" s="36"/>
      <c r="F46" s="37"/>
      <c r="G46" s="38"/>
      <c r="I46" s="91" t="s">
        <v>112</v>
      </c>
      <c r="J46" s="92">
        <v>48650</v>
      </c>
      <c r="K46" s="81"/>
      <c r="L46" s="36"/>
      <c r="M46" s="37"/>
      <c r="P46" s="91" t="s">
        <v>112</v>
      </c>
      <c r="Q46" s="92">
        <v>18760</v>
      </c>
      <c r="R46" s="81"/>
      <c r="S46" s="36"/>
      <c r="T46" s="37"/>
      <c r="W46" s="91" t="s">
        <v>112</v>
      </c>
      <c r="X46" s="92">
        <v>16630</v>
      </c>
      <c r="Y46" s="81"/>
      <c r="Z46" s="36"/>
      <c r="AA46" s="37"/>
      <c r="AB46" s="81"/>
      <c r="AC46" s="81"/>
      <c r="AD46" s="91" t="s">
        <v>112</v>
      </c>
      <c r="AE46" s="92">
        <v>23490</v>
      </c>
      <c r="AF46" s="81"/>
      <c r="AG46" s="36"/>
      <c r="AH46" s="37"/>
      <c r="AI46" s="81"/>
      <c r="AJ46" s="81"/>
      <c r="AK46" s="91" t="s">
        <v>112</v>
      </c>
      <c r="AL46" s="92">
        <v>22410</v>
      </c>
      <c r="AM46" s="81"/>
      <c r="AN46" s="36"/>
      <c r="AO46" s="37"/>
      <c r="AP46" s="81"/>
      <c r="AQ46" s="81"/>
      <c r="AR46" s="91" t="s">
        <v>112</v>
      </c>
      <c r="AS46" s="92">
        <v>19060</v>
      </c>
      <c r="AT46" s="81"/>
      <c r="AU46" s="36"/>
      <c r="AV46" s="37"/>
    </row>
    <row r="47" spans="1:58" s="39" customFormat="1" ht="16.5" customHeight="1">
      <c r="B47" s="73"/>
      <c r="C47" s="42"/>
      <c r="D47" s="36"/>
      <c r="E47" s="36"/>
      <c r="F47" s="37"/>
      <c r="G47" s="38"/>
      <c r="I47" s="73"/>
      <c r="J47" s="42"/>
      <c r="K47" s="36"/>
      <c r="L47" s="36"/>
      <c r="M47" s="37"/>
      <c r="P47" s="73"/>
      <c r="Q47" s="42"/>
      <c r="R47" s="36"/>
      <c r="S47" s="36"/>
      <c r="T47" s="37"/>
      <c r="W47" s="73"/>
      <c r="X47" s="42"/>
      <c r="Y47" s="36"/>
      <c r="Z47" s="36"/>
      <c r="AA47" s="37"/>
      <c r="AB47" s="81"/>
      <c r="AC47" s="81"/>
      <c r="AD47" s="73"/>
      <c r="AE47" s="42"/>
      <c r="AF47" s="36"/>
      <c r="AG47" s="36"/>
      <c r="AH47" s="37"/>
      <c r="AI47" s="81"/>
      <c r="AJ47" s="81"/>
      <c r="AK47" s="73"/>
      <c r="AL47" s="42"/>
      <c r="AM47" s="36"/>
      <c r="AN47" s="36"/>
      <c r="AO47" s="37"/>
      <c r="AP47" s="81"/>
      <c r="AQ47" s="81"/>
      <c r="AR47" s="73"/>
      <c r="AS47" s="42"/>
      <c r="AT47" s="36"/>
      <c r="AU47" s="36"/>
      <c r="AV47" s="37"/>
    </row>
    <row r="48" spans="1:58" s="82" customFormat="1" ht="16.5" customHeight="1">
      <c r="A48" s="88"/>
      <c r="B48" s="73">
        <v>0</v>
      </c>
      <c r="C48" s="42"/>
      <c r="D48" s="36"/>
      <c r="E48" s="36"/>
      <c r="F48" s="37"/>
      <c r="G48" s="83"/>
      <c r="I48" s="73">
        <v>0</v>
      </c>
      <c r="J48" s="42"/>
      <c r="K48" s="36"/>
      <c r="L48" s="36"/>
      <c r="M48" s="37"/>
      <c r="P48" s="73">
        <v>0</v>
      </c>
      <c r="Q48" s="42"/>
      <c r="R48" s="36"/>
      <c r="S48" s="36"/>
      <c r="T48" s="37"/>
      <c r="W48" s="73">
        <v>0</v>
      </c>
      <c r="X48" s="42"/>
      <c r="Y48" s="36"/>
      <c r="Z48" s="36"/>
      <c r="AA48" s="37"/>
      <c r="AB48" s="81"/>
      <c r="AC48" s="81"/>
      <c r="AD48" s="73">
        <v>0</v>
      </c>
      <c r="AE48" s="42"/>
      <c r="AF48" s="36"/>
      <c r="AG48" s="36"/>
      <c r="AH48" s="37"/>
      <c r="AI48" s="81"/>
      <c r="AJ48" s="81"/>
      <c r="AK48" s="73">
        <v>0</v>
      </c>
      <c r="AL48" s="42"/>
      <c r="AM48" s="36"/>
      <c r="AN48" s="36"/>
      <c r="AO48" s="37"/>
      <c r="AP48" s="81"/>
      <c r="AQ48" s="81"/>
      <c r="AR48" s="73">
        <v>0</v>
      </c>
      <c r="AS48" s="42"/>
      <c r="AT48" s="36"/>
      <c r="AU48" s="36"/>
      <c r="AV48" s="37"/>
    </row>
    <row r="49" spans="1:48" ht="16.5" customHeight="1">
      <c r="A49" s="71"/>
      <c r="B49" s="73" t="s">
        <v>211</v>
      </c>
      <c r="C49" s="42"/>
      <c r="D49" s="36"/>
      <c r="E49" s="36"/>
      <c r="F49" s="37"/>
      <c r="G49" s="38"/>
      <c r="I49" s="73" t="s">
        <v>211</v>
      </c>
      <c r="J49" s="42"/>
      <c r="K49" s="36"/>
      <c r="L49" s="36"/>
      <c r="M49" s="37"/>
      <c r="P49" s="73" t="s">
        <v>211</v>
      </c>
      <c r="Q49" s="42"/>
      <c r="R49" s="36"/>
      <c r="S49" s="36"/>
      <c r="T49" s="37"/>
      <c r="W49" s="73" t="s">
        <v>211</v>
      </c>
      <c r="X49" s="42"/>
      <c r="Y49" s="36"/>
      <c r="Z49" s="36"/>
      <c r="AA49" s="37"/>
      <c r="AB49" s="81"/>
      <c r="AC49" s="81"/>
      <c r="AD49" s="73" t="s">
        <v>211</v>
      </c>
      <c r="AE49" s="42"/>
      <c r="AF49" s="36"/>
      <c r="AG49" s="36"/>
      <c r="AH49" s="37"/>
      <c r="AI49" s="81"/>
      <c r="AJ49" s="81"/>
      <c r="AK49" s="73" t="s">
        <v>211</v>
      </c>
      <c r="AL49" s="42"/>
      <c r="AM49" s="36"/>
      <c r="AN49" s="36"/>
      <c r="AO49" s="37"/>
      <c r="AP49" s="81"/>
      <c r="AQ49" s="81"/>
      <c r="AR49" s="73" t="s">
        <v>211</v>
      </c>
      <c r="AS49" s="42"/>
      <c r="AT49" s="36"/>
      <c r="AU49" s="36"/>
      <c r="AV49" s="37"/>
    </row>
    <row r="50" spans="1:48" s="184" customFormat="1" ht="16.5" customHeight="1">
      <c r="A50" s="186"/>
      <c r="B50" s="180">
        <v>0</v>
      </c>
      <c r="C50" s="181"/>
      <c r="D50" s="26"/>
      <c r="E50" s="26"/>
      <c r="F50" s="182"/>
      <c r="G50" s="183"/>
      <c r="I50" s="180">
        <v>0</v>
      </c>
      <c r="J50" s="181"/>
      <c r="K50" s="26"/>
      <c r="L50" s="26"/>
      <c r="M50" s="182"/>
      <c r="P50" s="180">
        <v>0</v>
      </c>
      <c r="Q50" s="181"/>
      <c r="R50" s="26"/>
      <c r="S50" s="26"/>
      <c r="T50" s="182"/>
      <c r="W50" s="180">
        <v>0</v>
      </c>
      <c r="X50" s="181"/>
      <c r="Y50" s="26"/>
      <c r="Z50" s="26"/>
      <c r="AA50" s="182"/>
      <c r="AB50" s="185"/>
      <c r="AC50" s="185"/>
      <c r="AD50" s="180">
        <v>0</v>
      </c>
      <c r="AE50" s="181"/>
      <c r="AF50" s="26"/>
      <c r="AG50" s="26"/>
      <c r="AH50" s="182"/>
      <c r="AI50" s="185"/>
      <c r="AJ50" s="185"/>
      <c r="AK50" s="180">
        <v>0</v>
      </c>
      <c r="AL50" s="181"/>
      <c r="AM50" s="26"/>
      <c r="AN50" s="26"/>
      <c r="AO50" s="182"/>
      <c r="AP50" s="185"/>
      <c r="AQ50" s="185"/>
      <c r="AR50" s="180">
        <v>0</v>
      </c>
      <c r="AS50" s="181"/>
      <c r="AT50" s="26"/>
      <c r="AU50" s="26"/>
      <c r="AV50" s="182"/>
    </row>
    <row r="51" spans="1:48" ht="16.5" customHeight="1" thickBot="1">
      <c r="B51" s="84"/>
      <c r="C51" s="85"/>
      <c r="D51" s="85"/>
      <c r="E51" s="85"/>
      <c r="F51" s="86"/>
      <c r="I51" s="84"/>
      <c r="J51" s="85"/>
      <c r="K51" s="85"/>
      <c r="L51" s="85"/>
      <c r="M51" s="86"/>
      <c r="P51" s="84"/>
      <c r="Q51" s="85"/>
      <c r="R51" s="85"/>
      <c r="S51" s="85"/>
      <c r="T51" s="86"/>
      <c r="W51" s="84"/>
      <c r="X51" s="85"/>
      <c r="Y51" s="85"/>
      <c r="Z51" s="85"/>
      <c r="AA51" s="86"/>
      <c r="AB51" s="81"/>
      <c r="AC51" s="81"/>
      <c r="AD51" s="84"/>
      <c r="AE51" s="85"/>
      <c r="AF51" s="85"/>
      <c r="AG51" s="85"/>
      <c r="AH51" s="86"/>
      <c r="AI51" s="81"/>
      <c r="AJ51" s="81"/>
      <c r="AK51" s="84"/>
      <c r="AL51" s="85"/>
      <c r="AM51" s="85"/>
      <c r="AN51" s="85"/>
      <c r="AO51" s="86"/>
      <c r="AP51" s="81"/>
      <c r="AQ51" s="81"/>
      <c r="AR51" s="84"/>
      <c r="AS51" s="85"/>
      <c r="AT51" s="85"/>
      <c r="AU51" s="85"/>
      <c r="AV51" s="86"/>
    </row>
    <row r="52" spans="1:48" ht="16.5" customHeight="1">
      <c r="B52" s="36"/>
      <c r="I52" s="36"/>
      <c r="P52" s="36"/>
      <c r="W52" s="36"/>
      <c r="AD52" s="36"/>
      <c r="AK52" s="36"/>
      <c r="AR52" s="36"/>
    </row>
    <row r="53" spans="1:48" ht="16.5" customHeight="1" thickBot="1">
      <c r="B53" s="36"/>
      <c r="I53" s="36"/>
      <c r="P53" s="36"/>
      <c r="W53" s="36"/>
      <c r="AD53" s="36"/>
      <c r="AK53" s="36"/>
      <c r="AR53" s="36"/>
    </row>
    <row r="54" spans="1:48" s="76" customFormat="1" ht="16.5" customHeight="1">
      <c r="B54" s="98"/>
      <c r="C54" s="101"/>
      <c r="D54" s="102" t="s">
        <v>114</v>
      </c>
      <c r="E54" s="99"/>
      <c r="F54" s="100"/>
      <c r="G54" s="77"/>
      <c r="I54" s="98"/>
      <c r="J54" s="101"/>
      <c r="K54" s="102" t="s">
        <v>114</v>
      </c>
      <c r="L54" s="99"/>
      <c r="M54" s="100"/>
      <c r="P54" s="98"/>
      <c r="Q54" s="101"/>
      <c r="R54" s="102" t="s">
        <v>114</v>
      </c>
      <c r="S54" s="99"/>
      <c r="T54" s="100"/>
      <c r="W54" s="98"/>
      <c r="X54" s="101"/>
      <c r="Y54" s="102" t="s">
        <v>114</v>
      </c>
      <c r="Z54" s="99"/>
      <c r="AA54" s="100"/>
      <c r="AB54" s="167"/>
      <c r="AC54" s="167"/>
      <c r="AD54" s="98"/>
      <c r="AE54" s="101"/>
      <c r="AF54" s="102" t="s">
        <v>114</v>
      </c>
      <c r="AG54" s="99"/>
      <c r="AH54" s="100"/>
      <c r="AI54" s="167"/>
      <c r="AJ54" s="167"/>
      <c r="AK54" s="98"/>
      <c r="AL54" s="101"/>
      <c r="AM54" s="102" t="s">
        <v>114</v>
      </c>
      <c r="AN54" s="99"/>
      <c r="AO54" s="100"/>
      <c r="AP54" s="167"/>
      <c r="AQ54" s="167"/>
      <c r="AR54" s="98"/>
      <c r="AS54" s="101"/>
      <c r="AT54" s="102" t="s">
        <v>114</v>
      </c>
      <c r="AU54" s="99"/>
      <c r="AV54" s="100"/>
    </row>
    <row r="55" spans="1:48" ht="16.5" customHeight="1">
      <c r="B55" s="40" t="s">
        <v>26</v>
      </c>
      <c r="C55" s="26" t="s">
        <v>35</v>
      </c>
      <c r="D55" s="96"/>
      <c r="E55" s="26"/>
      <c r="F55" s="95"/>
      <c r="G55" s="41"/>
      <c r="H55" s="41"/>
      <c r="I55" s="40" t="s">
        <v>26</v>
      </c>
      <c r="J55" s="26" t="s">
        <v>40</v>
      </c>
      <c r="K55" s="41"/>
      <c r="L55" s="26"/>
      <c r="M55" s="70"/>
      <c r="N55" s="41"/>
      <c r="O55" s="41"/>
      <c r="P55" s="40" t="s">
        <v>26</v>
      </c>
      <c r="Q55" s="26" t="s">
        <v>48</v>
      </c>
      <c r="R55" s="42"/>
      <c r="S55" s="26"/>
      <c r="T55" s="70"/>
      <c r="U55" s="41"/>
      <c r="V55" s="41"/>
      <c r="W55" s="40" t="s">
        <v>26</v>
      </c>
      <c r="X55" s="26" t="s">
        <v>46</v>
      </c>
      <c r="Y55" s="41"/>
      <c r="Z55" s="26"/>
      <c r="AA55" s="70"/>
      <c r="AB55" s="41"/>
      <c r="AC55" s="41"/>
      <c r="AD55" s="40" t="s">
        <v>26</v>
      </c>
      <c r="AE55" s="26" t="s">
        <v>49</v>
      </c>
      <c r="AF55" s="41"/>
      <c r="AG55" s="26"/>
      <c r="AH55" s="70"/>
      <c r="AI55" s="41"/>
      <c r="AJ55" s="41"/>
      <c r="AK55" s="40" t="s">
        <v>26</v>
      </c>
      <c r="AL55" s="26" t="s">
        <v>50</v>
      </c>
      <c r="AN55" s="26"/>
      <c r="AO55" s="70"/>
      <c r="AP55" s="41"/>
      <c r="AQ55" s="41"/>
      <c r="AR55" s="40" t="s">
        <v>26</v>
      </c>
      <c r="AS55" s="26" t="s">
        <v>51</v>
      </c>
      <c r="AU55" s="26"/>
      <c r="AV55" s="70"/>
    </row>
    <row r="56" spans="1:48" ht="16.5" customHeight="1">
      <c r="B56" s="73" t="s">
        <v>27</v>
      </c>
      <c r="C56" s="36" t="s">
        <v>502</v>
      </c>
      <c r="D56" s="36"/>
      <c r="E56" s="36" t="s">
        <v>28</v>
      </c>
      <c r="F56" s="90">
        <v>45453</v>
      </c>
      <c r="G56" s="38"/>
      <c r="I56" s="73" t="s">
        <v>27</v>
      </c>
      <c r="J56" s="36" t="s">
        <v>502</v>
      </c>
      <c r="K56" s="36"/>
      <c r="L56" s="36" t="s">
        <v>28</v>
      </c>
      <c r="M56" s="90">
        <v>45453</v>
      </c>
      <c r="P56" s="73" t="s">
        <v>27</v>
      </c>
      <c r="Q56" s="36" t="s">
        <v>502</v>
      </c>
      <c r="R56" s="36"/>
      <c r="S56" s="36" t="s">
        <v>28</v>
      </c>
      <c r="T56" s="90">
        <v>45453</v>
      </c>
      <c r="W56" s="73" t="s">
        <v>27</v>
      </c>
      <c r="X56" s="36" t="s">
        <v>502</v>
      </c>
      <c r="Y56" s="36"/>
      <c r="Z56" s="36" t="s">
        <v>28</v>
      </c>
      <c r="AA56" s="90">
        <v>45453</v>
      </c>
      <c r="AB56" s="168"/>
      <c r="AC56" s="168"/>
      <c r="AD56" s="73" t="s">
        <v>27</v>
      </c>
      <c r="AE56" s="36" t="s">
        <v>502</v>
      </c>
      <c r="AF56" s="36"/>
      <c r="AG56" s="36" t="s">
        <v>28</v>
      </c>
      <c r="AH56" s="90">
        <v>45453</v>
      </c>
      <c r="AI56" s="168"/>
      <c r="AJ56" s="168"/>
      <c r="AK56" s="73" t="s">
        <v>27</v>
      </c>
      <c r="AL56" s="36" t="s">
        <v>502</v>
      </c>
      <c r="AM56" s="36"/>
      <c r="AN56" s="36" t="s">
        <v>28</v>
      </c>
      <c r="AO56" s="90">
        <v>45453</v>
      </c>
      <c r="AP56" s="168"/>
      <c r="AQ56" s="168"/>
      <c r="AR56" s="73" t="s">
        <v>27</v>
      </c>
      <c r="AS56" s="36" t="s">
        <v>502</v>
      </c>
      <c r="AT56" s="36"/>
      <c r="AU56" s="36" t="s">
        <v>28</v>
      </c>
      <c r="AV56" s="90">
        <v>45453</v>
      </c>
    </row>
    <row r="57" spans="1:48" ht="16.5" customHeight="1">
      <c r="B57" s="73"/>
      <c r="C57" s="36"/>
      <c r="D57" s="36"/>
      <c r="E57" s="36"/>
      <c r="F57" s="37"/>
      <c r="G57" s="38"/>
      <c r="I57" s="73"/>
      <c r="J57" s="36"/>
      <c r="K57" s="36"/>
      <c r="L57" s="36"/>
      <c r="M57" s="37"/>
      <c r="P57" s="73"/>
      <c r="Q57" s="36"/>
      <c r="R57" s="36"/>
      <c r="S57" s="36"/>
      <c r="T57" s="37"/>
      <c r="W57" s="73"/>
      <c r="X57" s="36"/>
      <c r="Y57" s="36"/>
      <c r="Z57" s="36"/>
      <c r="AA57" s="37"/>
      <c r="AB57" s="81"/>
      <c r="AC57" s="81"/>
      <c r="AD57" s="73"/>
      <c r="AE57" s="36"/>
      <c r="AF57" s="36"/>
      <c r="AG57" s="36"/>
      <c r="AH57" s="37"/>
      <c r="AI57" s="81"/>
      <c r="AJ57" s="81"/>
      <c r="AK57" s="73"/>
      <c r="AL57" s="36"/>
      <c r="AM57" s="36"/>
      <c r="AN57" s="36"/>
      <c r="AO57" s="37"/>
      <c r="AP57" s="81"/>
      <c r="AQ57" s="81"/>
      <c r="AR57" s="73"/>
      <c r="AS57" s="36"/>
      <c r="AT57" s="36"/>
      <c r="AU57" s="36"/>
      <c r="AV57" s="37"/>
    </row>
    <row r="58" spans="1:48" s="79" customFormat="1" ht="16.5" customHeight="1">
      <c r="B58" s="266" t="s">
        <v>113</v>
      </c>
      <c r="C58" s="267"/>
      <c r="D58" s="251"/>
      <c r="E58" s="268" t="s">
        <v>115</v>
      </c>
      <c r="F58" s="269"/>
      <c r="G58" s="78"/>
      <c r="I58" s="266" t="s">
        <v>113</v>
      </c>
      <c r="J58" s="267"/>
      <c r="K58" s="251"/>
      <c r="L58" s="268" t="s">
        <v>115</v>
      </c>
      <c r="M58" s="269"/>
      <c r="P58" s="266" t="s">
        <v>113</v>
      </c>
      <c r="Q58" s="267"/>
      <c r="R58" s="251"/>
      <c r="S58" s="268" t="s">
        <v>115</v>
      </c>
      <c r="T58" s="269"/>
      <c r="W58" s="266" t="s">
        <v>113</v>
      </c>
      <c r="X58" s="267"/>
      <c r="Y58" s="251"/>
      <c r="Z58" s="268" t="s">
        <v>115</v>
      </c>
      <c r="AA58" s="269"/>
      <c r="AB58" s="169"/>
      <c r="AC58" s="169"/>
      <c r="AD58" s="266" t="s">
        <v>113</v>
      </c>
      <c r="AE58" s="267"/>
      <c r="AF58" s="251"/>
      <c r="AG58" s="268" t="s">
        <v>115</v>
      </c>
      <c r="AH58" s="269"/>
      <c r="AI58" s="169"/>
      <c r="AJ58" s="169"/>
      <c r="AK58" s="266" t="s">
        <v>113</v>
      </c>
      <c r="AL58" s="267"/>
      <c r="AM58" s="251"/>
      <c r="AN58" s="268" t="s">
        <v>115</v>
      </c>
      <c r="AO58" s="269"/>
      <c r="AP58" s="169"/>
      <c r="AQ58" s="169"/>
      <c r="AR58" s="266" t="s">
        <v>113</v>
      </c>
      <c r="AS58" s="267"/>
      <c r="AT58" s="251"/>
      <c r="AU58" s="268" t="s">
        <v>115</v>
      </c>
      <c r="AV58" s="269"/>
    </row>
    <row r="59" spans="1:48" ht="16.5" customHeight="1">
      <c r="B59" s="73" t="s">
        <v>1</v>
      </c>
      <c r="C59" s="72">
        <v>910</v>
      </c>
      <c r="D59" s="36"/>
      <c r="E59" s="36" t="s">
        <v>29</v>
      </c>
      <c r="F59" s="80" t="s">
        <v>523</v>
      </c>
      <c r="G59" s="38"/>
      <c r="I59" s="73" t="s">
        <v>1</v>
      </c>
      <c r="J59" s="72">
        <v>910</v>
      </c>
      <c r="K59" s="36"/>
      <c r="L59" s="36" t="s">
        <v>29</v>
      </c>
      <c r="M59" s="80" t="s">
        <v>524</v>
      </c>
      <c r="P59" s="73" t="s">
        <v>1</v>
      </c>
      <c r="Q59" s="72">
        <v>910</v>
      </c>
      <c r="R59" s="36"/>
      <c r="S59" s="36" t="s">
        <v>29</v>
      </c>
      <c r="T59" s="80" t="s">
        <v>525</v>
      </c>
      <c r="W59" s="73" t="s">
        <v>1</v>
      </c>
      <c r="X59" s="72">
        <v>910</v>
      </c>
      <c r="Y59" s="36"/>
      <c r="Z59" s="36" t="s">
        <v>29</v>
      </c>
      <c r="AA59" s="80" t="s">
        <v>526</v>
      </c>
      <c r="AB59" s="170"/>
      <c r="AC59" s="170"/>
      <c r="AD59" s="73" t="s">
        <v>1</v>
      </c>
      <c r="AE59" s="72">
        <v>910</v>
      </c>
      <c r="AF59" s="36"/>
      <c r="AG59" s="36" t="s">
        <v>29</v>
      </c>
      <c r="AH59" s="80" t="s">
        <v>527</v>
      </c>
      <c r="AI59" s="170"/>
      <c r="AJ59" s="170"/>
      <c r="AK59" s="73" t="s">
        <v>1</v>
      </c>
      <c r="AL59" s="72">
        <v>910</v>
      </c>
      <c r="AM59" s="36"/>
      <c r="AN59" s="36" t="s">
        <v>29</v>
      </c>
      <c r="AO59" s="80" t="s">
        <v>528</v>
      </c>
      <c r="AP59" s="170"/>
      <c r="AQ59" s="170"/>
      <c r="AR59" s="73" t="s">
        <v>1</v>
      </c>
      <c r="AS59" s="72">
        <v>910</v>
      </c>
      <c r="AT59" s="36"/>
      <c r="AU59" s="36" t="s">
        <v>29</v>
      </c>
      <c r="AV59" s="80" t="s">
        <v>529</v>
      </c>
    </row>
    <row r="60" spans="1:48" ht="16.5" customHeight="1">
      <c r="B60" s="73" t="s">
        <v>3</v>
      </c>
      <c r="C60" s="72">
        <v>11280</v>
      </c>
      <c r="D60" s="36"/>
      <c r="E60" s="36" t="s">
        <v>30</v>
      </c>
      <c r="F60" s="80" t="s">
        <v>436</v>
      </c>
      <c r="G60" s="38"/>
      <c r="I60" s="73" t="s">
        <v>3</v>
      </c>
      <c r="J60" s="72">
        <v>16080</v>
      </c>
      <c r="K60" s="36"/>
      <c r="L60" s="36" t="s">
        <v>30</v>
      </c>
      <c r="M60" s="80" t="s">
        <v>437</v>
      </c>
      <c r="P60" s="73" t="s">
        <v>3</v>
      </c>
      <c r="Q60" s="72">
        <v>10200</v>
      </c>
      <c r="R60" s="36"/>
      <c r="S60" s="36" t="s">
        <v>30</v>
      </c>
      <c r="T60" s="80" t="s">
        <v>438</v>
      </c>
      <c r="W60" s="73" t="s">
        <v>3</v>
      </c>
      <c r="X60" s="72">
        <v>10440</v>
      </c>
      <c r="Y60" s="36"/>
      <c r="Z60" s="36" t="s">
        <v>30</v>
      </c>
      <c r="AA60" s="80" t="s">
        <v>439</v>
      </c>
      <c r="AB60" s="170"/>
      <c r="AC60" s="170"/>
      <c r="AD60" s="73" t="s">
        <v>3</v>
      </c>
      <c r="AE60" s="72">
        <v>12720</v>
      </c>
      <c r="AF60" s="36"/>
      <c r="AG60" s="36" t="s">
        <v>30</v>
      </c>
      <c r="AH60" s="80" t="s">
        <v>440</v>
      </c>
      <c r="AI60" s="170"/>
      <c r="AJ60" s="170"/>
      <c r="AK60" s="73" t="s">
        <v>3</v>
      </c>
      <c r="AL60" s="72">
        <v>10320</v>
      </c>
      <c r="AM60" s="36"/>
      <c r="AN60" s="36" t="s">
        <v>30</v>
      </c>
      <c r="AO60" s="80" t="s">
        <v>441</v>
      </c>
      <c r="AP60" s="170"/>
      <c r="AQ60" s="170"/>
      <c r="AR60" s="73" t="s">
        <v>3</v>
      </c>
      <c r="AS60" s="72">
        <v>18120</v>
      </c>
      <c r="AT60" s="36"/>
      <c r="AU60" s="36" t="s">
        <v>30</v>
      </c>
      <c r="AV60" s="80" t="s">
        <v>442</v>
      </c>
    </row>
    <row r="61" spans="1:48" ht="16.5" customHeight="1">
      <c r="B61" s="73" t="s">
        <v>159</v>
      </c>
      <c r="C61" s="72">
        <v>0</v>
      </c>
      <c r="D61" s="36"/>
      <c r="E61" s="36"/>
      <c r="F61" s="80"/>
      <c r="G61" s="38"/>
      <c r="I61" s="73" t="s">
        <v>159</v>
      </c>
      <c r="J61" s="72">
        <v>0</v>
      </c>
      <c r="K61" s="36"/>
      <c r="L61" s="36"/>
      <c r="M61" s="80"/>
      <c r="P61" s="73" t="s">
        <v>159</v>
      </c>
      <c r="Q61" s="72">
        <v>0</v>
      </c>
      <c r="R61" s="36"/>
      <c r="S61" s="36"/>
      <c r="T61" s="80"/>
      <c r="W61" s="73" t="s">
        <v>159</v>
      </c>
      <c r="X61" s="72">
        <v>0</v>
      </c>
      <c r="Y61" s="36"/>
      <c r="Z61" s="36"/>
      <c r="AA61" s="80"/>
      <c r="AB61" s="170"/>
      <c r="AC61" s="170"/>
      <c r="AD61" s="73" t="s">
        <v>159</v>
      </c>
      <c r="AE61" s="72">
        <v>0</v>
      </c>
      <c r="AF61" s="36"/>
      <c r="AG61" s="36"/>
      <c r="AH61" s="80"/>
      <c r="AI61" s="170"/>
      <c r="AJ61" s="170"/>
      <c r="AK61" s="73" t="s">
        <v>159</v>
      </c>
      <c r="AL61" s="72">
        <v>0</v>
      </c>
      <c r="AM61" s="36"/>
      <c r="AN61" s="36"/>
      <c r="AO61" s="80"/>
      <c r="AP61" s="170"/>
      <c r="AQ61" s="170"/>
      <c r="AR61" s="73" t="s">
        <v>159</v>
      </c>
      <c r="AS61" s="72">
        <v>0</v>
      </c>
      <c r="AT61" s="36"/>
      <c r="AU61" s="36"/>
      <c r="AV61" s="80"/>
    </row>
    <row r="62" spans="1:48" ht="16.5" customHeight="1">
      <c r="B62" s="164" t="s">
        <v>172</v>
      </c>
      <c r="C62" s="72">
        <v>846</v>
      </c>
      <c r="D62" s="36"/>
      <c r="E62" s="36"/>
      <c r="F62" s="80"/>
      <c r="G62" s="38"/>
      <c r="I62" s="164" t="s">
        <v>172</v>
      </c>
      <c r="J62" s="72">
        <v>1206</v>
      </c>
      <c r="K62" s="36"/>
      <c r="L62" s="36"/>
      <c r="M62" s="80"/>
      <c r="P62" s="164" t="s">
        <v>172</v>
      </c>
      <c r="Q62" s="72">
        <v>765</v>
      </c>
      <c r="R62" s="36"/>
      <c r="S62" s="36"/>
      <c r="T62" s="80"/>
      <c r="W62" s="164" t="s">
        <v>172</v>
      </c>
      <c r="X62" s="72">
        <v>783</v>
      </c>
      <c r="Y62" s="36"/>
      <c r="Z62" s="36"/>
      <c r="AA62" s="80"/>
      <c r="AB62" s="170"/>
      <c r="AC62" s="170"/>
      <c r="AD62" s="164" t="s">
        <v>172</v>
      </c>
      <c r="AE62" s="72">
        <v>954</v>
      </c>
      <c r="AF62" s="36"/>
      <c r="AG62" s="36"/>
      <c r="AH62" s="80"/>
      <c r="AI62" s="170"/>
      <c r="AJ62" s="170"/>
      <c r="AK62" s="164" t="s">
        <v>172</v>
      </c>
      <c r="AL62" s="72">
        <v>774</v>
      </c>
      <c r="AM62" s="36"/>
      <c r="AN62" s="36"/>
      <c r="AO62" s="80"/>
      <c r="AP62" s="170"/>
      <c r="AQ62" s="170"/>
      <c r="AR62" s="164" t="s">
        <v>172</v>
      </c>
      <c r="AS62" s="72">
        <v>1359</v>
      </c>
      <c r="AT62" s="36"/>
      <c r="AU62" s="36"/>
      <c r="AV62" s="80"/>
    </row>
    <row r="63" spans="1:48" ht="16.5" customHeight="1">
      <c r="B63" s="73" t="s">
        <v>169</v>
      </c>
      <c r="C63" s="72">
        <v>470</v>
      </c>
      <c r="D63" s="36"/>
      <c r="E63" s="36"/>
      <c r="F63" s="80"/>
      <c r="G63" s="38"/>
      <c r="I63" s="73" t="s">
        <v>169</v>
      </c>
      <c r="J63" s="72">
        <v>670</v>
      </c>
      <c r="K63" s="36"/>
      <c r="L63" s="36"/>
      <c r="M63" s="80"/>
      <c r="P63" s="73" t="s">
        <v>169</v>
      </c>
      <c r="Q63" s="72">
        <v>425</v>
      </c>
      <c r="R63" s="36"/>
      <c r="S63" s="36"/>
      <c r="T63" s="80"/>
      <c r="W63" s="73" t="s">
        <v>169</v>
      </c>
      <c r="X63" s="72">
        <v>435</v>
      </c>
      <c r="Y63" s="36"/>
      <c r="Z63" s="36"/>
      <c r="AA63" s="80"/>
      <c r="AB63" s="170"/>
      <c r="AC63" s="170"/>
      <c r="AD63" s="73" t="s">
        <v>169</v>
      </c>
      <c r="AE63" s="72">
        <v>530</v>
      </c>
      <c r="AF63" s="36"/>
      <c r="AG63" s="36"/>
      <c r="AH63" s="80"/>
      <c r="AI63" s="170"/>
      <c r="AJ63" s="170"/>
      <c r="AK63" s="73" t="s">
        <v>169</v>
      </c>
      <c r="AL63" s="72">
        <v>430</v>
      </c>
      <c r="AM63" s="36"/>
      <c r="AN63" s="36"/>
      <c r="AO63" s="80"/>
      <c r="AP63" s="170"/>
      <c r="AQ63" s="170"/>
      <c r="AR63" s="73" t="s">
        <v>169</v>
      </c>
      <c r="AS63" s="72">
        <v>755</v>
      </c>
      <c r="AT63" s="36"/>
      <c r="AU63" s="36"/>
      <c r="AV63" s="80"/>
    </row>
    <row r="64" spans="1:48" ht="16.5" customHeight="1">
      <c r="B64" s="73" t="s">
        <v>31</v>
      </c>
      <c r="C64" s="72">
        <v>1351</v>
      </c>
      <c r="D64" s="36"/>
      <c r="E64" s="172" t="s">
        <v>117</v>
      </c>
      <c r="F64" s="173"/>
      <c r="G64" s="38"/>
      <c r="I64" s="73" t="s">
        <v>31</v>
      </c>
      <c r="J64" s="72">
        <v>1887</v>
      </c>
      <c r="K64" s="36"/>
      <c r="L64" s="172" t="s">
        <v>117</v>
      </c>
      <c r="M64" s="173"/>
      <c r="P64" s="73" t="s">
        <v>31</v>
      </c>
      <c r="Q64" s="72">
        <v>1230</v>
      </c>
      <c r="R64" s="36"/>
      <c r="S64" s="172" t="s">
        <v>117</v>
      </c>
      <c r="T64" s="173"/>
      <c r="W64" s="73" t="s">
        <v>31</v>
      </c>
      <c r="X64" s="72">
        <v>1257</v>
      </c>
      <c r="Y64" s="36"/>
      <c r="Z64" s="172" t="s">
        <v>117</v>
      </c>
      <c r="AA64" s="173"/>
      <c r="AB64" s="169"/>
      <c r="AC64" s="169"/>
      <c r="AD64" s="73" t="s">
        <v>31</v>
      </c>
      <c r="AE64" s="72">
        <v>1511</v>
      </c>
      <c r="AF64" s="36"/>
      <c r="AG64" s="172" t="s">
        <v>117</v>
      </c>
      <c r="AH64" s="173"/>
      <c r="AI64" s="169"/>
      <c r="AJ64" s="169"/>
      <c r="AK64" s="73" t="s">
        <v>31</v>
      </c>
      <c r="AL64" s="72">
        <v>1243</v>
      </c>
      <c r="AM64" s="36"/>
      <c r="AN64" s="172" t="s">
        <v>117</v>
      </c>
      <c r="AO64" s="173"/>
      <c r="AP64" s="169"/>
      <c r="AQ64" s="169"/>
      <c r="AR64" s="73" t="s">
        <v>31</v>
      </c>
      <c r="AS64" s="72">
        <v>2114</v>
      </c>
      <c r="AT64" s="36"/>
      <c r="AU64" s="172" t="s">
        <v>117</v>
      </c>
      <c r="AV64" s="173"/>
    </row>
    <row r="65" spans="2:48" ht="16.5" customHeight="1">
      <c r="B65" s="73" t="s">
        <v>171</v>
      </c>
      <c r="C65" s="72">
        <v>-7</v>
      </c>
      <c r="D65" s="36"/>
      <c r="E65" s="36" t="s">
        <v>33</v>
      </c>
      <c r="F65" s="80" t="s">
        <v>310</v>
      </c>
      <c r="G65" s="38"/>
      <c r="I65" s="73" t="s">
        <v>171</v>
      </c>
      <c r="J65" s="72">
        <v>-3</v>
      </c>
      <c r="K65" s="36"/>
      <c r="L65" s="36" t="s">
        <v>33</v>
      </c>
      <c r="M65" s="80" t="s">
        <v>292</v>
      </c>
      <c r="P65" s="73" t="s">
        <v>171</v>
      </c>
      <c r="Q65" s="72">
        <v>0</v>
      </c>
      <c r="R65" s="36"/>
      <c r="S65" s="36" t="s">
        <v>33</v>
      </c>
      <c r="T65" s="80" t="s">
        <v>456</v>
      </c>
      <c r="W65" s="73" t="s">
        <v>171</v>
      </c>
      <c r="X65" s="72">
        <v>-5</v>
      </c>
      <c r="Y65" s="36"/>
      <c r="Z65" s="36" t="s">
        <v>33</v>
      </c>
      <c r="AA65" s="80" t="s">
        <v>530</v>
      </c>
      <c r="AB65" s="170"/>
      <c r="AC65" s="170"/>
      <c r="AD65" s="73" t="s">
        <v>171</v>
      </c>
      <c r="AE65" s="72">
        <v>-5</v>
      </c>
      <c r="AF65" s="36"/>
      <c r="AG65" s="36" t="s">
        <v>33</v>
      </c>
      <c r="AH65" s="80" t="s">
        <v>495</v>
      </c>
      <c r="AI65" s="170"/>
      <c r="AJ65" s="170"/>
      <c r="AK65" s="73" t="s">
        <v>171</v>
      </c>
      <c r="AL65" s="72">
        <v>-7</v>
      </c>
      <c r="AM65" s="36"/>
      <c r="AN65" s="36" t="s">
        <v>33</v>
      </c>
      <c r="AO65" s="80" t="s">
        <v>329</v>
      </c>
      <c r="AP65" s="170"/>
      <c r="AQ65" s="170"/>
      <c r="AR65" s="73" t="s">
        <v>171</v>
      </c>
      <c r="AS65" s="72">
        <v>-8</v>
      </c>
      <c r="AT65" s="36"/>
      <c r="AU65" s="36" t="s">
        <v>33</v>
      </c>
      <c r="AV65" s="80" t="s">
        <v>531</v>
      </c>
    </row>
    <row r="66" spans="2:48" ht="16.5" customHeight="1">
      <c r="B66" s="73" t="s">
        <v>32</v>
      </c>
      <c r="C66" s="72">
        <v>490</v>
      </c>
      <c r="D66" s="36"/>
      <c r="E66" s="96"/>
      <c r="F66" s="95"/>
      <c r="G66" s="38"/>
      <c r="I66" s="73" t="s">
        <v>32</v>
      </c>
      <c r="J66" s="72">
        <v>690</v>
      </c>
      <c r="K66" s="36"/>
      <c r="L66" s="96"/>
      <c r="M66" s="95"/>
      <c r="P66" s="73" t="s">
        <v>32</v>
      </c>
      <c r="Q66" s="72">
        <v>450</v>
      </c>
      <c r="R66" s="36"/>
      <c r="S66" s="96"/>
      <c r="T66" s="95"/>
      <c r="W66" s="73" t="s">
        <v>32</v>
      </c>
      <c r="X66" s="72">
        <v>460</v>
      </c>
      <c r="Y66" s="36"/>
      <c r="Z66" s="96"/>
      <c r="AA66" s="95"/>
      <c r="AB66" s="171"/>
      <c r="AC66" s="171"/>
      <c r="AD66" s="73" t="s">
        <v>32</v>
      </c>
      <c r="AE66" s="72">
        <v>550</v>
      </c>
      <c r="AF66" s="36"/>
      <c r="AG66" s="96"/>
      <c r="AH66" s="95"/>
      <c r="AI66" s="171"/>
      <c r="AJ66" s="171"/>
      <c r="AK66" s="73" t="s">
        <v>32</v>
      </c>
      <c r="AL66" s="72">
        <v>460</v>
      </c>
      <c r="AM66" s="36"/>
      <c r="AN66" s="96"/>
      <c r="AO66" s="95"/>
      <c r="AP66" s="171"/>
      <c r="AQ66" s="171"/>
      <c r="AR66" s="73" t="s">
        <v>32</v>
      </c>
      <c r="AS66" s="72">
        <v>780</v>
      </c>
      <c r="AT66" s="36"/>
      <c r="AU66" s="96"/>
      <c r="AV66" s="95"/>
    </row>
    <row r="67" spans="2:48" ht="16.5" customHeight="1">
      <c r="B67" s="73" t="s">
        <v>101</v>
      </c>
      <c r="C67" s="72">
        <v>2500</v>
      </c>
      <c r="D67" s="36"/>
      <c r="E67" s="36"/>
      <c r="F67" s="80"/>
      <c r="G67" s="38"/>
      <c r="I67" s="73" t="s">
        <v>101</v>
      </c>
      <c r="J67" s="72">
        <v>2500</v>
      </c>
      <c r="K67" s="36"/>
      <c r="L67" s="36"/>
      <c r="M67" s="80"/>
      <c r="P67" s="73" t="s">
        <v>101</v>
      </c>
      <c r="Q67" s="72">
        <v>2500</v>
      </c>
      <c r="R67" s="36"/>
      <c r="S67" s="36"/>
      <c r="T67" s="80"/>
      <c r="W67" s="73" t="s">
        <v>101</v>
      </c>
      <c r="X67" s="72">
        <v>2500</v>
      </c>
      <c r="Y67" s="36"/>
      <c r="Z67" s="36"/>
      <c r="AA67" s="80"/>
      <c r="AB67" s="170"/>
      <c r="AC67" s="170"/>
      <c r="AD67" s="73" t="s">
        <v>101</v>
      </c>
      <c r="AE67" s="72">
        <v>0</v>
      </c>
      <c r="AF67" s="36"/>
      <c r="AG67" s="36"/>
      <c r="AH67" s="80"/>
      <c r="AI67" s="170"/>
      <c r="AJ67" s="170"/>
      <c r="AK67" s="73" t="s">
        <v>101</v>
      </c>
      <c r="AL67" s="72">
        <v>2500</v>
      </c>
      <c r="AM67" s="36"/>
      <c r="AN67" s="36"/>
      <c r="AO67" s="80"/>
      <c r="AP67" s="170"/>
      <c r="AQ67" s="170"/>
      <c r="AR67" s="73" t="s">
        <v>101</v>
      </c>
      <c r="AS67" s="72">
        <v>2500</v>
      </c>
      <c r="AT67" s="36"/>
      <c r="AU67" s="36"/>
      <c r="AV67" s="80"/>
    </row>
    <row r="68" spans="2:48" ht="16.5" customHeight="1">
      <c r="B68" s="73" t="s">
        <v>104</v>
      </c>
      <c r="C68" s="72">
        <v>0</v>
      </c>
      <c r="D68" s="36"/>
      <c r="E68" s="36"/>
      <c r="F68" s="80"/>
      <c r="G68" s="38"/>
      <c r="I68" s="73" t="s">
        <v>104</v>
      </c>
      <c r="J68" s="72">
        <v>0</v>
      </c>
      <c r="K68" s="36"/>
      <c r="L68" s="36"/>
      <c r="M68" s="80"/>
      <c r="P68" s="73" t="s">
        <v>104</v>
      </c>
      <c r="Q68" s="72">
        <v>0</v>
      </c>
      <c r="R68" s="36"/>
      <c r="S68" s="36"/>
      <c r="T68" s="80"/>
      <c r="W68" s="73" t="s">
        <v>104</v>
      </c>
      <c r="X68" s="72">
        <v>0</v>
      </c>
      <c r="Y68" s="36"/>
      <c r="Z68" s="36"/>
      <c r="AA68" s="80"/>
      <c r="AB68" s="170"/>
      <c r="AC68" s="170"/>
      <c r="AD68" s="73" t="s">
        <v>104</v>
      </c>
      <c r="AE68" s="72">
        <v>-16180</v>
      </c>
      <c r="AF68" s="36"/>
      <c r="AG68" s="36"/>
      <c r="AH68" s="80"/>
      <c r="AI68" s="170"/>
      <c r="AJ68" s="170"/>
      <c r="AK68" s="73" t="s">
        <v>104</v>
      </c>
      <c r="AL68" s="72">
        <v>0</v>
      </c>
      <c r="AM68" s="36"/>
      <c r="AN68" s="36"/>
      <c r="AO68" s="80"/>
      <c r="AP68" s="170"/>
      <c r="AQ68" s="170"/>
      <c r="AR68" s="73" t="s">
        <v>104</v>
      </c>
      <c r="AS68" s="72">
        <v>0</v>
      </c>
      <c r="AT68" s="36"/>
      <c r="AU68" s="36"/>
      <c r="AV68" s="80"/>
    </row>
    <row r="69" spans="2:48" ht="16.5" customHeight="1">
      <c r="B69" s="93" t="s">
        <v>109</v>
      </c>
      <c r="C69" s="94">
        <v>17840</v>
      </c>
      <c r="D69" s="81"/>
      <c r="E69" s="36"/>
      <c r="F69" s="37"/>
      <c r="G69" s="38"/>
      <c r="H69" s="39"/>
      <c r="I69" s="93" t="s">
        <v>109</v>
      </c>
      <c r="J69" s="94">
        <v>23940</v>
      </c>
      <c r="K69" s="81"/>
      <c r="L69" s="36"/>
      <c r="M69" s="37"/>
      <c r="N69" s="39"/>
      <c r="O69" s="39"/>
      <c r="P69" s="93" t="s">
        <v>109</v>
      </c>
      <c r="Q69" s="94">
        <v>16480</v>
      </c>
      <c r="R69" s="81"/>
      <c r="S69" s="36"/>
      <c r="T69" s="37"/>
      <c r="U69" s="39"/>
      <c r="V69" s="39"/>
      <c r="W69" s="93" t="s">
        <v>109</v>
      </c>
      <c r="X69" s="94">
        <v>16780</v>
      </c>
      <c r="Y69" s="81"/>
      <c r="Z69" s="36"/>
      <c r="AA69" s="37"/>
      <c r="AB69" s="81"/>
      <c r="AC69" s="81"/>
      <c r="AD69" s="93" t="s">
        <v>109</v>
      </c>
      <c r="AE69" s="94">
        <v>990</v>
      </c>
      <c r="AF69" s="81"/>
      <c r="AG69" s="36"/>
      <c r="AH69" s="37"/>
      <c r="AI69" s="81"/>
      <c r="AJ69" s="81"/>
      <c r="AK69" s="93" t="s">
        <v>109</v>
      </c>
      <c r="AL69" s="94">
        <v>16630</v>
      </c>
      <c r="AM69" s="81"/>
      <c r="AN69" s="36"/>
      <c r="AO69" s="37"/>
      <c r="AP69" s="81"/>
      <c r="AQ69" s="81"/>
      <c r="AR69" s="93" t="s">
        <v>109</v>
      </c>
      <c r="AS69" s="94">
        <v>26530</v>
      </c>
      <c r="AT69" s="81"/>
      <c r="AU69" s="36"/>
      <c r="AV69" s="37"/>
    </row>
    <row r="70" spans="2:48" ht="16.5" customHeight="1">
      <c r="B70" s="74" t="s">
        <v>111</v>
      </c>
      <c r="C70" s="75">
        <v>0</v>
      </c>
      <c r="D70" s="81"/>
      <c r="E70" s="36"/>
      <c r="F70" s="37"/>
      <c r="G70" s="38"/>
      <c r="H70" s="39"/>
      <c r="I70" s="74" t="s">
        <v>111</v>
      </c>
      <c r="J70" s="75">
        <v>0</v>
      </c>
      <c r="K70" s="81"/>
      <c r="L70" s="36"/>
      <c r="M70" s="37"/>
      <c r="N70" s="39"/>
      <c r="O70" s="39"/>
      <c r="P70" s="74" t="s">
        <v>111</v>
      </c>
      <c r="Q70" s="75">
        <v>0</v>
      </c>
      <c r="R70" s="81"/>
      <c r="S70" s="36"/>
      <c r="T70" s="37"/>
      <c r="U70" s="39"/>
      <c r="V70" s="39"/>
      <c r="W70" s="74" t="s">
        <v>111</v>
      </c>
      <c r="X70" s="75">
        <v>0</v>
      </c>
      <c r="Y70" s="81"/>
      <c r="Z70" s="36"/>
      <c r="AA70" s="37"/>
      <c r="AB70" s="81"/>
      <c r="AC70" s="81"/>
      <c r="AD70" s="74" t="s">
        <v>111</v>
      </c>
      <c r="AE70" s="75">
        <v>0</v>
      </c>
      <c r="AF70" s="81"/>
      <c r="AG70" s="36"/>
      <c r="AH70" s="37"/>
      <c r="AI70" s="81"/>
      <c r="AJ70" s="81"/>
      <c r="AK70" s="74" t="s">
        <v>111</v>
      </c>
      <c r="AL70" s="75">
        <v>0</v>
      </c>
      <c r="AM70" s="81"/>
      <c r="AN70" s="36"/>
      <c r="AO70" s="37"/>
      <c r="AP70" s="81"/>
      <c r="AQ70" s="81"/>
      <c r="AR70" s="74" t="s">
        <v>111</v>
      </c>
      <c r="AS70" s="75">
        <v>0</v>
      </c>
      <c r="AT70" s="81"/>
      <c r="AU70" s="36"/>
      <c r="AV70" s="37"/>
    </row>
    <row r="71" spans="2:48" ht="16.5" customHeight="1">
      <c r="B71" s="91" t="s">
        <v>112</v>
      </c>
      <c r="C71" s="92">
        <v>17840</v>
      </c>
      <c r="D71" s="81"/>
      <c r="E71" s="36"/>
      <c r="F71" s="37"/>
      <c r="G71" s="38"/>
      <c r="I71" s="91" t="s">
        <v>112</v>
      </c>
      <c r="J71" s="92">
        <v>23940</v>
      </c>
      <c r="K71" s="81"/>
      <c r="L71" s="36"/>
      <c r="M71" s="37"/>
      <c r="P71" s="91" t="s">
        <v>112</v>
      </c>
      <c r="Q71" s="92">
        <v>16480</v>
      </c>
      <c r="R71" s="81"/>
      <c r="S71" s="36"/>
      <c r="T71" s="37"/>
      <c r="W71" s="91" t="s">
        <v>112</v>
      </c>
      <c r="X71" s="92">
        <v>16780</v>
      </c>
      <c r="Y71" s="81"/>
      <c r="Z71" s="36"/>
      <c r="AA71" s="37"/>
      <c r="AB71" s="81"/>
      <c r="AC71" s="81"/>
      <c r="AD71" s="91" t="s">
        <v>112</v>
      </c>
      <c r="AE71" s="92">
        <v>990</v>
      </c>
      <c r="AF71" s="81"/>
      <c r="AG71" s="36"/>
      <c r="AH71" s="37"/>
      <c r="AI71" s="81"/>
      <c r="AJ71" s="81"/>
      <c r="AK71" s="91" t="s">
        <v>112</v>
      </c>
      <c r="AL71" s="92">
        <v>16630</v>
      </c>
      <c r="AM71" s="81"/>
      <c r="AN71" s="36"/>
      <c r="AO71" s="37"/>
      <c r="AP71" s="81"/>
      <c r="AQ71" s="81"/>
      <c r="AR71" s="91" t="s">
        <v>112</v>
      </c>
      <c r="AS71" s="92">
        <v>26530</v>
      </c>
      <c r="AT71" s="81"/>
      <c r="AU71" s="36"/>
      <c r="AV71" s="37"/>
    </row>
    <row r="72" spans="2:48" s="39" customFormat="1" ht="16.5" customHeight="1">
      <c r="B72" s="73"/>
      <c r="C72" s="42"/>
      <c r="D72" s="36"/>
      <c r="E72" s="36"/>
      <c r="F72" s="37"/>
      <c r="G72" s="38"/>
      <c r="I72" s="73"/>
      <c r="J72" s="42"/>
      <c r="K72" s="36"/>
      <c r="L72" s="36"/>
      <c r="M72" s="37"/>
      <c r="P72" s="73"/>
      <c r="Q72" s="42"/>
      <c r="R72" s="36"/>
      <c r="S72" s="36"/>
      <c r="T72" s="37"/>
      <c r="W72" s="73"/>
      <c r="X72" s="42"/>
      <c r="Y72" s="36"/>
      <c r="Z72" s="36"/>
      <c r="AA72" s="37"/>
      <c r="AB72" s="81"/>
      <c r="AC72" s="81"/>
      <c r="AD72" s="73"/>
      <c r="AE72" s="42"/>
      <c r="AF72" s="36"/>
      <c r="AG72" s="36"/>
      <c r="AH72" s="37"/>
      <c r="AI72" s="81"/>
      <c r="AJ72" s="81"/>
      <c r="AK72" s="73"/>
      <c r="AL72" s="42"/>
      <c r="AM72" s="36"/>
      <c r="AN72" s="36"/>
      <c r="AO72" s="37"/>
      <c r="AP72" s="81"/>
      <c r="AQ72" s="81"/>
      <c r="AR72" s="73"/>
      <c r="AS72" s="42"/>
      <c r="AT72" s="36"/>
      <c r="AU72" s="36"/>
      <c r="AV72" s="37"/>
    </row>
    <row r="73" spans="2:48" s="82" customFormat="1" ht="16.5" customHeight="1">
      <c r="B73" s="73">
        <v>0</v>
      </c>
      <c r="C73" s="42"/>
      <c r="D73" s="36"/>
      <c r="E73" s="36"/>
      <c r="F73" s="37"/>
      <c r="G73" s="83"/>
      <c r="I73" s="73">
        <v>0</v>
      </c>
      <c r="J73" s="42"/>
      <c r="K73" s="36"/>
      <c r="L73" s="36"/>
      <c r="M73" s="37"/>
      <c r="P73" s="73">
        <v>0</v>
      </c>
      <c r="Q73" s="42"/>
      <c r="R73" s="36"/>
      <c r="S73" s="36"/>
      <c r="T73" s="37"/>
      <c r="W73" s="73">
        <v>0</v>
      </c>
      <c r="X73" s="42"/>
      <c r="Y73" s="36"/>
      <c r="Z73" s="36"/>
      <c r="AA73" s="37"/>
      <c r="AB73" s="81"/>
      <c r="AC73" s="81"/>
      <c r="AD73" s="73">
        <v>0</v>
      </c>
      <c r="AE73" s="42"/>
      <c r="AF73" s="36"/>
      <c r="AG73" s="36"/>
      <c r="AH73" s="37"/>
      <c r="AI73" s="81"/>
      <c r="AJ73" s="81"/>
      <c r="AK73" s="73">
        <v>0</v>
      </c>
      <c r="AL73" s="42"/>
      <c r="AM73" s="36"/>
      <c r="AN73" s="36"/>
      <c r="AO73" s="37"/>
      <c r="AP73" s="81"/>
      <c r="AQ73" s="81"/>
      <c r="AR73" s="73">
        <v>0</v>
      </c>
      <c r="AS73" s="42"/>
      <c r="AT73" s="36"/>
      <c r="AU73" s="36"/>
      <c r="AV73" s="37"/>
    </row>
    <row r="74" spans="2:48" ht="16.5" customHeight="1">
      <c r="B74" s="73" t="s">
        <v>211</v>
      </c>
      <c r="C74" s="42"/>
      <c r="D74" s="36"/>
      <c r="E74" s="36"/>
      <c r="F74" s="37"/>
      <c r="G74" s="38"/>
      <c r="I74" s="73" t="s">
        <v>211</v>
      </c>
      <c r="J74" s="42"/>
      <c r="K74" s="36"/>
      <c r="L74" s="36"/>
      <c r="M74" s="37"/>
      <c r="P74" s="73" t="s">
        <v>211</v>
      </c>
      <c r="Q74" s="42"/>
      <c r="R74" s="36"/>
      <c r="S74" s="36"/>
      <c r="T74" s="37"/>
      <c r="W74" s="73" t="s">
        <v>211</v>
      </c>
      <c r="X74" s="42"/>
      <c r="Y74" s="36"/>
      <c r="Z74" s="36"/>
      <c r="AA74" s="37"/>
      <c r="AB74" s="81"/>
      <c r="AC74" s="81"/>
      <c r="AD74" s="73" t="s">
        <v>211</v>
      </c>
      <c r="AE74" s="42"/>
      <c r="AF74" s="36"/>
      <c r="AG74" s="36"/>
      <c r="AH74" s="37"/>
      <c r="AI74" s="81"/>
      <c r="AJ74" s="81"/>
      <c r="AK74" s="73" t="s">
        <v>211</v>
      </c>
      <c r="AL74" s="42"/>
      <c r="AM74" s="36"/>
      <c r="AN74" s="36"/>
      <c r="AO74" s="37"/>
      <c r="AP74" s="81"/>
      <c r="AQ74" s="81"/>
      <c r="AR74" s="73" t="s">
        <v>211</v>
      </c>
      <c r="AS74" s="42"/>
      <c r="AT74" s="36"/>
      <c r="AU74" s="36"/>
      <c r="AV74" s="37"/>
    </row>
    <row r="75" spans="2:48" s="184" customFormat="1" ht="16.5" customHeight="1">
      <c r="B75" s="180">
        <v>0</v>
      </c>
      <c r="C75" s="181"/>
      <c r="D75" s="26"/>
      <c r="E75" s="26"/>
      <c r="F75" s="182"/>
      <c r="G75" s="183"/>
      <c r="I75" s="180">
        <v>0</v>
      </c>
      <c r="J75" s="181"/>
      <c r="K75" s="26"/>
      <c r="L75" s="26"/>
      <c r="M75" s="182"/>
      <c r="P75" s="180">
        <v>0</v>
      </c>
      <c r="Q75" s="181"/>
      <c r="R75" s="26"/>
      <c r="S75" s="26"/>
      <c r="T75" s="182"/>
      <c r="W75" s="180">
        <v>0</v>
      </c>
      <c r="X75" s="181"/>
      <c r="Y75" s="26"/>
      <c r="Z75" s="26"/>
      <c r="AA75" s="182"/>
      <c r="AB75" s="185"/>
      <c r="AC75" s="185"/>
      <c r="AD75" s="180">
        <v>0</v>
      </c>
      <c r="AE75" s="181"/>
      <c r="AF75" s="26"/>
      <c r="AG75" s="26"/>
      <c r="AH75" s="182"/>
      <c r="AI75" s="185"/>
      <c r="AJ75" s="185"/>
      <c r="AK75" s="180">
        <v>0</v>
      </c>
      <c r="AL75" s="181"/>
      <c r="AM75" s="26"/>
      <c r="AN75" s="26"/>
      <c r="AO75" s="182"/>
      <c r="AP75" s="185"/>
      <c r="AQ75" s="185"/>
      <c r="AR75" s="180">
        <v>0</v>
      </c>
      <c r="AS75" s="181"/>
      <c r="AT75" s="26"/>
      <c r="AU75" s="26"/>
      <c r="AV75" s="182"/>
    </row>
    <row r="76" spans="2:48" ht="16.5" customHeight="1" thickBot="1">
      <c r="B76" s="84"/>
      <c r="C76" s="85"/>
      <c r="D76" s="85"/>
      <c r="E76" s="85"/>
      <c r="F76" s="86"/>
      <c r="I76" s="84"/>
      <c r="J76" s="85"/>
      <c r="K76" s="85"/>
      <c r="L76" s="85"/>
      <c r="M76" s="86"/>
      <c r="P76" s="84"/>
      <c r="Q76" s="85"/>
      <c r="R76" s="85"/>
      <c r="S76" s="85"/>
      <c r="T76" s="86"/>
      <c r="W76" s="84"/>
      <c r="X76" s="85"/>
      <c r="Y76" s="85"/>
      <c r="Z76" s="85"/>
      <c r="AA76" s="86"/>
      <c r="AB76" s="81"/>
      <c r="AC76" s="81"/>
      <c r="AD76" s="84"/>
      <c r="AE76" s="85"/>
      <c r="AF76" s="85"/>
      <c r="AG76" s="85"/>
      <c r="AH76" s="86"/>
      <c r="AI76" s="81"/>
      <c r="AJ76" s="81"/>
      <c r="AK76" s="84"/>
      <c r="AL76" s="85"/>
      <c r="AM76" s="85"/>
      <c r="AN76" s="85"/>
      <c r="AO76" s="86"/>
      <c r="AP76" s="81"/>
      <c r="AQ76" s="81"/>
      <c r="AR76" s="84"/>
      <c r="AS76" s="85"/>
      <c r="AT76" s="85"/>
      <c r="AU76" s="85"/>
      <c r="AV76" s="86"/>
    </row>
    <row r="77" spans="2:48" ht="16.5" customHeight="1">
      <c r="B77" s="36"/>
      <c r="I77" s="36"/>
      <c r="P77" s="36"/>
      <c r="W77" s="36"/>
      <c r="AD77" s="36"/>
      <c r="AK77" s="36"/>
      <c r="AR77" s="36"/>
    </row>
    <row r="78" spans="2:48" ht="16.5" customHeight="1">
      <c r="B78" s="36"/>
      <c r="I78" s="36"/>
      <c r="P78" s="36"/>
      <c r="W78" s="36"/>
      <c r="AD78" s="36"/>
      <c r="AK78" s="36"/>
      <c r="AR78" s="36"/>
    </row>
    <row r="79" spans="2:48" ht="16.5" customHeight="1">
      <c r="B79" s="36"/>
      <c r="I79" s="36"/>
      <c r="P79" s="36"/>
      <c r="W79" s="36"/>
      <c r="AD79" s="36"/>
      <c r="AK79" s="36"/>
      <c r="AR79" s="36"/>
    </row>
    <row r="80" spans="2:48" ht="16.5" customHeight="1" thickBot="1">
      <c r="G80" s="38"/>
    </row>
    <row r="81" spans="2:48" s="76" customFormat="1" ht="16.5" customHeight="1">
      <c r="B81" s="98"/>
      <c r="C81" s="101"/>
      <c r="D81" s="102" t="s">
        <v>114</v>
      </c>
      <c r="E81" s="99"/>
      <c r="F81" s="100"/>
      <c r="G81" s="77"/>
      <c r="I81" s="98"/>
      <c r="J81" s="101"/>
      <c r="K81" s="102" t="s">
        <v>114</v>
      </c>
      <c r="L81" s="99"/>
      <c r="M81" s="100"/>
      <c r="P81" s="98"/>
      <c r="Q81" s="101"/>
      <c r="R81" s="102" t="s">
        <v>114</v>
      </c>
      <c r="S81" s="99"/>
      <c r="T81" s="100"/>
      <c r="W81" s="98"/>
      <c r="X81" s="101"/>
      <c r="Y81" s="102" t="s">
        <v>114</v>
      </c>
      <c r="Z81" s="99"/>
      <c r="AA81" s="100"/>
      <c r="AB81" s="167"/>
      <c r="AC81" s="167"/>
      <c r="AD81" s="98"/>
      <c r="AE81" s="101"/>
      <c r="AF81" s="102" t="s">
        <v>114</v>
      </c>
      <c r="AG81" s="99"/>
      <c r="AH81" s="100"/>
      <c r="AI81" s="167"/>
      <c r="AJ81" s="167"/>
      <c r="AK81" s="98"/>
      <c r="AL81" s="101"/>
      <c r="AM81" s="102" t="s">
        <v>114</v>
      </c>
      <c r="AN81" s="99"/>
      <c r="AO81" s="100"/>
      <c r="AP81" s="167"/>
      <c r="AQ81" s="167"/>
      <c r="AR81" s="98"/>
      <c r="AS81" s="101"/>
      <c r="AT81" s="102" t="s">
        <v>114</v>
      </c>
      <c r="AU81" s="99"/>
      <c r="AV81" s="100"/>
    </row>
    <row r="82" spans="2:48" ht="16.5" customHeight="1">
      <c r="B82" s="40" t="s">
        <v>26</v>
      </c>
      <c r="C82" s="26" t="s">
        <v>36</v>
      </c>
      <c r="D82" s="96"/>
      <c r="E82" s="26"/>
      <c r="F82" s="95"/>
      <c r="G82" s="41"/>
      <c r="H82" s="41"/>
      <c r="I82" s="40" t="s">
        <v>26</v>
      </c>
      <c r="J82" s="26" t="s">
        <v>41</v>
      </c>
      <c r="K82" s="41"/>
      <c r="L82" s="26"/>
      <c r="M82" s="70"/>
      <c r="N82" s="41"/>
      <c r="O82" s="41"/>
      <c r="P82" s="40" t="s">
        <v>26</v>
      </c>
      <c r="Q82" s="26" t="s">
        <v>52</v>
      </c>
      <c r="R82" s="42"/>
      <c r="S82" s="26"/>
      <c r="T82" s="70"/>
      <c r="U82" s="41"/>
      <c r="V82" s="41"/>
      <c r="W82" s="40" t="s">
        <v>26</v>
      </c>
      <c r="X82" s="26" t="s">
        <v>53</v>
      </c>
      <c r="Y82" s="41"/>
      <c r="Z82" s="26"/>
      <c r="AA82" s="70"/>
      <c r="AB82" s="41"/>
      <c r="AC82" s="41"/>
      <c r="AD82" s="40" t="s">
        <v>26</v>
      </c>
      <c r="AE82" s="26" t="s">
        <v>47</v>
      </c>
      <c r="AF82" s="41"/>
      <c r="AG82" s="26"/>
      <c r="AH82" s="70"/>
      <c r="AI82" s="41"/>
      <c r="AJ82" s="41"/>
      <c r="AK82" s="40" t="s">
        <v>26</v>
      </c>
      <c r="AL82" s="26" t="s">
        <v>54</v>
      </c>
      <c r="AN82" s="26"/>
      <c r="AO82" s="70"/>
      <c r="AP82" s="41"/>
      <c r="AQ82" s="41"/>
      <c r="AR82" s="40" t="s">
        <v>26</v>
      </c>
      <c r="AS82" s="26" t="s">
        <v>55</v>
      </c>
      <c r="AU82" s="26"/>
      <c r="AV82" s="70"/>
    </row>
    <row r="83" spans="2:48" ht="16.5" customHeight="1">
      <c r="B83" s="73" t="s">
        <v>27</v>
      </c>
      <c r="C83" s="36" t="s">
        <v>502</v>
      </c>
      <c r="D83" s="36"/>
      <c r="E83" s="36" t="s">
        <v>28</v>
      </c>
      <c r="F83" s="90">
        <v>45453</v>
      </c>
      <c r="G83" s="38"/>
      <c r="I83" s="73" t="s">
        <v>27</v>
      </c>
      <c r="J83" s="36" t="s">
        <v>502</v>
      </c>
      <c r="K83" s="36"/>
      <c r="L83" s="36" t="s">
        <v>28</v>
      </c>
      <c r="M83" s="90">
        <v>45453</v>
      </c>
      <c r="P83" s="73" t="s">
        <v>27</v>
      </c>
      <c r="Q83" s="36" t="s">
        <v>502</v>
      </c>
      <c r="R83" s="36"/>
      <c r="S83" s="36" t="s">
        <v>28</v>
      </c>
      <c r="T83" s="90">
        <v>45453</v>
      </c>
      <c r="W83" s="73" t="s">
        <v>27</v>
      </c>
      <c r="X83" s="36" t="s">
        <v>502</v>
      </c>
      <c r="Y83" s="36"/>
      <c r="Z83" s="36" t="s">
        <v>28</v>
      </c>
      <c r="AA83" s="90">
        <v>45453</v>
      </c>
      <c r="AB83" s="168"/>
      <c r="AC83" s="168"/>
      <c r="AD83" s="73" t="s">
        <v>27</v>
      </c>
      <c r="AE83" s="36" t="s">
        <v>502</v>
      </c>
      <c r="AF83" s="36"/>
      <c r="AG83" s="36" t="s">
        <v>28</v>
      </c>
      <c r="AH83" s="90">
        <v>45453</v>
      </c>
      <c r="AI83" s="168"/>
      <c r="AJ83" s="168"/>
      <c r="AK83" s="73" t="s">
        <v>27</v>
      </c>
      <c r="AL83" s="36" t="s">
        <v>502</v>
      </c>
      <c r="AM83" s="36"/>
      <c r="AN83" s="36" t="s">
        <v>28</v>
      </c>
      <c r="AO83" s="90">
        <v>45453</v>
      </c>
      <c r="AP83" s="168"/>
      <c r="AQ83" s="168"/>
      <c r="AR83" s="73" t="s">
        <v>27</v>
      </c>
      <c r="AS83" s="36" t="s">
        <v>502</v>
      </c>
      <c r="AT83" s="36"/>
      <c r="AU83" s="36" t="s">
        <v>28</v>
      </c>
      <c r="AV83" s="90">
        <v>45453</v>
      </c>
    </row>
    <row r="84" spans="2:48" ht="16.5" customHeight="1">
      <c r="B84" s="73"/>
      <c r="C84" s="36"/>
      <c r="D84" s="36"/>
      <c r="E84" s="36"/>
      <c r="F84" s="37"/>
      <c r="G84" s="38"/>
      <c r="I84" s="73"/>
      <c r="J84" s="36"/>
      <c r="K84" s="36"/>
      <c r="L84" s="36"/>
      <c r="M84" s="37"/>
      <c r="P84" s="73"/>
      <c r="Q84" s="36"/>
      <c r="R84" s="36"/>
      <c r="S84" s="36"/>
      <c r="T84" s="37"/>
      <c r="W84" s="73"/>
      <c r="X84" s="36"/>
      <c r="Y84" s="36"/>
      <c r="Z84" s="36"/>
      <c r="AA84" s="37"/>
      <c r="AB84" s="81"/>
      <c r="AC84" s="81"/>
      <c r="AD84" s="73"/>
      <c r="AE84" s="36"/>
      <c r="AF84" s="36"/>
      <c r="AG84" s="36"/>
      <c r="AH84" s="37"/>
      <c r="AI84" s="81"/>
      <c r="AJ84" s="81"/>
      <c r="AK84" s="73"/>
      <c r="AL84" s="36"/>
      <c r="AM84" s="36"/>
      <c r="AN84" s="36"/>
      <c r="AO84" s="37"/>
      <c r="AP84" s="81"/>
      <c r="AQ84" s="81"/>
      <c r="AR84" s="73"/>
      <c r="AS84" s="36"/>
      <c r="AT84" s="36"/>
      <c r="AU84" s="36"/>
      <c r="AV84" s="37"/>
    </row>
    <row r="85" spans="2:48" s="79" customFormat="1" ht="16.5" customHeight="1">
      <c r="B85" s="266" t="s">
        <v>113</v>
      </c>
      <c r="C85" s="267"/>
      <c r="D85" s="251"/>
      <c r="E85" s="268" t="s">
        <v>115</v>
      </c>
      <c r="F85" s="269"/>
      <c r="G85" s="78"/>
      <c r="I85" s="266" t="s">
        <v>113</v>
      </c>
      <c r="J85" s="267"/>
      <c r="K85" s="251"/>
      <c r="L85" s="268" t="s">
        <v>115</v>
      </c>
      <c r="M85" s="269"/>
      <c r="P85" s="266" t="s">
        <v>113</v>
      </c>
      <c r="Q85" s="267"/>
      <c r="R85" s="251"/>
      <c r="S85" s="268" t="s">
        <v>115</v>
      </c>
      <c r="T85" s="269"/>
      <c r="W85" s="266" t="s">
        <v>113</v>
      </c>
      <c r="X85" s="267"/>
      <c r="Y85" s="251"/>
      <c r="Z85" s="268" t="s">
        <v>115</v>
      </c>
      <c r="AA85" s="269"/>
      <c r="AB85" s="169"/>
      <c r="AC85" s="169"/>
      <c r="AD85" s="266" t="s">
        <v>113</v>
      </c>
      <c r="AE85" s="267"/>
      <c r="AF85" s="251"/>
      <c r="AG85" s="268" t="s">
        <v>115</v>
      </c>
      <c r="AH85" s="269"/>
      <c r="AI85" s="169"/>
      <c r="AJ85" s="169"/>
      <c r="AK85" s="266" t="s">
        <v>113</v>
      </c>
      <c r="AL85" s="267"/>
      <c r="AM85" s="251"/>
      <c r="AN85" s="268" t="s">
        <v>115</v>
      </c>
      <c r="AO85" s="269"/>
      <c r="AP85" s="169"/>
      <c r="AQ85" s="169"/>
      <c r="AR85" s="266" t="s">
        <v>113</v>
      </c>
      <c r="AS85" s="267"/>
      <c r="AT85" s="251"/>
      <c r="AU85" s="268" t="s">
        <v>115</v>
      </c>
      <c r="AV85" s="269"/>
    </row>
    <row r="86" spans="2:48" ht="16.5" customHeight="1">
      <c r="B86" s="73" t="s">
        <v>1</v>
      </c>
      <c r="C86" s="72">
        <v>910</v>
      </c>
      <c r="D86" s="36"/>
      <c r="E86" s="36" t="s">
        <v>29</v>
      </c>
      <c r="F86" s="80" t="s">
        <v>532</v>
      </c>
      <c r="G86" s="38"/>
      <c r="I86" s="73" t="s">
        <v>1</v>
      </c>
      <c r="J86" s="72">
        <v>910</v>
      </c>
      <c r="K86" s="36"/>
      <c r="L86" s="36" t="s">
        <v>29</v>
      </c>
      <c r="M86" s="80" t="s">
        <v>533</v>
      </c>
      <c r="P86" s="73" t="s">
        <v>1</v>
      </c>
      <c r="Q86" s="72">
        <v>910</v>
      </c>
      <c r="R86" s="36"/>
      <c r="S86" s="36" t="s">
        <v>29</v>
      </c>
      <c r="T86" s="80" t="s">
        <v>534</v>
      </c>
      <c r="W86" s="73" t="s">
        <v>1</v>
      </c>
      <c r="X86" s="72">
        <v>910</v>
      </c>
      <c r="Y86" s="36"/>
      <c r="Z86" s="36" t="s">
        <v>29</v>
      </c>
      <c r="AA86" s="80" t="s">
        <v>535</v>
      </c>
      <c r="AB86" s="170"/>
      <c r="AC86" s="170"/>
      <c r="AD86" s="73" t="s">
        <v>1</v>
      </c>
      <c r="AE86" s="72">
        <v>910</v>
      </c>
      <c r="AF86" s="36"/>
      <c r="AG86" s="36" t="s">
        <v>29</v>
      </c>
      <c r="AH86" s="80" t="s">
        <v>536</v>
      </c>
      <c r="AI86" s="170"/>
      <c r="AJ86" s="170"/>
      <c r="AK86" s="73" t="s">
        <v>1</v>
      </c>
      <c r="AL86" s="72">
        <v>910</v>
      </c>
      <c r="AM86" s="36"/>
      <c r="AN86" s="36" t="s">
        <v>29</v>
      </c>
      <c r="AO86" s="80" t="s">
        <v>537</v>
      </c>
      <c r="AP86" s="170"/>
      <c r="AQ86" s="170"/>
      <c r="AR86" s="73" t="s">
        <v>1</v>
      </c>
      <c r="AS86" s="72">
        <v>910</v>
      </c>
      <c r="AT86" s="36"/>
      <c r="AU86" s="36" t="s">
        <v>29</v>
      </c>
      <c r="AV86" s="80" t="s">
        <v>538</v>
      </c>
    </row>
    <row r="87" spans="2:48" ht="16.5" customHeight="1">
      <c r="B87" s="73" t="s">
        <v>3</v>
      </c>
      <c r="C87" s="72">
        <v>12960</v>
      </c>
      <c r="D87" s="36"/>
      <c r="E87" s="36" t="s">
        <v>30</v>
      </c>
      <c r="F87" s="80" t="s">
        <v>446</v>
      </c>
      <c r="G87" s="38"/>
      <c r="I87" s="73" t="s">
        <v>3</v>
      </c>
      <c r="J87" s="72">
        <v>15480</v>
      </c>
      <c r="K87" s="36"/>
      <c r="L87" s="36" t="s">
        <v>30</v>
      </c>
      <c r="M87" s="80" t="s">
        <v>447</v>
      </c>
      <c r="P87" s="73" t="s">
        <v>3</v>
      </c>
      <c r="Q87" s="72">
        <v>9480</v>
      </c>
      <c r="R87" s="36"/>
      <c r="S87" s="36" t="s">
        <v>30</v>
      </c>
      <c r="T87" s="80" t="s">
        <v>448</v>
      </c>
      <c r="W87" s="73" t="s">
        <v>3</v>
      </c>
      <c r="X87" s="72">
        <v>11040</v>
      </c>
      <c r="Y87" s="36"/>
      <c r="Z87" s="36" t="s">
        <v>30</v>
      </c>
      <c r="AA87" s="80" t="s">
        <v>449</v>
      </c>
      <c r="AB87" s="170"/>
      <c r="AC87" s="170"/>
      <c r="AD87" s="73" t="s">
        <v>3</v>
      </c>
      <c r="AE87" s="72">
        <v>5880</v>
      </c>
      <c r="AF87" s="36"/>
      <c r="AG87" s="36" t="s">
        <v>30</v>
      </c>
      <c r="AH87" s="80" t="s">
        <v>450</v>
      </c>
      <c r="AI87" s="170"/>
      <c r="AJ87" s="170"/>
      <c r="AK87" s="73" t="s">
        <v>3</v>
      </c>
      <c r="AL87" s="72">
        <v>10920</v>
      </c>
      <c r="AM87" s="36"/>
      <c r="AN87" s="36" t="s">
        <v>30</v>
      </c>
      <c r="AO87" s="80" t="s">
        <v>451</v>
      </c>
      <c r="AP87" s="170"/>
      <c r="AQ87" s="170"/>
      <c r="AR87" s="73" t="s">
        <v>3</v>
      </c>
      <c r="AS87" s="72">
        <v>8040</v>
      </c>
      <c r="AT87" s="36"/>
      <c r="AU87" s="36" t="s">
        <v>30</v>
      </c>
      <c r="AV87" s="80" t="s">
        <v>452</v>
      </c>
    </row>
    <row r="88" spans="2:48" ht="16.5" customHeight="1">
      <c r="B88" s="73" t="s">
        <v>159</v>
      </c>
      <c r="C88" s="72">
        <v>0</v>
      </c>
      <c r="D88" s="36"/>
      <c r="E88" s="36"/>
      <c r="F88" s="80"/>
      <c r="G88" s="38"/>
      <c r="I88" s="73" t="s">
        <v>159</v>
      </c>
      <c r="J88" s="72">
        <v>0</v>
      </c>
      <c r="K88" s="36"/>
      <c r="L88" s="36"/>
      <c r="M88" s="80"/>
      <c r="P88" s="73" t="s">
        <v>159</v>
      </c>
      <c r="Q88" s="72">
        <v>0</v>
      </c>
      <c r="R88" s="36"/>
      <c r="S88" s="36"/>
      <c r="T88" s="80"/>
      <c r="W88" s="73" t="s">
        <v>159</v>
      </c>
      <c r="X88" s="72">
        <v>0</v>
      </c>
      <c r="Y88" s="36"/>
      <c r="Z88" s="36"/>
      <c r="AA88" s="80"/>
      <c r="AB88" s="170"/>
      <c r="AC88" s="170"/>
      <c r="AD88" s="73" t="s">
        <v>159</v>
      </c>
      <c r="AE88" s="72">
        <v>0</v>
      </c>
      <c r="AF88" s="36"/>
      <c r="AG88" s="36"/>
      <c r="AH88" s="80"/>
      <c r="AI88" s="170"/>
      <c r="AJ88" s="170"/>
      <c r="AK88" s="73" t="s">
        <v>159</v>
      </c>
      <c r="AL88" s="72">
        <v>0</v>
      </c>
      <c r="AM88" s="36"/>
      <c r="AN88" s="36"/>
      <c r="AO88" s="80"/>
      <c r="AP88" s="170"/>
      <c r="AQ88" s="170"/>
      <c r="AR88" s="73" t="s">
        <v>159</v>
      </c>
      <c r="AS88" s="72">
        <v>0</v>
      </c>
      <c r="AT88" s="36"/>
      <c r="AU88" s="36"/>
      <c r="AV88" s="80"/>
    </row>
    <row r="89" spans="2:48" ht="16.5" customHeight="1">
      <c r="B89" s="164" t="s">
        <v>172</v>
      </c>
      <c r="C89" s="72">
        <v>972</v>
      </c>
      <c r="D89" s="36"/>
      <c r="E89" s="36"/>
      <c r="F89" s="80"/>
      <c r="G89" s="38"/>
      <c r="I89" s="164" t="s">
        <v>172</v>
      </c>
      <c r="J89" s="72">
        <v>1161</v>
      </c>
      <c r="K89" s="36"/>
      <c r="L89" s="36"/>
      <c r="M89" s="80"/>
      <c r="P89" s="164" t="s">
        <v>172</v>
      </c>
      <c r="Q89" s="72">
        <v>711</v>
      </c>
      <c r="R89" s="36"/>
      <c r="S89" s="36"/>
      <c r="T89" s="80"/>
      <c r="W89" s="164" t="s">
        <v>172</v>
      </c>
      <c r="X89" s="72">
        <v>828</v>
      </c>
      <c r="Y89" s="36"/>
      <c r="Z89" s="36"/>
      <c r="AA89" s="80"/>
      <c r="AB89" s="170"/>
      <c r="AC89" s="170"/>
      <c r="AD89" s="164" t="s">
        <v>172</v>
      </c>
      <c r="AE89" s="72">
        <v>441</v>
      </c>
      <c r="AF89" s="36"/>
      <c r="AG89" s="36"/>
      <c r="AH89" s="80"/>
      <c r="AI89" s="170"/>
      <c r="AJ89" s="170"/>
      <c r="AK89" s="164" t="s">
        <v>172</v>
      </c>
      <c r="AL89" s="72">
        <v>819</v>
      </c>
      <c r="AM89" s="36"/>
      <c r="AN89" s="36"/>
      <c r="AO89" s="80"/>
      <c r="AP89" s="170"/>
      <c r="AQ89" s="170"/>
      <c r="AR89" s="164" t="s">
        <v>172</v>
      </c>
      <c r="AS89" s="72">
        <v>603</v>
      </c>
      <c r="AT89" s="36"/>
      <c r="AU89" s="36"/>
      <c r="AV89" s="80"/>
    </row>
    <row r="90" spans="2:48" ht="16.5" customHeight="1">
      <c r="B90" s="73" t="s">
        <v>169</v>
      </c>
      <c r="C90" s="72">
        <v>540</v>
      </c>
      <c r="D90" s="36"/>
      <c r="E90" s="36"/>
      <c r="F90" s="80"/>
      <c r="G90" s="38"/>
      <c r="I90" s="73" t="s">
        <v>169</v>
      </c>
      <c r="J90" s="72">
        <v>645</v>
      </c>
      <c r="K90" s="36"/>
      <c r="L90" s="36"/>
      <c r="M90" s="80"/>
      <c r="P90" s="73" t="s">
        <v>169</v>
      </c>
      <c r="Q90" s="72">
        <v>395</v>
      </c>
      <c r="R90" s="36"/>
      <c r="S90" s="36"/>
      <c r="T90" s="80"/>
      <c r="W90" s="73" t="s">
        <v>169</v>
      </c>
      <c r="X90" s="72">
        <v>460</v>
      </c>
      <c r="Y90" s="36"/>
      <c r="Z90" s="36"/>
      <c r="AA90" s="80"/>
      <c r="AB90" s="170"/>
      <c r="AC90" s="170"/>
      <c r="AD90" s="73" t="s">
        <v>169</v>
      </c>
      <c r="AE90" s="72">
        <v>245</v>
      </c>
      <c r="AF90" s="36"/>
      <c r="AG90" s="36"/>
      <c r="AH90" s="80"/>
      <c r="AI90" s="170"/>
      <c r="AJ90" s="170"/>
      <c r="AK90" s="73" t="s">
        <v>169</v>
      </c>
      <c r="AL90" s="72">
        <v>455</v>
      </c>
      <c r="AM90" s="36"/>
      <c r="AN90" s="36"/>
      <c r="AO90" s="80"/>
      <c r="AP90" s="170"/>
      <c r="AQ90" s="170"/>
      <c r="AR90" s="73" t="s">
        <v>169</v>
      </c>
      <c r="AS90" s="72">
        <v>335</v>
      </c>
      <c r="AT90" s="36"/>
      <c r="AU90" s="36"/>
      <c r="AV90" s="80"/>
    </row>
    <row r="91" spans="2:48" ht="16.5" customHeight="1">
      <c r="B91" s="73" t="s">
        <v>31</v>
      </c>
      <c r="C91" s="72">
        <v>1538</v>
      </c>
      <c r="D91" s="36"/>
      <c r="E91" s="172" t="s">
        <v>117</v>
      </c>
      <c r="F91" s="173"/>
      <c r="G91" s="38"/>
      <c r="I91" s="73" t="s">
        <v>31</v>
      </c>
      <c r="J91" s="72">
        <v>1820</v>
      </c>
      <c r="K91" s="36"/>
      <c r="L91" s="172" t="s">
        <v>117</v>
      </c>
      <c r="M91" s="173"/>
      <c r="P91" s="73" t="s">
        <v>31</v>
      </c>
      <c r="Q91" s="72">
        <v>1150</v>
      </c>
      <c r="R91" s="36"/>
      <c r="S91" s="172" t="s">
        <v>117</v>
      </c>
      <c r="T91" s="173"/>
      <c r="W91" s="73" t="s">
        <v>31</v>
      </c>
      <c r="X91" s="72">
        <v>1324</v>
      </c>
      <c r="Y91" s="36"/>
      <c r="Z91" s="172" t="s">
        <v>117</v>
      </c>
      <c r="AA91" s="173"/>
      <c r="AB91" s="169"/>
      <c r="AC91" s="169"/>
      <c r="AD91" s="73" t="s">
        <v>31</v>
      </c>
      <c r="AE91" s="72">
        <v>748</v>
      </c>
      <c r="AF91" s="36"/>
      <c r="AG91" s="172" t="s">
        <v>117</v>
      </c>
      <c r="AH91" s="173"/>
      <c r="AI91" s="169"/>
      <c r="AJ91" s="169"/>
      <c r="AK91" s="73" t="s">
        <v>31</v>
      </c>
      <c r="AL91" s="72">
        <v>1310</v>
      </c>
      <c r="AM91" s="36"/>
      <c r="AN91" s="172" t="s">
        <v>117</v>
      </c>
      <c r="AO91" s="173"/>
      <c r="AP91" s="169"/>
      <c r="AQ91" s="169"/>
      <c r="AR91" s="73" t="s">
        <v>31</v>
      </c>
      <c r="AS91" s="72">
        <v>989</v>
      </c>
      <c r="AT91" s="36"/>
      <c r="AU91" s="172" t="s">
        <v>117</v>
      </c>
      <c r="AV91" s="173"/>
    </row>
    <row r="92" spans="2:48" ht="16.5" customHeight="1">
      <c r="B92" s="73" t="s">
        <v>171</v>
      </c>
      <c r="C92" s="72">
        <v>0</v>
      </c>
      <c r="D92" s="36"/>
      <c r="E92" s="36" t="s">
        <v>33</v>
      </c>
      <c r="F92" s="80" t="s">
        <v>539</v>
      </c>
      <c r="G92" s="38"/>
      <c r="I92" s="73" t="s">
        <v>171</v>
      </c>
      <c r="J92" s="72">
        <v>-6</v>
      </c>
      <c r="K92" s="36"/>
      <c r="L92" s="36" t="s">
        <v>33</v>
      </c>
      <c r="M92" s="80" t="s">
        <v>445</v>
      </c>
      <c r="P92" s="73" t="s">
        <v>171</v>
      </c>
      <c r="Q92" s="72">
        <v>-6</v>
      </c>
      <c r="R92" s="36"/>
      <c r="S92" s="36" t="s">
        <v>33</v>
      </c>
      <c r="T92" s="80" t="s">
        <v>289</v>
      </c>
      <c r="W92" s="73" t="s">
        <v>171</v>
      </c>
      <c r="X92" s="72">
        <v>-2</v>
      </c>
      <c r="Y92" s="36"/>
      <c r="Z92" s="36" t="s">
        <v>33</v>
      </c>
      <c r="AA92" s="80" t="s">
        <v>347</v>
      </c>
      <c r="AB92" s="170"/>
      <c r="AC92" s="170"/>
      <c r="AD92" s="73" t="s">
        <v>171</v>
      </c>
      <c r="AE92" s="72">
        <v>-4</v>
      </c>
      <c r="AF92" s="36"/>
      <c r="AG92" s="36" t="s">
        <v>33</v>
      </c>
      <c r="AH92" s="80" t="s">
        <v>540</v>
      </c>
      <c r="AI92" s="170"/>
      <c r="AJ92" s="170"/>
      <c r="AK92" s="73" t="s">
        <v>171</v>
      </c>
      <c r="AL92" s="72">
        <v>-4</v>
      </c>
      <c r="AM92" s="36"/>
      <c r="AN92" s="36" t="s">
        <v>33</v>
      </c>
      <c r="AO92" s="80" t="s">
        <v>309</v>
      </c>
      <c r="AP92" s="170"/>
      <c r="AQ92" s="170"/>
      <c r="AR92" s="73" t="s">
        <v>171</v>
      </c>
      <c r="AS92" s="72">
        <v>-7</v>
      </c>
      <c r="AT92" s="36"/>
      <c r="AU92" s="36" t="s">
        <v>33</v>
      </c>
      <c r="AV92" s="80" t="s">
        <v>541</v>
      </c>
    </row>
    <row r="93" spans="2:48" ht="16.5" customHeight="1">
      <c r="B93" s="73" t="s">
        <v>32</v>
      </c>
      <c r="C93" s="72">
        <v>560</v>
      </c>
      <c r="D93" s="36"/>
      <c r="E93" s="96"/>
      <c r="F93" s="95"/>
      <c r="G93" s="38"/>
      <c r="I93" s="73" t="s">
        <v>32</v>
      </c>
      <c r="J93" s="72">
        <v>670</v>
      </c>
      <c r="K93" s="36"/>
      <c r="L93" s="96"/>
      <c r="M93" s="95"/>
      <c r="P93" s="73" t="s">
        <v>32</v>
      </c>
      <c r="Q93" s="72">
        <v>420</v>
      </c>
      <c r="R93" s="36"/>
      <c r="S93" s="96"/>
      <c r="T93" s="95"/>
      <c r="W93" s="73" t="s">
        <v>32</v>
      </c>
      <c r="X93" s="72">
        <v>480</v>
      </c>
      <c r="Y93" s="36"/>
      <c r="Z93" s="96"/>
      <c r="AA93" s="95"/>
      <c r="AB93" s="171"/>
      <c r="AC93" s="171"/>
      <c r="AD93" s="73" t="s">
        <v>32</v>
      </c>
      <c r="AE93" s="72">
        <v>270</v>
      </c>
      <c r="AF93" s="36"/>
      <c r="AG93" s="96"/>
      <c r="AH93" s="95"/>
      <c r="AI93" s="171"/>
      <c r="AJ93" s="171"/>
      <c r="AK93" s="73" t="s">
        <v>32</v>
      </c>
      <c r="AL93" s="72">
        <v>480</v>
      </c>
      <c r="AM93" s="36"/>
      <c r="AN93" s="96"/>
      <c r="AO93" s="95"/>
      <c r="AP93" s="171"/>
      <c r="AQ93" s="171"/>
      <c r="AR93" s="73" t="s">
        <v>32</v>
      </c>
      <c r="AS93" s="72">
        <v>360</v>
      </c>
      <c r="AT93" s="36"/>
      <c r="AU93" s="96"/>
      <c r="AV93" s="95"/>
    </row>
    <row r="94" spans="2:48" ht="16.5" customHeight="1">
      <c r="B94" s="73" t="s">
        <v>101</v>
      </c>
      <c r="C94" s="72">
        <v>2500</v>
      </c>
      <c r="D94" s="36"/>
      <c r="E94" s="36"/>
      <c r="F94" s="80"/>
      <c r="G94" s="38"/>
      <c r="I94" s="73" t="s">
        <v>101</v>
      </c>
      <c r="J94" s="72">
        <v>2500</v>
      </c>
      <c r="K94" s="36"/>
      <c r="L94" s="36"/>
      <c r="M94" s="80"/>
      <c r="P94" s="73" t="s">
        <v>101</v>
      </c>
      <c r="Q94" s="72">
        <v>2500</v>
      </c>
      <c r="R94" s="36"/>
      <c r="S94" s="36"/>
      <c r="T94" s="80"/>
      <c r="W94" s="73" t="s">
        <v>101</v>
      </c>
      <c r="X94" s="72">
        <v>2500</v>
      </c>
      <c r="Y94" s="36"/>
      <c r="Z94" s="36"/>
      <c r="AA94" s="80"/>
      <c r="AB94" s="170"/>
      <c r="AC94" s="170"/>
      <c r="AD94" s="73" t="s">
        <v>101</v>
      </c>
      <c r="AE94" s="72">
        <v>2500</v>
      </c>
      <c r="AF94" s="36"/>
      <c r="AG94" s="36"/>
      <c r="AH94" s="80"/>
      <c r="AI94" s="170"/>
      <c r="AJ94" s="170"/>
      <c r="AK94" s="73" t="s">
        <v>101</v>
      </c>
      <c r="AL94" s="72">
        <v>2500</v>
      </c>
      <c r="AM94" s="36"/>
      <c r="AN94" s="36"/>
      <c r="AO94" s="80"/>
      <c r="AP94" s="170"/>
      <c r="AQ94" s="170"/>
      <c r="AR94" s="73" t="s">
        <v>101</v>
      </c>
      <c r="AS94" s="72">
        <v>2500</v>
      </c>
      <c r="AT94" s="36"/>
      <c r="AU94" s="36"/>
      <c r="AV94" s="80"/>
    </row>
    <row r="95" spans="2:48" ht="16.5" customHeight="1">
      <c r="B95" s="73" t="s">
        <v>104</v>
      </c>
      <c r="C95" s="72">
        <v>0</v>
      </c>
      <c r="D95" s="36"/>
      <c r="E95" s="36"/>
      <c r="F95" s="80"/>
      <c r="G95" s="38"/>
      <c r="I95" s="73" t="s">
        <v>104</v>
      </c>
      <c r="J95" s="72">
        <v>0</v>
      </c>
      <c r="K95" s="36"/>
      <c r="L95" s="36"/>
      <c r="M95" s="80"/>
      <c r="P95" s="73" t="s">
        <v>104</v>
      </c>
      <c r="Q95" s="72">
        <v>0</v>
      </c>
      <c r="R95" s="36"/>
      <c r="S95" s="36"/>
      <c r="T95" s="80"/>
      <c r="W95" s="73" t="s">
        <v>104</v>
      </c>
      <c r="X95" s="72">
        <v>0</v>
      </c>
      <c r="Y95" s="36"/>
      <c r="Z95" s="36"/>
      <c r="AA95" s="80"/>
      <c r="AB95" s="170"/>
      <c r="AC95" s="170"/>
      <c r="AD95" s="73" t="s">
        <v>104</v>
      </c>
      <c r="AE95" s="72">
        <v>0</v>
      </c>
      <c r="AF95" s="36"/>
      <c r="AG95" s="36"/>
      <c r="AH95" s="80"/>
      <c r="AI95" s="170"/>
      <c r="AJ95" s="170"/>
      <c r="AK95" s="73" t="s">
        <v>104</v>
      </c>
      <c r="AL95" s="72">
        <v>0</v>
      </c>
      <c r="AM95" s="36"/>
      <c r="AN95" s="36"/>
      <c r="AO95" s="80"/>
      <c r="AP95" s="170"/>
      <c r="AQ95" s="170"/>
      <c r="AR95" s="73" t="s">
        <v>104</v>
      </c>
      <c r="AS95" s="72">
        <v>0</v>
      </c>
      <c r="AT95" s="36"/>
      <c r="AU95" s="36"/>
      <c r="AV95" s="80"/>
    </row>
    <row r="96" spans="2:48" ht="16.5" customHeight="1">
      <c r="B96" s="93" t="s">
        <v>109</v>
      </c>
      <c r="C96" s="94">
        <v>19980</v>
      </c>
      <c r="D96" s="81"/>
      <c r="E96" s="36"/>
      <c r="F96" s="37"/>
      <c r="G96" s="38"/>
      <c r="H96" s="39"/>
      <c r="I96" s="93" t="s">
        <v>109</v>
      </c>
      <c r="J96" s="94">
        <v>23180</v>
      </c>
      <c r="K96" s="81"/>
      <c r="L96" s="36"/>
      <c r="M96" s="37"/>
      <c r="N96" s="39"/>
      <c r="O96" s="39"/>
      <c r="P96" s="93" t="s">
        <v>109</v>
      </c>
      <c r="Q96" s="94">
        <v>15560</v>
      </c>
      <c r="R96" s="81"/>
      <c r="S96" s="36"/>
      <c r="T96" s="37"/>
      <c r="U96" s="39"/>
      <c r="V96" s="39"/>
      <c r="W96" s="93" t="s">
        <v>109</v>
      </c>
      <c r="X96" s="94">
        <v>17540</v>
      </c>
      <c r="Y96" s="81"/>
      <c r="Z96" s="36"/>
      <c r="AA96" s="37"/>
      <c r="AB96" s="81"/>
      <c r="AC96" s="81"/>
      <c r="AD96" s="93" t="s">
        <v>109</v>
      </c>
      <c r="AE96" s="94">
        <v>10990</v>
      </c>
      <c r="AF96" s="81"/>
      <c r="AG96" s="36"/>
      <c r="AH96" s="37"/>
      <c r="AI96" s="81"/>
      <c r="AJ96" s="81"/>
      <c r="AK96" s="93" t="s">
        <v>109</v>
      </c>
      <c r="AL96" s="94">
        <v>17390</v>
      </c>
      <c r="AM96" s="81"/>
      <c r="AN96" s="36"/>
      <c r="AO96" s="37"/>
      <c r="AP96" s="81"/>
      <c r="AQ96" s="81"/>
      <c r="AR96" s="93" t="s">
        <v>109</v>
      </c>
      <c r="AS96" s="94">
        <v>13730</v>
      </c>
      <c r="AT96" s="81"/>
      <c r="AU96" s="36"/>
      <c r="AV96" s="37"/>
    </row>
    <row r="97" spans="2:48" ht="16.5" customHeight="1">
      <c r="B97" s="74" t="s">
        <v>111</v>
      </c>
      <c r="C97" s="75">
        <v>0</v>
      </c>
      <c r="D97" s="81"/>
      <c r="E97" s="36"/>
      <c r="F97" s="37"/>
      <c r="G97" s="38"/>
      <c r="H97" s="39"/>
      <c r="I97" s="74" t="s">
        <v>111</v>
      </c>
      <c r="J97" s="75">
        <v>0</v>
      </c>
      <c r="K97" s="81"/>
      <c r="L97" s="36"/>
      <c r="M97" s="37"/>
      <c r="N97" s="39"/>
      <c r="O97" s="39"/>
      <c r="P97" s="74" t="s">
        <v>111</v>
      </c>
      <c r="Q97" s="75">
        <v>0</v>
      </c>
      <c r="R97" s="81"/>
      <c r="S97" s="36"/>
      <c r="T97" s="37"/>
      <c r="U97" s="39"/>
      <c r="V97" s="39"/>
      <c r="W97" s="74" t="s">
        <v>111</v>
      </c>
      <c r="X97" s="75">
        <v>0</v>
      </c>
      <c r="Y97" s="81"/>
      <c r="Z97" s="36"/>
      <c r="AA97" s="37"/>
      <c r="AB97" s="81"/>
      <c r="AC97" s="81"/>
      <c r="AD97" s="74" t="s">
        <v>111</v>
      </c>
      <c r="AE97" s="75">
        <v>0</v>
      </c>
      <c r="AF97" s="81"/>
      <c r="AG97" s="36"/>
      <c r="AH97" s="37"/>
      <c r="AI97" s="81"/>
      <c r="AJ97" s="81"/>
      <c r="AK97" s="74" t="s">
        <v>111</v>
      </c>
      <c r="AL97" s="75">
        <v>0</v>
      </c>
      <c r="AM97" s="81"/>
      <c r="AN97" s="36"/>
      <c r="AO97" s="37"/>
      <c r="AP97" s="81"/>
      <c r="AQ97" s="81"/>
      <c r="AR97" s="74" t="s">
        <v>111</v>
      </c>
      <c r="AS97" s="75">
        <v>0</v>
      </c>
      <c r="AT97" s="81"/>
      <c r="AU97" s="36"/>
      <c r="AV97" s="37"/>
    </row>
    <row r="98" spans="2:48" ht="16.5" customHeight="1">
      <c r="B98" s="91" t="s">
        <v>112</v>
      </c>
      <c r="C98" s="92">
        <v>19980</v>
      </c>
      <c r="D98" s="81"/>
      <c r="E98" s="36"/>
      <c r="F98" s="37"/>
      <c r="G98" s="38"/>
      <c r="I98" s="91" t="s">
        <v>112</v>
      </c>
      <c r="J98" s="92">
        <v>23180</v>
      </c>
      <c r="K98" s="81"/>
      <c r="L98" s="36"/>
      <c r="M98" s="37"/>
      <c r="P98" s="91" t="s">
        <v>112</v>
      </c>
      <c r="Q98" s="92">
        <v>15560</v>
      </c>
      <c r="R98" s="81"/>
      <c r="S98" s="36"/>
      <c r="T98" s="37"/>
      <c r="W98" s="91" t="s">
        <v>112</v>
      </c>
      <c r="X98" s="92">
        <v>17540</v>
      </c>
      <c r="Y98" s="81"/>
      <c r="Z98" s="36"/>
      <c r="AA98" s="37"/>
      <c r="AB98" s="81"/>
      <c r="AC98" s="81"/>
      <c r="AD98" s="91" t="s">
        <v>112</v>
      </c>
      <c r="AE98" s="92">
        <v>10990</v>
      </c>
      <c r="AF98" s="81"/>
      <c r="AG98" s="36"/>
      <c r="AH98" s="37"/>
      <c r="AI98" s="81"/>
      <c r="AJ98" s="81"/>
      <c r="AK98" s="91" t="s">
        <v>112</v>
      </c>
      <c r="AL98" s="92">
        <v>17390</v>
      </c>
      <c r="AM98" s="81"/>
      <c r="AN98" s="36"/>
      <c r="AO98" s="37"/>
      <c r="AP98" s="81"/>
      <c r="AQ98" s="81"/>
      <c r="AR98" s="91" t="s">
        <v>112</v>
      </c>
      <c r="AS98" s="92">
        <v>13730</v>
      </c>
      <c r="AT98" s="81"/>
      <c r="AU98" s="36"/>
      <c r="AV98" s="37"/>
    </row>
    <row r="99" spans="2:48" s="39" customFormat="1" ht="16.5" customHeight="1">
      <c r="B99" s="73"/>
      <c r="C99" s="42"/>
      <c r="D99" s="36"/>
      <c r="E99" s="36"/>
      <c r="F99" s="37"/>
      <c r="G99" s="38"/>
      <c r="I99" s="73"/>
      <c r="J99" s="42"/>
      <c r="K99" s="36"/>
      <c r="L99" s="36"/>
      <c r="M99" s="37"/>
      <c r="P99" s="73"/>
      <c r="Q99" s="42"/>
      <c r="R99" s="36"/>
      <c r="S99" s="36"/>
      <c r="T99" s="37"/>
      <c r="W99" s="73"/>
      <c r="X99" s="42"/>
      <c r="Y99" s="36"/>
      <c r="Z99" s="36"/>
      <c r="AA99" s="37"/>
      <c r="AB99" s="81"/>
      <c r="AC99" s="81"/>
      <c r="AD99" s="73"/>
      <c r="AE99" s="42"/>
      <c r="AF99" s="36"/>
      <c r="AG99" s="36"/>
      <c r="AH99" s="37"/>
      <c r="AI99" s="81"/>
      <c r="AJ99" s="81"/>
      <c r="AK99" s="73"/>
      <c r="AL99" s="42"/>
      <c r="AM99" s="36"/>
      <c r="AN99" s="36"/>
      <c r="AO99" s="37"/>
      <c r="AP99" s="81"/>
      <c r="AQ99" s="81"/>
      <c r="AR99" s="73"/>
      <c r="AS99" s="42"/>
      <c r="AT99" s="36"/>
      <c r="AU99" s="36"/>
      <c r="AV99" s="37"/>
    </row>
    <row r="100" spans="2:48" s="82" customFormat="1" ht="16.5" customHeight="1">
      <c r="B100" s="73">
        <v>0</v>
      </c>
      <c r="C100" s="42"/>
      <c r="D100" s="36"/>
      <c r="E100" s="36"/>
      <c r="F100" s="37"/>
      <c r="G100" s="83"/>
      <c r="I100" s="73">
        <v>0</v>
      </c>
      <c r="J100" s="42"/>
      <c r="K100" s="36"/>
      <c r="L100" s="36"/>
      <c r="M100" s="37"/>
      <c r="P100" s="73">
        <v>0</v>
      </c>
      <c r="Q100" s="42"/>
      <c r="R100" s="36"/>
      <c r="S100" s="36"/>
      <c r="T100" s="37"/>
      <c r="W100" s="73">
        <v>0</v>
      </c>
      <c r="X100" s="42"/>
      <c r="Y100" s="36"/>
      <c r="Z100" s="36"/>
      <c r="AA100" s="37"/>
      <c r="AB100" s="81"/>
      <c r="AC100" s="81"/>
      <c r="AD100" s="73">
        <v>0</v>
      </c>
      <c r="AE100" s="42"/>
      <c r="AF100" s="36"/>
      <c r="AG100" s="36"/>
      <c r="AH100" s="37"/>
      <c r="AI100" s="81"/>
      <c r="AJ100" s="81"/>
      <c r="AK100" s="73">
        <v>0</v>
      </c>
      <c r="AL100" s="42"/>
      <c r="AM100" s="36"/>
      <c r="AN100" s="36"/>
      <c r="AO100" s="37"/>
      <c r="AP100" s="81"/>
      <c r="AQ100" s="81"/>
      <c r="AR100" s="73">
        <v>0</v>
      </c>
      <c r="AS100" s="42"/>
      <c r="AT100" s="36"/>
      <c r="AU100" s="36"/>
      <c r="AV100" s="37"/>
    </row>
    <row r="101" spans="2:48" ht="16.5" customHeight="1">
      <c r="B101" s="73" t="s">
        <v>211</v>
      </c>
      <c r="C101" s="42"/>
      <c r="D101" s="36"/>
      <c r="E101" s="36"/>
      <c r="F101" s="37"/>
      <c r="G101" s="38"/>
      <c r="I101" s="73" t="s">
        <v>211</v>
      </c>
      <c r="J101" s="42"/>
      <c r="K101" s="36"/>
      <c r="L101" s="36"/>
      <c r="M101" s="37"/>
      <c r="P101" s="73" t="s">
        <v>211</v>
      </c>
      <c r="Q101" s="42"/>
      <c r="R101" s="36"/>
      <c r="S101" s="36"/>
      <c r="T101" s="37"/>
      <c r="W101" s="73" t="s">
        <v>211</v>
      </c>
      <c r="X101" s="42"/>
      <c r="Y101" s="36"/>
      <c r="Z101" s="36"/>
      <c r="AA101" s="37"/>
      <c r="AB101" s="81"/>
      <c r="AC101" s="81"/>
      <c r="AD101" s="73" t="s">
        <v>211</v>
      </c>
      <c r="AE101" s="42"/>
      <c r="AF101" s="36"/>
      <c r="AG101" s="36"/>
      <c r="AH101" s="37"/>
      <c r="AI101" s="81"/>
      <c r="AJ101" s="81"/>
      <c r="AK101" s="73" t="s">
        <v>211</v>
      </c>
      <c r="AL101" s="42"/>
      <c r="AM101" s="36"/>
      <c r="AN101" s="36"/>
      <c r="AO101" s="37"/>
      <c r="AP101" s="81"/>
      <c r="AQ101" s="81"/>
      <c r="AR101" s="73" t="s">
        <v>211</v>
      </c>
      <c r="AS101" s="42"/>
      <c r="AT101" s="36"/>
      <c r="AU101" s="36"/>
      <c r="AV101" s="37"/>
    </row>
    <row r="102" spans="2:48" s="184" customFormat="1" ht="16.5" customHeight="1">
      <c r="B102" s="180">
        <v>0</v>
      </c>
      <c r="C102" s="181"/>
      <c r="D102" s="26"/>
      <c r="E102" s="26"/>
      <c r="F102" s="182"/>
      <c r="G102" s="183"/>
      <c r="I102" s="180">
        <v>0</v>
      </c>
      <c r="J102" s="181"/>
      <c r="K102" s="26"/>
      <c r="L102" s="26"/>
      <c r="M102" s="182"/>
      <c r="P102" s="180">
        <v>0</v>
      </c>
      <c r="Q102" s="181"/>
      <c r="R102" s="26"/>
      <c r="S102" s="26"/>
      <c r="T102" s="182"/>
      <c r="W102" s="180">
        <v>0</v>
      </c>
      <c r="X102" s="181"/>
      <c r="Y102" s="26"/>
      <c r="Z102" s="26"/>
      <c r="AA102" s="182"/>
      <c r="AB102" s="185"/>
      <c r="AC102" s="185"/>
      <c r="AD102" s="180">
        <v>0</v>
      </c>
      <c r="AE102" s="181"/>
      <c r="AF102" s="26"/>
      <c r="AG102" s="26"/>
      <c r="AH102" s="182"/>
      <c r="AI102" s="185"/>
      <c r="AJ102" s="185"/>
      <c r="AK102" s="180">
        <v>0</v>
      </c>
      <c r="AL102" s="181"/>
      <c r="AM102" s="26"/>
      <c r="AN102" s="26"/>
      <c r="AO102" s="182"/>
      <c r="AP102" s="185"/>
      <c r="AQ102" s="185"/>
      <c r="AR102" s="180">
        <v>0</v>
      </c>
      <c r="AS102" s="181"/>
      <c r="AT102" s="26"/>
      <c r="AU102" s="26"/>
      <c r="AV102" s="182"/>
    </row>
    <row r="103" spans="2:48" ht="16.5" customHeight="1" thickBot="1">
      <c r="B103" s="84"/>
      <c r="C103" s="85"/>
      <c r="D103" s="85"/>
      <c r="E103" s="85"/>
      <c r="F103" s="86"/>
      <c r="I103" s="84"/>
      <c r="J103" s="85"/>
      <c r="K103" s="85"/>
      <c r="L103" s="85"/>
      <c r="M103" s="86"/>
      <c r="P103" s="84"/>
      <c r="Q103" s="85"/>
      <c r="R103" s="85"/>
      <c r="S103" s="85"/>
      <c r="T103" s="86"/>
      <c r="W103" s="84"/>
      <c r="X103" s="85"/>
      <c r="Y103" s="85"/>
      <c r="Z103" s="85"/>
      <c r="AA103" s="86"/>
      <c r="AB103" s="81"/>
      <c r="AC103" s="81"/>
      <c r="AD103" s="84"/>
      <c r="AE103" s="85"/>
      <c r="AF103" s="85"/>
      <c r="AG103" s="85"/>
      <c r="AH103" s="86"/>
      <c r="AI103" s="81"/>
      <c r="AJ103" s="81"/>
      <c r="AK103" s="84"/>
      <c r="AL103" s="85"/>
      <c r="AM103" s="85"/>
      <c r="AN103" s="85"/>
      <c r="AO103" s="86"/>
      <c r="AP103" s="81"/>
      <c r="AQ103" s="81"/>
      <c r="AR103" s="84"/>
      <c r="AS103" s="85"/>
      <c r="AT103" s="85"/>
      <c r="AU103" s="85"/>
      <c r="AV103" s="86"/>
    </row>
    <row r="104" spans="2:48" ht="16.5" customHeight="1">
      <c r="B104" s="36"/>
      <c r="I104" s="36"/>
      <c r="P104" s="36"/>
      <c r="W104" s="36"/>
      <c r="AD104" s="36"/>
      <c r="AK104" s="36"/>
      <c r="AR104" s="36"/>
    </row>
    <row r="105" spans="2:48" ht="16.5" customHeight="1" thickBot="1">
      <c r="B105" s="36"/>
      <c r="I105" s="36"/>
      <c r="P105" s="36"/>
      <c r="W105" s="36"/>
      <c r="AD105" s="36"/>
      <c r="AK105" s="36"/>
      <c r="AR105" s="36"/>
    </row>
    <row r="106" spans="2:48" s="76" customFormat="1" ht="16.5" customHeight="1">
      <c r="B106" s="98"/>
      <c r="C106" s="101"/>
      <c r="D106" s="102" t="s">
        <v>114</v>
      </c>
      <c r="E106" s="99"/>
      <c r="F106" s="100"/>
      <c r="G106" s="77"/>
      <c r="I106" s="98"/>
      <c r="J106" s="101"/>
      <c r="K106" s="102" t="s">
        <v>114</v>
      </c>
      <c r="L106" s="99"/>
      <c r="M106" s="100"/>
      <c r="P106" s="98"/>
      <c r="Q106" s="101"/>
      <c r="R106" s="102" t="s">
        <v>114</v>
      </c>
      <c r="S106" s="99"/>
      <c r="T106" s="100"/>
      <c r="W106" s="98"/>
      <c r="X106" s="101"/>
      <c r="Y106" s="102" t="s">
        <v>114</v>
      </c>
      <c r="Z106" s="99"/>
      <c r="AA106" s="100"/>
      <c r="AB106" s="167"/>
      <c r="AC106" s="167"/>
      <c r="AD106" s="98"/>
      <c r="AE106" s="101"/>
      <c r="AF106" s="102" t="s">
        <v>114</v>
      </c>
      <c r="AG106" s="99"/>
      <c r="AH106" s="100"/>
      <c r="AI106" s="167"/>
      <c r="AJ106" s="167"/>
      <c r="AK106" s="98"/>
      <c r="AL106" s="101"/>
      <c r="AM106" s="102" t="s">
        <v>114</v>
      </c>
      <c r="AN106" s="99"/>
      <c r="AO106" s="100"/>
      <c r="AP106" s="167"/>
      <c r="AQ106" s="167"/>
      <c r="AR106" s="98"/>
      <c r="AS106" s="101"/>
      <c r="AT106" s="102" t="s">
        <v>114</v>
      </c>
      <c r="AU106" s="99"/>
      <c r="AV106" s="100"/>
    </row>
    <row r="107" spans="2:48" ht="16.5" customHeight="1">
      <c r="B107" s="40" t="s">
        <v>26</v>
      </c>
      <c r="C107" s="26" t="s">
        <v>37</v>
      </c>
      <c r="D107" s="96"/>
      <c r="E107" s="26"/>
      <c r="F107" s="95"/>
      <c r="G107" s="41"/>
      <c r="H107" s="41"/>
      <c r="I107" s="40" t="s">
        <v>26</v>
      </c>
      <c r="J107" s="26" t="s">
        <v>42</v>
      </c>
      <c r="K107" s="41"/>
      <c r="L107" s="26"/>
      <c r="M107" s="70"/>
      <c r="N107" s="41"/>
      <c r="O107" s="41"/>
      <c r="P107" s="40" t="s">
        <v>26</v>
      </c>
      <c r="Q107" s="26" t="s">
        <v>56</v>
      </c>
      <c r="R107" s="42"/>
      <c r="S107" s="26"/>
      <c r="T107" s="70"/>
      <c r="U107" s="41"/>
      <c r="V107" s="41"/>
      <c r="W107" s="40" t="s">
        <v>26</v>
      </c>
      <c r="X107" s="26" t="s">
        <v>57</v>
      </c>
      <c r="Y107" s="41"/>
      <c r="Z107" s="26"/>
      <c r="AA107" s="70"/>
      <c r="AB107" s="41"/>
      <c r="AC107" s="41"/>
      <c r="AD107" s="40" t="s">
        <v>26</v>
      </c>
      <c r="AE107" s="26" t="s">
        <v>58</v>
      </c>
      <c r="AF107" s="41"/>
      <c r="AG107" s="26"/>
      <c r="AH107" s="70"/>
      <c r="AI107" s="41"/>
      <c r="AJ107" s="41"/>
      <c r="AK107" s="40" t="s">
        <v>26</v>
      </c>
      <c r="AL107" s="26" t="s">
        <v>59</v>
      </c>
      <c r="AN107" s="26"/>
      <c r="AO107" s="70"/>
      <c r="AP107" s="41"/>
      <c r="AQ107" s="41"/>
      <c r="AR107" s="40" t="s">
        <v>26</v>
      </c>
      <c r="AS107" s="26" t="s">
        <v>60</v>
      </c>
      <c r="AU107" s="26"/>
      <c r="AV107" s="70"/>
    </row>
    <row r="108" spans="2:48" ht="16.5" customHeight="1">
      <c r="B108" s="73" t="s">
        <v>27</v>
      </c>
      <c r="C108" s="36" t="s">
        <v>502</v>
      </c>
      <c r="D108" s="36"/>
      <c r="E108" s="36" t="s">
        <v>28</v>
      </c>
      <c r="F108" s="90">
        <v>45453</v>
      </c>
      <c r="G108" s="38"/>
      <c r="I108" s="73" t="s">
        <v>27</v>
      </c>
      <c r="J108" s="36" t="s">
        <v>502</v>
      </c>
      <c r="K108" s="36"/>
      <c r="L108" s="36" t="s">
        <v>28</v>
      </c>
      <c r="M108" s="90">
        <v>45453</v>
      </c>
      <c r="P108" s="73" t="s">
        <v>27</v>
      </c>
      <c r="Q108" s="36" t="s">
        <v>502</v>
      </c>
      <c r="R108" s="36"/>
      <c r="S108" s="36" t="s">
        <v>28</v>
      </c>
      <c r="T108" s="90">
        <v>45453</v>
      </c>
      <c r="W108" s="73" t="s">
        <v>27</v>
      </c>
      <c r="X108" s="36" t="s">
        <v>502</v>
      </c>
      <c r="Y108" s="36"/>
      <c r="Z108" s="36" t="s">
        <v>28</v>
      </c>
      <c r="AA108" s="90">
        <v>45453</v>
      </c>
      <c r="AB108" s="168"/>
      <c r="AC108" s="168"/>
      <c r="AD108" s="73" t="s">
        <v>27</v>
      </c>
      <c r="AE108" s="36" t="s">
        <v>502</v>
      </c>
      <c r="AF108" s="36"/>
      <c r="AG108" s="36" t="s">
        <v>28</v>
      </c>
      <c r="AH108" s="90">
        <v>45453</v>
      </c>
      <c r="AI108" s="168"/>
      <c r="AJ108" s="168"/>
      <c r="AK108" s="73" t="s">
        <v>27</v>
      </c>
      <c r="AL108" s="36" t="s">
        <v>502</v>
      </c>
      <c r="AM108" s="36"/>
      <c r="AN108" s="36" t="s">
        <v>28</v>
      </c>
      <c r="AO108" s="90">
        <v>45453</v>
      </c>
      <c r="AP108" s="168"/>
      <c r="AQ108" s="168"/>
      <c r="AR108" s="73" t="s">
        <v>27</v>
      </c>
      <c r="AS108" s="36" t="s">
        <v>502</v>
      </c>
      <c r="AT108" s="36"/>
      <c r="AU108" s="36" t="s">
        <v>28</v>
      </c>
      <c r="AV108" s="90">
        <v>45453</v>
      </c>
    </row>
    <row r="109" spans="2:48" ht="16.5" customHeight="1">
      <c r="B109" s="73"/>
      <c r="C109" s="36"/>
      <c r="D109" s="36"/>
      <c r="E109" s="36"/>
      <c r="F109" s="37"/>
      <c r="G109" s="38"/>
      <c r="I109" s="73"/>
      <c r="J109" s="36"/>
      <c r="K109" s="36"/>
      <c r="L109" s="36"/>
      <c r="M109" s="37"/>
      <c r="P109" s="73"/>
      <c r="Q109" s="36"/>
      <c r="R109" s="36"/>
      <c r="S109" s="36"/>
      <c r="T109" s="37"/>
      <c r="W109" s="73"/>
      <c r="X109" s="36"/>
      <c r="Y109" s="36"/>
      <c r="Z109" s="36"/>
      <c r="AA109" s="37"/>
      <c r="AB109" s="81"/>
      <c r="AC109" s="81"/>
      <c r="AD109" s="73"/>
      <c r="AE109" s="36"/>
      <c r="AF109" s="36"/>
      <c r="AG109" s="36"/>
      <c r="AH109" s="37"/>
      <c r="AI109" s="81"/>
      <c r="AJ109" s="81"/>
      <c r="AK109" s="73"/>
      <c r="AL109" s="36"/>
      <c r="AM109" s="36"/>
      <c r="AN109" s="36"/>
      <c r="AO109" s="37"/>
      <c r="AP109" s="81"/>
      <c r="AQ109" s="81"/>
      <c r="AR109" s="73"/>
      <c r="AS109" s="36"/>
      <c r="AT109" s="36"/>
      <c r="AU109" s="36"/>
      <c r="AV109" s="37"/>
    </row>
    <row r="110" spans="2:48" s="79" customFormat="1" ht="16.5" customHeight="1">
      <c r="B110" s="266" t="s">
        <v>113</v>
      </c>
      <c r="C110" s="267"/>
      <c r="D110" s="251"/>
      <c r="E110" s="268" t="s">
        <v>115</v>
      </c>
      <c r="F110" s="269"/>
      <c r="G110" s="78"/>
      <c r="I110" s="266" t="s">
        <v>113</v>
      </c>
      <c r="J110" s="267"/>
      <c r="K110" s="251"/>
      <c r="L110" s="268" t="s">
        <v>115</v>
      </c>
      <c r="M110" s="269"/>
      <c r="P110" s="266" t="s">
        <v>113</v>
      </c>
      <c r="Q110" s="267"/>
      <c r="R110" s="251"/>
      <c r="S110" s="268" t="s">
        <v>115</v>
      </c>
      <c r="T110" s="269"/>
      <c r="W110" s="266" t="s">
        <v>113</v>
      </c>
      <c r="X110" s="267"/>
      <c r="Y110" s="251"/>
      <c r="Z110" s="268" t="s">
        <v>115</v>
      </c>
      <c r="AA110" s="269"/>
      <c r="AB110" s="169"/>
      <c r="AC110" s="169"/>
      <c r="AD110" s="266" t="s">
        <v>113</v>
      </c>
      <c r="AE110" s="267"/>
      <c r="AF110" s="251"/>
      <c r="AG110" s="268" t="s">
        <v>115</v>
      </c>
      <c r="AH110" s="269"/>
      <c r="AI110" s="169"/>
      <c r="AJ110" s="169"/>
      <c r="AK110" s="266" t="s">
        <v>113</v>
      </c>
      <c r="AL110" s="267"/>
      <c r="AM110" s="251"/>
      <c r="AN110" s="268" t="s">
        <v>115</v>
      </c>
      <c r="AO110" s="269"/>
      <c r="AP110" s="169"/>
      <c r="AQ110" s="169"/>
      <c r="AR110" s="266" t="s">
        <v>113</v>
      </c>
      <c r="AS110" s="267"/>
      <c r="AT110" s="251"/>
      <c r="AU110" s="268" t="s">
        <v>115</v>
      </c>
      <c r="AV110" s="269"/>
    </row>
    <row r="111" spans="2:48" ht="16.5" customHeight="1">
      <c r="B111" s="73" t="s">
        <v>1</v>
      </c>
      <c r="C111" s="72">
        <v>1600</v>
      </c>
      <c r="D111" s="36"/>
      <c r="E111" s="36" t="s">
        <v>29</v>
      </c>
      <c r="F111" s="80" t="s">
        <v>542</v>
      </c>
      <c r="G111" s="38"/>
      <c r="I111" s="73" t="s">
        <v>1</v>
      </c>
      <c r="J111" s="72">
        <v>910</v>
      </c>
      <c r="K111" s="36"/>
      <c r="L111" s="36" t="s">
        <v>29</v>
      </c>
      <c r="M111" s="80" t="s">
        <v>543</v>
      </c>
      <c r="P111" s="73" t="s">
        <v>1</v>
      </c>
      <c r="Q111" s="72">
        <v>910</v>
      </c>
      <c r="R111" s="36"/>
      <c r="S111" s="36" t="s">
        <v>29</v>
      </c>
      <c r="T111" s="80" t="s">
        <v>544</v>
      </c>
      <c r="W111" s="73" t="s">
        <v>1</v>
      </c>
      <c r="X111" s="72">
        <v>910</v>
      </c>
      <c r="Y111" s="36"/>
      <c r="Z111" s="36" t="s">
        <v>29</v>
      </c>
      <c r="AA111" s="80" t="s">
        <v>545</v>
      </c>
      <c r="AB111" s="170"/>
      <c r="AC111" s="170"/>
      <c r="AD111" s="73" t="s">
        <v>1</v>
      </c>
      <c r="AE111" s="72">
        <v>910</v>
      </c>
      <c r="AF111" s="36"/>
      <c r="AG111" s="36" t="s">
        <v>29</v>
      </c>
      <c r="AH111" s="80" t="s">
        <v>546</v>
      </c>
      <c r="AI111" s="170"/>
      <c r="AJ111" s="170"/>
      <c r="AK111" s="73" t="s">
        <v>1</v>
      </c>
      <c r="AL111" s="72">
        <v>910</v>
      </c>
      <c r="AM111" s="36"/>
      <c r="AN111" s="36" t="s">
        <v>29</v>
      </c>
      <c r="AO111" s="80" t="s">
        <v>547</v>
      </c>
      <c r="AP111" s="170"/>
      <c r="AQ111" s="170"/>
      <c r="AR111" s="73" t="s">
        <v>1</v>
      </c>
      <c r="AS111" s="72">
        <v>910</v>
      </c>
      <c r="AT111" s="36"/>
      <c r="AU111" s="36" t="s">
        <v>29</v>
      </c>
      <c r="AV111" s="80" t="s">
        <v>548</v>
      </c>
    </row>
    <row r="112" spans="2:48" ht="16.5" customHeight="1">
      <c r="B112" s="73" t="s">
        <v>3</v>
      </c>
      <c r="C112" s="72">
        <v>34730</v>
      </c>
      <c r="D112" s="36"/>
      <c r="E112" s="36" t="s">
        <v>30</v>
      </c>
      <c r="F112" s="80" t="s">
        <v>457</v>
      </c>
      <c r="G112" s="38"/>
      <c r="I112" s="73" t="s">
        <v>3</v>
      </c>
      <c r="J112" s="72">
        <v>17640</v>
      </c>
      <c r="K112" s="36"/>
      <c r="L112" s="36" t="s">
        <v>30</v>
      </c>
      <c r="M112" s="80" t="s">
        <v>458</v>
      </c>
      <c r="P112" s="73" t="s">
        <v>3</v>
      </c>
      <c r="Q112" s="72">
        <v>12600</v>
      </c>
      <c r="R112" s="36"/>
      <c r="S112" s="36" t="s">
        <v>30</v>
      </c>
      <c r="T112" s="80" t="s">
        <v>459</v>
      </c>
      <c r="W112" s="73" t="s">
        <v>3</v>
      </c>
      <c r="X112" s="72">
        <v>9360</v>
      </c>
      <c r="Y112" s="36"/>
      <c r="Z112" s="36" t="s">
        <v>30</v>
      </c>
      <c r="AA112" s="80" t="s">
        <v>460</v>
      </c>
      <c r="AB112" s="170"/>
      <c r="AC112" s="170"/>
      <c r="AD112" s="73" t="s">
        <v>3</v>
      </c>
      <c r="AE112" s="72">
        <v>14400</v>
      </c>
      <c r="AF112" s="36"/>
      <c r="AG112" s="36" t="s">
        <v>30</v>
      </c>
      <c r="AH112" s="80" t="s">
        <v>461</v>
      </c>
      <c r="AI112" s="170"/>
      <c r="AJ112" s="170"/>
      <c r="AK112" s="73" t="s">
        <v>3</v>
      </c>
      <c r="AL112" s="72">
        <v>12240</v>
      </c>
      <c r="AM112" s="36"/>
      <c r="AN112" s="36" t="s">
        <v>30</v>
      </c>
      <c r="AO112" s="80" t="s">
        <v>462</v>
      </c>
      <c r="AP112" s="170"/>
      <c r="AQ112" s="170"/>
      <c r="AR112" s="73" t="s">
        <v>3</v>
      </c>
      <c r="AS112" s="72">
        <v>21600</v>
      </c>
      <c r="AT112" s="36"/>
      <c r="AU112" s="36" t="s">
        <v>30</v>
      </c>
      <c r="AV112" s="80" t="s">
        <v>463</v>
      </c>
    </row>
    <row r="113" spans="2:48" ht="16.5" customHeight="1">
      <c r="B113" s="73" t="s">
        <v>159</v>
      </c>
      <c r="C113" s="72">
        <v>0</v>
      </c>
      <c r="D113" s="36"/>
      <c r="E113" s="36"/>
      <c r="F113" s="80"/>
      <c r="G113" s="38"/>
      <c r="I113" s="73" t="s">
        <v>159</v>
      </c>
      <c r="J113" s="72">
        <v>0</v>
      </c>
      <c r="K113" s="36"/>
      <c r="L113" s="36"/>
      <c r="M113" s="80"/>
      <c r="P113" s="73" t="s">
        <v>159</v>
      </c>
      <c r="Q113" s="72">
        <v>0</v>
      </c>
      <c r="R113" s="36"/>
      <c r="S113" s="36"/>
      <c r="T113" s="80"/>
      <c r="W113" s="73" t="s">
        <v>159</v>
      </c>
      <c r="X113" s="72">
        <v>0</v>
      </c>
      <c r="Y113" s="36"/>
      <c r="Z113" s="36"/>
      <c r="AA113" s="80"/>
      <c r="AB113" s="170"/>
      <c r="AC113" s="170"/>
      <c r="AD113" s="73" t="s">
        <v>159</v>
      </c>
      <c r="AE113" s="72">
        <v>0</v>
      </c>
      <c r="AF113" s="36"/>
      <c r="AG113" s="36"/>
      <c r="AH113" s="80"/>
      <c r="AI113" s="170"/>
      <c r="AJ113" s="170"/>
      <c r="AK113" s="73" t="s">
        <v>159</v>
      </c>
      <c r="AL113" s="72">
        <v>0</v>
      </c>
      <c r="AM113" s="36"/>
      <c r="AN113" s="36"/>
      <c r="AO113" s="80"/>
      <c r="AP113" s="170"/>
      <c r="AQ113" s="170"/>
      <c r="AR113" s="73" t="s">
        <v>159</v>
      </c>
      <c r="AS113" s="72">
        <v>0</v>
      </c>
      <c r="AT113" s="36"/>
      <c r="AU113" s="36"/>
      <c r="AV113" s="80"/>
    </row>
    <row r="114" spans="2:48" ht="16.5" customHeight="1">
      <c r="B114" s="164" t="s">
        <v>172</v>
      </c>
      <c r="C114" s="72">
        <v>2250</v>
      </c>
      <c r="D114" s="36"/>
      <c r="E114" s="36"/>
      <c r="F114" s="80"/>
      <c r="G114" s="38"/>
      <c r="I114" s="164" t="s">
        <v>172</v>
      </c>
      <c r="J114" s="72">
        <v>1323</v>
      </c>
      <c r="K114" s="36"/>
      <c r="L114" s="36"/>
      <c r="M114" s="80"/>
      <c r="P114" s="164" t="s">
        <v>172</v>
      </c>
      <c r="Q114" s="72">
        <v>945</v>
      </c>
      <c r="R114" s="36"/>
      <c r="S114" s="36"/>
      <c r="T114" s="80"/>
      <c r="W114" s="164" t="s">
        <v>172</v>
      </c>
      <c r="X114" s="72">
        <v>702</v>
      </c>
      <c r="Y114" s="36"/>
      <c r="Z114" s="36"/>
      <c r="AA114" s="80"/>
      <c r="AB114" s="170"/>
      <c r="AC114" s="170"/>
      <c r="AD114" s="164" t="s">
        <v>172</v>
      </c>
      <c r="AE114" s="72">
        <v>1080</v>
      </c>
      <c r="AF114" s="36"/>
      <c r="AG114" s="36"/>
      <c r="AH114" s="80"/>
      <c r="AI114" s="170"/>
      <c r="AJ114" s="170"/>
      <c r="AK114" s="164" t="s">
        <v>172</v>
      </c>
      <c r="AL114" s="72">
        <v>918</v>
      </c>
      <c r="AM114" s="36"/>
      <c r="AN114" s="36"/>
      <c r="AO114" s="80"/>
      <c r="AP114" s="170"/>
      <c r="AQ114" s="170"/>
      <c r="AR114" s="164" t="s">
        <v>172</v>
      </c>
      <c r="AS114" s="72">
        <v>1620</v>
      </c>
      <c r="AT114" s="36"/>
      <c r="AU114" s="36"/>
      <c r="AV114" s="80"/>
    </row>
    <row r="115" spans="2:48" ht="16.5" customHeight="1">
      <c r="B115" s="73" t="s">
        <v>169</v>
      </c>
      <c r="C115" s="72">
        <v>1250</v>
      </c>
      <c r="D115" s="36"/>
      <c r="E115" s="36"/>
      <c r="F115" s="80"/>
      <c r="G115" s="38"/>
      <c r="I115" s="73" t="s">
        <v>169</v>
      </c>
      <c r="J115" s="72">
        <v>735</v>
      </c>
      <c r="K115" s="36"/>
      <c r="L115" s="36"/>
      <c r="M115" s="80"/>
      <c r="P115" s="73" t="s">
        <v>169</v>
      </c>
      <c r="Q115" s="72">
        <v>525</v>
      </c>
      <c r="R115" s="36"/>
      <c r="S115" s="36"/>
      <c r="T115" s="80"/>
      <c r="W115" s="73" t="s">
        <v>169</v>
      </c>
      <c r="X115" s="72">
        <v>390</v>
      </c>
      <c r="Y115" s="36"/>
      <c r="Z115" s="36"/>
      <c r="AA115" s="80"/>
      <c r="AB115" s="170"/>
      <c r="AC115" s="170"/>
      <c r="AD115" s="73" t="s">
        <v>169</v>
      </c>
      <c r="AE115" s="72">
        <v>600</v>
      </c>
      <c r="AF115" s="36"/>
      <c r="AG115" s="36"/>
      <c r="AH115" s="80"/>
      <c r="AI115" s="170"/>
      <c r="AJ115" s="170"/>
      <c r="AK115" s="73" t="s">
        <v>169</v>
      </c>
      <c r="AL115" s="72">
        <v>510</v>
      </c>
      <c r="AM115" s="36"/>
      <c r="AN115" s="36"/>
      <c r="AO115" s="80"/>
      <c r="AP115" s="170"/>
      <c r="AQ115" s="170"/>
      <c r="AR115" s="73" t="s">
        <v>169</v>
      </c>
      <c r="AS115" s="72">
        <v>900</v>
      </c>
      <c r="AT115" s="36"/>
      <c r="AU115" s="36"/>
      <c r="AV115" s="80"/>
    </row>
    <row r="116" spans="2:48" ht="16.5" customHeight="1">
      <c r="B116" s="73" t="s">
        <v>31</v>
      </c>
      <c r="C116" s="72">
        <v>3983</v>
      </c>
      <c r="D116" s="36"/>
      <c r="E116" s="172" t="s">
        <v>117</v>
      </c>
      <c r="F116" s="173"/>
      <c r="G116" s="38"/>
      <c r="I116" s="73" t="s">
        <v>31</v>
      </c>
      <c r="J116" s="72">
        <v>2061</v>
      </c>
      <c r="K116" s="36"/>
      <c r="L116" s="172" t="s">
        <v>117</v>
      </c>
      <c r="M116" s="173"/>
      <c r="P116" s="73" t="s">
        <v>31</v>
      </c>
      <c r="Q116" s="72">
        <v>1498</v>
      </c>
      <c r="R116" s="36"/>
      <c r="S116" s="172" t="s">
        <v>117</v>
      </c>
      <c r="T116" s="173"/>
      <c r="W116" s="73" t="s">
        <v>31</v>
      </c>
      <c r="X116" s="72">
        <v>1136</v>
      </c>
      <c r="Y116" s="36"/>
      <c r="Z116" s="172" t="s">
        <v>117</v>
      </c>
      <c r="AA116" s="173"/>
      <c r="AB116" s="169"/>
      <c r="AC116" s="169"/>
      <c r="AD116" s="73" t="s">
        <v>31</v>
      </c>
      <c r="AE116" s="72">
        <v>1699</v>
      </c>
      <c r="AF116" s="36"/>
      <c r="AG116" s="172" t="s">
        <v>117</v>
      </c>
      <c r="AH116" s="173"/>
      <c r="AI116" s="169"/>
      <c r="AJ116" s="169"/>
      <c r="AK116" s="73" t="s">
        <v>31</v>
      </c>
      <c r="AL116" s="72">
        <v>1458</v>
      </c>
      <c r="AM116" s="36"/>
      <c r="AN116" s="172" t="s">
        <v>117</v>
      </c>
      <c r="AO116" s="173"/>
      <c r="AP116" s="169"/>
      <c r="AQ116" s="169"/>
      <c r="AR116" s="73" t="s">
        <v>31</v>
      </c>
      <c r="AS116" s="72">
        <v>2503</v>
      </c>
      <c r="AT116" s="36"/>
      <c r="AU116" s="172" t="s">
        <v>117</v>
      </c>
      <c r="AV116" s="173"/>
    </row>
    <row r="117" spans="2:48" ht="16.5" customHeight="1">
      <c r="B117" s="73" t="s">
        <v>171</v>
      </c>
      <c r="C117" s="72">
        <v>-3</v>
      </c>
      <c r="D117" s="36"/>
      <c r="E117" s="36" t="s">
        <v>33</v>
      </c>
      <c r="F117" s="80" t="s">
        <v>549</v>
      </c>
      <c r="G117" s="38"/>
      <c r="I117" s="73" t="s">
        <v>171</v>
      </c>
      <c r="J117" s="72">
        <v>-9</v>
      </c>
      <c r="K117" s="36"/>
      <c r="L117" s="36" t="s">
        <v>33</v>
      </c>
      <c r="M117" s="80" t="s">
        <v>455</v>
      </c>
      <c r="P117" s="73" t="s">
        <v>171</v>
      </c>
      <c r="Q117" s="72">
        <v>-8</v>
      </c>
      <c r="R117" s="36"/>
      <c r="S117" s="36" t="s">
        <v>33</v>
      </c>
      <c r="T117" s="80" t="s">
        <v>550</v>
      </c>
      <c r="W117" s="73" t="s">
        <v>171</v>
      </c>
      <c r="X117" s="72">
        <v>-8</v>
      </c>
      <c r="Y117" s="36"/>
      <c r="Z117" s="36" t="s">
        <v>33</v>
      </c>
      <c r="AA117" s="80" t="s">
        <v>477</v>
      </c>
      <c r="AB117" s="170"/>
      <c r="AC117" s="170"/>
      <c r="AD117" s="73" t="s">
        <v>171</v>
      </c>
      <c r="AE117" s="72">
        <v>-9</v>
      </c>
      <c r="AF117" s="36"/>
      <c r="AG117" s="36" t="s">
        <v>33</v>
      </c>
      <c r="AH117" s="80" t="s">
        <v>288</v>
      </c>
      <c r="AI117" s="170"/>
      <c r="AJ117" s="170"/>
      <c r="AK117" s="73" t="s">
        <v>171</v>
      </c>
      <c r="AL117" s="72">
        <v>-6</v>
      </c>
      <c r="AM117" s="36"/>
      <c r="AN117" s="36" t="s">
        <v>33</v>
      </c>
      <c r="AO117" s="80" t="s">
        <v>453</v>
      </c>
      <c r="AP117" s="170"/>
      <c r="AQ117" s="170"/>
      <c r="AR117" s="73" t="s">
        <v>171</v>
      </c>
      <c r="AS117" s="72">
        <v>-3</v>
      </c>
      <c r="AT117" s="36"/>
      <c r="AU117" s="36" t="s">
        <v>33</v>
      </c>
      <c r="AV117" s="80" t="s">
        <v>551</v>
      </c>
    </row>
    <row r="118" spans="2:48" ht="16.5" customHeight="1">
      <c r="B118" s="73" t="s">
        <v>32</v>
      </c>
      <c r="C118" s="72">
        <v>1470</v>
      </c>
      <c r="D118" s="36"/>
      <c r="E118" s="96"/>
      <c r="F118" s="95"/>
      <c r="G118" s="38"/>
      <c r="I118" s="73" t="s">
        <v>32</v>
      </c>
      <c r="J118" s="72">
        <v>760</v>
      </c>
      <c r="K118" s="36"/>
      <c r="L118" s="96"/>
      <c r="M118" s="95"/>
      <c r="P118" s="73" t="s">
        <v>32</v>
      </c>
      <c r="Q118" s="72">
        <v>550</v>
      </c>
      <c r="R118" s="36"/>
      <c r="S118" s="96"/>
      <c r="T118" s="95"/>
      <c r="W118" s="73" t="s">
        <v>32</v>
      </c>
      <c r="X118" s="72">
        <v>420</v>
      </c>
      <c r="Y118" s="36"/>
      <c r="Z118" s="96"/>
      <c r="AA118" s="95"/>
      <c r="AB118" s="171"/>
      <c r="AC118" s="171"/>
      <c r="AD118" s="73" t="s">
        <v>32</v>
      </c>
      <c r="AE118" s="72">
        <v>620</v>
      </c>
      <c r="AF118" s="36"/>
      <c r="AG118" s="96"/>
      <c r="AH118" s="95"/>
      <c r="AI118" s="171"/>
      <c r="AJ118" s="171"/>
      <c r="AK118" s="73" t="s">
        <v>32</v>
      </c>
      <c r="AL118" s="72">
        <v>530</v>
      </c>
      <c r="AM118" s="36"/>
      <c r="AN118" s="96"/>
      <c r="AO118" s="95"/>
      <c r="AP118" s="171"/>
      <c r="AQ118" s="171"/>
      <c r="AR118" s="73" t="s">
        <v>32</v>
      </c>
      <c r="AS118" s="72">
        <v>920</v>
      </c>
      <c r="AT118" s="36"/>
      <c r="AU118" s="96"/>
      <c r="AV118" s="95"/>
    </row>
    <row r="119" spans="2:48" ht="16.5" customHeight="1">
      <c r="B119" s="73" t="s">
        <v>101</v>
      </c>
      <c r="C119" s="72">
        <v>2500</v>
      </c>
      <c r="D119" s="36"/>
      <c r="E119" s="36"/>
      <c r="F119" s="80"/>
      <c r="G119" s="38"/>
      <c r="I119" s="73" t="s">
        <v>101</v>
      </c>
      <c r="J119" s="72">
        <v>2500</v>
      </c>
      <c r="K119" s="36"/>
      <c r="L119" s="36"/>
      <c r="M119" s="80"/>
      <c r="P119" s="73" t="s">
        <v>101</v>
      </c>
      <c r="Q119" s="72">
        <v>2500</v>
      </c>
      <c r="R119" s="36"/>
      <c r="S119" s="36"/>
      <c r="T119" s="80"/>
      <c r="W119" s="73" t="s">
        <v>101</v>
      </c>
      <c r="X119" s="72">
        <v>2500</v>
      </c>
      <c r="Y119" s="36"/>
      <c r="Z119" s="36"/>
      <c r="AA119" s="80"/>
      <c r="AB119" s="170"/>
      <c r="AC119" s="170"/>
      <c r="AD119" s="73" t="s">
        <v>101</v>
      </c>
      <c r="AE119" s="72">
        <v>2500</v>
      </c>
      <c r="AF119" s="36"/>
      <c r="AG119" s="36"/>
      <c r="AH119" s="80"/>
      <c r="AI119" s="170"/>
      <c r="AJ119" s="170"/>
      <c r="AK119" s="73" t="s">
        <v>101</v>
      </c>
      <c r="AL119" s="72">
        <v>2500</v>
      </c>
      <c r="AM119" s="36"/>
      <c r="AN119" s="36"/>
      <c r="AO119" s="80"/>
      <c r="AP119" s="170"/>
      <c r="AQ119" s="170"/>
      <c r="AR119" s="73" t="s">
        <v>101</v>
      </c>
      <c r="AS119" s="72">
        <v>0</v>
      </c>
      <c r="AT119" s="36"/>
      <c r="AU119" s="36"/>
      <c r="AV119" s="80"/>
    </row>
    <row r="120" spans="2:48" ht="16.5" customHeight="1">
      <c r="B120" s="73" t="s">
        <v>104</v>
      </c>
      <c r="C120" s="72">
        <v>0</v>
      </c>
      <c r="D120" s="36"/>
      <c r="E120" s="36"/>
      <c r="F120" s="80"/>
      <c r="G120" s="38"/>
      <c r="I120" s="73" t="s">
        <v>104</v>
      </c>
      <c r="J120" s="72">
        <v>0</v>
      </c>
      <c r="K120" s="36"/>
      <c r="L120" s="36"/>
      <c r="M120" s="80"/>
      <c r="P120" s="73" t="s">
        <v>104</v>
      </c>
      <c r="Q120" s="72">
        <v>0</v>
      </c>
      <c r="R120" s="36"/>
      <c r="S120" s="36"/>
      <c r="T120" s="80"/>
      <c r="W120" s="73" t="s">
        <v>104</v>
      </c>
      <c r="X120" s="72">
        <v>0</v>
      </c>
      <c r="Y120" s="36"/>
      <c r="Z120" s="36"/>
      <c r="AA120" s="80"/>
      <c r="AB120" s="170"/>
      <c r="AC120" s="170"/>
      <c r="AD120" s="73" t="s">
        <v>104</v>
      </c>
      <c r="AE120" s="72">
        <v>0</v>
      </c>
      <c r="AF120" s="36"/>
      <c r="AG120" s="36"/>
      <c r="AH120" s="80"/>
      <c r="AI120" s="170"/>
      <c r="AJ120" s="170"/>
      <c r="AK120" s="73" t="s">
        <v>104</v>
      </c>
      <c r="AL120" s="72">
        <v>0</v>
      </c>
      <c r="AM120" s="36"/>
      <c r="AN120" s="36"/>
      <c r="AO120" s="80"/>
      <c r="AP120" s="170"/>
      <c r="AQ120" s="170"/>
      <c r="AR120" s="73" t="s">
        <v>104</v>
      </c>
      <c r="AS120" s="72">
        <v>0</v>
      </c>
      <c r="AT120" s="36"/>
      <c r="AU120" s="36"/>
      <c r="AV120" s="80"/>
    </row>
    <row r="121" spans="2:48" ht="16.5" customHeight="1">
      <c r="B121" s="93" t="s">
        <v>109</v>
      </c>
      <c r="C121" s="94">
        <v>47780</v>
      </c>
      <c r="D121" s="81"/>
      <c r="E121" s="36"/>
      <c r="F121" s="37"/>
      <c r="G121" s="38"/>
      <c r="H121" s="39"/>
      <c r="I121" s="93" t="s">
        <v>109</v>
      </c>
      <c r="J121" s="94">
        <v>25920</v>
      </c>
      <c r="K121" s="81"/>
      <c r="L121" s="36"/>
      <c r="M121" s="37"/>
      <c r="N121" s="39"/>
      <c r="O121" s="39"/>
      <c r="P121" s="93" t="s">
        <v>109</v>
      </c>
      <c r="Q121" s="94">
        <v>19520</v>
      </c>
      <c r="R121" s="81"/>
      <c r="S121" s="36"/>
      <c r="T121" s="37"/>
      <c r="U121" s="39"/>
      <c r="V121" s="39"/>
      <c r="W121" s="93" t="s">
        <v>109</v>
      </c>
      <c r="X121" s="94">
        <v>15410</v>
      </c>
      <c r="Y121" s="81"/>
      <c r="Z121" s="36"/>
      <c r="AA121" s="37"/>
      <c r="AB121" s="81"/>
      <c r="AC121" s="81"/>
      <c r="AD121" s="93" t="s">
        <v>109</v>
      </c>
      <c r="AE121" s="94">
        <v>21800</v>
      </c>
      <c r="AF121" s="81"/>
      <c r="AG121" s="36"/>
      <c r="AH121" s="37"/>
      <c r="AI121" s="81"/>
      <c r="AJ121" s="81"/>
      <c r="AK121" s="93" t="s">
        <v>109</v>
      </c>
      <c r="AL121" s="94">
        <v>19060</v>
      </c>
      <c r="AM121" s="81"/>
      <c r="AN121" s="36"/>
      <c r="AO121" s="37"/>
      <c r="AP121" s="81"/>
      <c r="AQ121" s="81"/>
      <c r="AR121" s="93" t="s">
        <v>109</v>
      </c>
      <c r="AS121" s="94">
        <v>28450</v>
      </c>
      <c r="AT121" s="81"/>
      <c r="AU121" s="36"/>
      <c r="AV121" s="37"/>
    </row>
    <row r="122" spans="2:48" ht="16.5" customHeight="1">
      <c r="B122" s="74" t="s">
        <v>111</v>
      </c>
      <c r="C122" s="75">
        <v>0</v>
      </c>
      <c r="D122" s="81"/>
      <c r="E122" s="36"/>
      <c r="F122" s="37"/>
      <c r="G122" s="38"/>
      <c r="H122" s="39"/>
      <c r="I122" s="74" t="s">
        <v>111</v>
      </c>
      <c r="J122" s="75">
        <v>0</v>
      </c>
      <c r="K122" s="81"/>
      <c r="L122" s="36"/>
      <c r="M122" s="37"/>
      <c r="N122" s="39"/>
      <c r="O122" s="39"/>
      <c r="P122" s="74" t="s">
        <v>111</v>
      </c>
      <c r="Q122" s="75">
        <v>0</v>
      </c>
      <c r="R122" s="81"/>
      <c r="S122" s="36"/>
      <c r="T122" s="37"/>
      <c r="U122" s="39"/>
      <c r="V122" s="39"/>
      <c r="W122" s="74" t="s">
        <v>111</v>
      </c>
      <c r="X122" s="75">
        <v>0</v>
      </c>
      <c r="Y122" s="81"/>
      <c r="Z122" s="36"/>
      <c r="AA122" s="37"/>
      <c r="AB122" s="81"/>
      <c r="AC122" s="81"/>
      <c r="AD122" s="74" t="s">
        <v>111</v>
      </c>
      <c r="AE122" s="75">
        <v>0</v>
      </c>
      <c r="AF122" s="81"/>
      <c r="AG122" s="36"/>
      <c r="AH122" s="37"/>
      <c r="AI122" s="81"/>
      <c r="AJ122" s="81"/>
      <c r="AK122" s="74" t="s">
        <v>111</v>
      </c>
      <c r="AL122" s="75">
        <v>0</v>
      </c>
      <c r="AM122" s="81"/>
      <c r="AN122" s="36"/>
      <c r="AO122" s="37"/>
      <c r="AP122" s="81"/>
      <c r="AQ122" s="81"/>
      <c r="AR122" s="74" t="s">
        <v>111</v>
      </c>
      <c r="AS122" s="75">
        <v>0</v>
      </c>
      <c r="AT122" s="81"/>
      <c r="AU122" s="36"/>
      <c r="AV122" s="37"/>
    </row>
    <row r="123" spans="2:48" ht="16.5" customHeight="1">
      <c r="B123" s="91" t="s">
        <v>112</v>
      </c>
      <c r="C123" s="92">
        <v>47780</v>
      </c>
      <c r="D123" s="81"/>
      <c r="E123" s="36"/>
      <c r="F123" s="37"/>
      <c r="G123" s="38"/>
      <c r="I123" s="91" t="s">
        <v>112</v>
      </c>
      <c r="J123" s="92">
        <v>25920</v>
      </c>
      <c r="K123" s="81"/>
      <c r="L123" s="36"/>
      <c r="M123" s="37"/>
      <c r="P123" s="91" t="s">
        <v>112</v>
      </c>
      <c r="Q123" s="92">
        <v>19520</v>
      </c>
      <c r="R123" s="81"/>
      <c r="S123" s="36"/>
      <c r="T123" s="37"/>
      <c r="W123" s="91" t="s">
        <v>112</v>
      </c>
      <c r="X123" s="92">
        <v>15410</v>
      </c>
      <c r="Y123" s="81"/>
      <c r="Z123" s="36"/>
      <c r="AA123" s="37"/>
      <c r="AB123" s="81"/>
      <c r="AC123" s="81"/>
      <c r="AD123" s="91" t="s">
        <v>112</v>
      </c>
      <c r="AE123" s="92">
        <v>21800</v>
      </c>
      <c r="AF123" s="81"/>
      <c r="AG123" s="36"/>
      <c r="AH123" s="37"/>
      <c r="AI123" s="81"/>
      <c r="AJ123" s="81"/>
      <c r="AK123" s="91" t="s">
        <v>112</v>
      </c>
      <c r="AL123" s="92">
        <v>19060</v>
      </c>
      <c r="AM123" s="81"/>
      <c r="AN123" s="36"/>
      <c r="AO123" s="37"/>
      <c r="AP123" s="81"/>
      <c r="AQ123" s="81"/>
      <c r="AR123" s="91" t="s">
        <v>112</v>
      </c>
      <c r="AS123" s="92">
        <v>28450</v>
      </c>
      <c r="AT123" s="81"/>
      <c r="AU123" s="36"/>
      <c r="AV123" s="37"/>
    </row>
    <row r="124" spans="2:48" s="39" customFormat="1" ht="16.5" customHeight="1">
      <c r="B124" s="73"/>
      <c r="C124" s="42"/>
      <c r="D124" s="36"/>
      <c r="E124" s="36"/>
      <c r="F124" s="37"/>
      <c r="G124" s="38"/>
      <c r="I124" s="73"/>
      <c r="J124" s="42"/>
      <c r="K124" s="36"/>
      <c r="L124" s="36"/>
      <c r="M124" s="37"/>
      <c r="P124" s="73"/>
      <c r="Q124" s="42"/>
      <c r="R124" s="36"/>
      <c r="S124" s="36"/>
      <c r="T124" s="37"/>
      <c r="W124" s="73"/>
      <c r="X124" s="42"/>
      <c r="Y124" s="36"/>
      <c r="Z124" s="36"/>
      <c r="AA124" s="37"/>
      <c r="AB124" s="81"/>
      <c r="AC124" s="81"/>
      <c r="AD124" s="73"/>
      <c r="AE124" s="42"/>
      <c r="AF124" s="36"/>
      <c r="AG124" s="36"/>
      <c r="AH124" s="37"/>
      <c r="AI124" s="81"/>
      <c r="AJ124" s="81"/>
      <c r="AK124" s="73"/>
      <c r="AL124" s="42"/>
      <c r="AM124" s="36"/>
      <c r="AN124" s="36"/>
      <c r="AO124" s="37"/>
      <c r="AP124" s="81"/>
      <c r="AQ124" s="81"/>
      <c r="AR124" s="73"/>
      <c r="AS124" s="42"/>
      <c r="AT124" s="36"/>
      <c r="AU124" s="36"/>
      <c r="AV124" s="37"/>
    </row>
    <row r="125" spans="2:48" s="82" customFormat="1" ht="16.5" customHeight="1">
      <c r="B125" s="73">
        <v>0</v>
      </c>
      <c r="C125" s="42"/>
      <c r="D125" s="36"/>
      <c r="E125" s="36"/>
      <c r="F125" s="37"/>
      <c r="G125" s="83"/>
      <c r="I125" s="73">
        <v>0</v>
      </c>
      <c r="J125" s="42"/>
      <c r="K125" s="36"/>
      <c r="L125" s="36"/>
      <c r="M125" s="37"/>
      <c r="P125" s="73">
        <v>0</v>
      </c>
      <c r="Q125" s="42"/>
      <c r="R125" s="36"/>
      <c r="S125" s="36"/>
      <c r="T125" s="37"/>
      <c r="W125" s="73">
        <v>0</v>
      </c>
      <c r="X125" s="42"/>
      <c r="Y125" s="36"/>
      <c r="Z125" s="36"/>
      <c r="AA125" s="37"/>
      <c r="AB125" s="81"/>
      <c r="AC125" s="81"/>
      <c r="AD125" s="73">
        <v>0</v>
      </c>
      <c r="AE125" s="42"/>
      <c r="AF125" s="36"/>
      <c r="AG125" s="36"/>
      <c r="AH125" s="37"/>
      <c r="AI125" s="81"/>
      <c r="AJ125" s="81"/>
      <c r="AK125" s="73">
        <v>0</v>
      </c>
      <c r="AL125" s="42"/>
      <c r="AM125" s="36"/>
      <c r="AN125" s="36"/>
      <c r="AO125" s="37"/>
      <c r="AP125" s="81"/>
      <c r="AQ125" s="81"/>
      <c r="AR125" s="73">
        <v>0</v>
      </c>
      <c r="AS125" s="42"/>
      <c r="AT125" s="36"/>
      <c r="AU125" s="36"/>
      <c r="AV125" s="37"/>
    </row>
    <row r="126" spans="2:48" ht="16.5" customHeight="1">
      <c r="B126" s="73" t="s">
        <v>211</v>
      </c>
      <c r="C126" s="42"/>
      <c r="D126" s="36"/>
      <c r="E126" s="36"/>
      <c r="F126" s="37"/>
      <c r="G126" s="38"/>
      <c r="I126" s="73" t="s">
        <v>211</v>
      </c>
      <c r="J126" s="42"/>
      <c r="K126" s="36"/>
      <c r="L126" s="36"/>
      <c r="M126" s="37"/>
      <c r="P126" s="73" t="s">
        <v>211</v>
      </c>
      <c r="Q126" s="42"/>
      <c r="R126" s="36"/>
      <c r="S126" s="36"/>
      <c r="T126" s="37"/>
      <c r="W126" s="73" t="s">
        <v>211</v>
      </c>
      <c r="X126" s="42"/>
      <c r="Y126" s="36"/>
      <c r="Z126" s="36"/>
      <c r="AA126" s="37"/>
      <c r="AB126" s="81"/>
      <c r="AC126" s="81"/>
      <c r="AD126" s="73" t="s">
        <v>211</v>
      </c>
      <c r="AE126" s="42"/>
      <c r="AF126" s="36"/>
      <c r="AG126" s="36"/>
      <c r="AH126" s="37"/>
      <c r="AI126" s="81"/>
      <c r="AJ126" s="81"/>
      <c r="AK126" s="73" t="s">
        <v>211</v>
      </c>
      <c r="AL126" s="42"/>
      <c r="AM126" s="36"/>
      <c r="AN126" s="36"/>
      <c r="AO126" s="37"/>
      <c r="AP126" s="81"/>
      <c r="AQ126" s="81"/>
      <c r="AR126" s="73" t="s">
        <v>211</v>
      </c>
      <c r="AS126" s="42"/>
      <c r="AT126" s="36"/>
      <c r="AU126" s="36"/>
      <c r="AV126" s="37"/>
    </row>
    <row r="127" spans="2:48" s="184" customFormat="1" ht="16.5" customHeight="1">
      <c r="B127" s="180">
        <v>0</v>
      </c>
      <c r="C127" s="181"/>
      <c r="D127" s="26"/>
      <c r="E127" s="26"/>
      <c r="F127" s="182"/>
      <c r="G127" s="183"/>
      <c r="I127" s="180">
        <v>0</v>
      </c>
      <c r="J127" s="181"/>
      <c r="K127" s="26"/>
      <c r="L127" s="26"/>
      <c r="M127" s="182"/>
      <c r="P127" s="180">
        <v>0</v>
      </c>
      <c r="Q127" s="181"/>
      <c r="R127" s="26"/>
      <c r="S127" s="26"/>
      <c r="T127" s="182"/>
      <c r="W127" s="180">
        <v>0</v>
      </c>
      <c r="X127" s="181"/>
      <c r="Y127" s="26"/>
      <c r="Z127" s="26"/>
      <c r="AA127" s="182"/>
      <c r="AB127" s="185"/>
      <c r="AC127" s="185"/>
      <c r="AD127" s="180">
        <v>0</v>
      </c>
      <c r="AE127" s="181"/>
      <c r="AF127" s="26"/>
      <c r="AG127" s="26"/>
      <c r="AH127" s="182"/>
      <c r="AI127" s="185"/>
      <c r="AJ127" s="185"/>
      <c r="AK127" s="180">
        <v>0</v>
      </c>
      <c r="AL127" s="181"/>
      <c r="AM127" s="26"/>
      <c r="AN127" s="26"/>
      <c r="AO127" s="182"/>
      <c r="AP127" s="185"/>
      <c r="AQ127" s="185"/>
      <c r="AR127" s="180">
        <v>0</v>
      </c>
      <c r="AS127" s="181"/>
      <c r="AT127" s="26"/>
      <c r="AU127" s="26"/>
      <c r="AV127" s="182"/>
    </row>
    <row r="128" spans="2:48" ht="16.5" customHeight="1" thickBot="1">
      <c r="B128" s="84"/>
      <c r="C128" s="85"/>
      <c r="D128" s="85"/>
      <c r="E128" s="85"/>
      <c r="F128" s="86"/>
      <c r="I128" s="84"/>
      <c r="J128" s="85"/>
      <c r="K128" s="85"/>
      <c r="L128" s="85"/>
      <c r="M128" s="86"/>
      <c r="P128" s="84"/>
      <c r="Q128" s="85"/>
      <c r="R128" s="85"/>
      <c r="S128" s="85"/>
      <c r="T128" s="86"/>
      <c r="W128" s="84"/>
      <c r="X128" s="85"/>
      <c r="Y128" s="85"/>
      <c r="Z128" s="85"/>
      <c r="AA128" s="86"/>
      <c r="AB128" s="81"/>
      <c r="AC128" s="81"/>
      <c r="AD128" s="84"/>
      <c r="AE128" s="85"/>
      <c r="AF128" s="85"/>
      <c r="AG128" s="85"/>
      <c r="AH128" s="86"/>
      <c r="AI128" s="81"/>
      <c r="AJ128" s="81"/>
      <c r="AK128" s="84"/>
      <c r="AL128" s="85"/>
      <c r="AM128" s="85"/>
      <c r="AN128" s="85"/>
      <c r="AO128" s="86"/>
      <c r="AP128" s="81"/>
      <c r="AQ128" s="81"/>
      <c r="AR128" s="84"/>
      <c r="AS128" s="85"/>
      <c r="AT128" s="85"/>
      <c r="AU128" s="85"/>
      <c r="AV128" s="86"/>
    </row>
    <row r="129" spans="2:48" ht="16.5" customHeight="1">
      <c r="B129" s="36"/>
      <c r="I129" s="36"/>
      <c r="P129" s="36"/>
      <c r="W129" s="36"/>
      <c r="AD129" s="36"/>
      <c r="AK129" s="36"/>
      <c r="AR129" s="36"/>
    </row>
    <row r="130" spans="2:48" ht="16.5" customHeight="1">
      <c r="B130" s="36"/>
      <c r="I130" s="36"/>
      <c r="P130" s="36"/>
      <c r="W130" s="36"/>
      <c r="AD130" s="36"/>
      <c r="AK130" s="36"/>
      <c r="AR130" s="36"/>
    </row>
    <row r="131" spans="2:48" ht="16.5" customHeight="1">
      <c r="B131" s="36"/>
      <c r="I131" s="36"/>
      <c r="P131" s="36"/>
      <c r="W131" s="36"/>
      <c r="AD131" s="36"/>
      <c r="AK131" s="36"/>
      <c r="AR131" s="36"/>
    </row>
    <row r="132" spans="2:48" ht="16.5" customHeight="1" thickBot="1">
      <c r="G132" s="38"/>
    </row>
    <row r="133" spans="2:48" s="76" customFormat="1" ht="16.5" customHeight="1">
      <c r="B133" s="98"/>
      <c r="C133" s="101"/>
      <c r="D133" s="102" t="s">
        <v>114</v>
      </c>
      <c r="E133" s="99"/>
      <c r="F133" s="100"/>
      <c r="G133" s="77"/>
      <c r="I133" s="98"/>
      <c r="J133" s="101"/>
      <c r="K133" s="102" t="s">
        <v>114</v>
      </c>
      <c r="L133" s="99"/>
      <c r="M133" s="100"/>
      <c r="P133" s="98"/>
      <c r="Q133" s="101"/>
      <c r="R133" s="102" t="s">
        <v>114</v>
      </c>
      <c r="S133" s="99"/>
      <c r="T133" s="100"/>
      <c r="W133" s="98"/>
      <c r="X133" s="101"/>
      <c r="Y133" s="102" t="s">
        <v>114</v>
      </c>
      <c r="Z133" s="99"/>
      <c r="AA133" s="100"/>
      <c r="AB133" s="167"/>
      <c r="AC133" s="167"/>
      <c r="AD133" s="98"/>
      <c r="AE133" s="101"/>
      <c r="AF133" s="102" t="s">
        <v>114</v>
      </c>
      <c r="AG133" s="99"/>
      <c r="AH133" s="100"/>
      <c r="AI133" s="167"/>
      <c r="AJ133" s="167"/>
      <c r="AK133" s="98"/>
      <c r="AL133" s="101"/>
      <c r="AM133" s="102" t="s">
        <v>114</v>
      </c>
      <c r="AN133" s="99"/>
      <c r="AO133" s="100"/>
      <c r="AP133" s="167"/>
      <c r="AQ133" s="167"/>
      <c r="AR133" s="98"/>
      <c r="AS133" s="101"/>
      <c r="AT133" s="102" t="s">
        <v>114</v>
      </c>
      <c r="AU133" s="99"/>
      <c r="AV133" s="100"/>
    </row>
    <row r="134" spans="2:48" ht="16.5" customHeight="1">
      <c r="B134" s="40" t="s">
        <v>26</v>
      </c>
      <c r="C134" s="26" t="s">
        <v>38</v>
      </c>
      <c r="D134" s="96"/>
      <c r="E134" s="26"/>
      <c r="F134" s="95"/>
      <c r="G134" s="41"/>
      <c r="H134" s="41"/>
      <c r="I134" s="40" t="s">
        <v>26</v>
      </c>
      <c r="J134" s="26" t="s">
        <v>43</v>
      </c>
      <c r="K134" s="41"/>
      <c r="L134" s="26"/>
      <c r="M134" s="70"/>
      <c r="N134" s="41"/>
      <c r="O134" s="41"/>
      <c r="P134" s="40" t="s">
        <v>26</v>
      </c>
      <c r="Q134" s="26" t="s">
        <v>61</v>
      </c>
      <c r="R134" s="42"/>
      <c r="S134" s="26"/>
      <c r="T134" s="70"/>
      <c r="U134" s="41"/>
      <c r="V134" s="41"/>
      <c r="W134" s="40" t="s">
        <v>26</v>
      </c>
      <c r="X134" s="26" t="s">
        <v>62</v>
      </c>
      <c r="Y134" s="41"/>
      <c r="Z134" s="26"/>
      <c r="AA134" s="70"/>
      <c r="AB134" s="41"/>
      <c r="AC134" s="41"/>
      <c r="AD134" s="40" t="s">
        <v>26</v>
      </c>
      <c r="AE134" s="26" t="s">
        <v>63</v>
      </c>
      <c r="AF134" s="41"/>
      <c r="AG134" s="26"/>
      <c r="AH134" s="70"/>
      <c r="AI134" s="41"/>
      <c r="AJ134" s="41"/>
      <c r="AK134" s="40" t="s">
        <v>26</v>
      </c>
      <c r="AL134" s="26" t="s">
        <v>64</v>
      </c>
      <c r="AN134" s="26"/>
      <c r="AO134" s="70"/>
      <c r="AP134" s="41"/>
      <c r="AQ134" s="41"/>
      <c r="AR134" s="40" t="s">
        <v>26</v>
      </c>
      <c r="AS134" s="26" t="s">
        <v>65</v>
      </c>
      <c r="AU134" s="26"/>
      <c r="AV134" s="70"/>
    </row>
    <row r="135" spans="2:48" ht="16.5" customHeight="1">
      <c r="B135" s="73" t="s">
        <v>27</v>
      </c>
      <c r="C135" s="36" t="s">
        <v>502</v>
      </c>
      <c r="D135" s="36"/>
      <c r="E135" s="36" t="s">
        <v>28</v>
      </c>
      <c r="F135" s="90">
        <v>45453</v>
      </c>
      <c r="G135" s="38"/>
      <c r="I135" s="73" t="s">
        <v>27</v>
      </c>
      <c r="J135" s="36" t="s">
        <v>502</v>
      </c>
      <c r="K135" s="36"/>
      <c r="L135" s="36" t="s">
        <v>28</v>
      </c>
      <c r="M135" s="90">
        <v>45453</v>
      </c>
      <c r="P135" s="73" t="s">
        <v>27</v>
      </c>
      <c r="Q135" s="36" t="s">
        <v>502</v>
      </c>
      <c r="R135" s="36"/>
      <c r="S135" s="36" t="s">
        <v>28</v>
      </c>
      <c r="T135" s="90">
        <v>45453</v>
      </c>
      <c r="W135" s="73" t="s">
        <v>27</v>
      </c>
      <c r="X135" s="36" t="s">
        <v>502</v>
      </c>
      <c r="Y135" s="36"/>
      <c r="Z135" s="36" t="s">
        <v>28</v>
      </c>
      <c r="AA135" s="90">
        <v>45453</v>
      </c>
      <c r="AB135" s="168"/>
      <c r="AC135" s="168"/>
      <c r="AD135" s="73" t="s">
        <v>27</v>
      </c>
      <c r="AE135" s="36" t="s">
        <v>502</v>
      </c>
      <c r="AF135" s="36"/>
      <c r="AG135" s="36" t="s">
        <v>28</v>
      </c>
      <c r="AH135" s="90">
        <v>45453</v>
      </c>
      <c r="AI135" s="168"/>
      <c r="AJ135" s="168"/>
      <c r="AK135" s="73" t="s">
        <v>27</v>
      </c>
      <c r="AL135" s="36" t="s">
        <v>502</v>
      </c>
      <c r="AM135" s="36"/>
      <c r="AN135" s="36" t="s">
        <v>28</v>
      </c>
      <c r="AO135" s="90">
        <v>45453</v>
      </c>
      <c r="AP135" s="168"/>
      <c r="AQ135" s="168"/>
      <c r="AR135" s="73" t="s">
        <v>27</v>
      </c>
      <c r="AS135" s="36" t="s">
        <v>502</v>
      </c>
      <c r="AT135" s="36"/>
      <c r="AU135" s="36" t="s">
        <v>28</v>
      </c>
      <c r="AV135" s="90">
        <v>45453</v>
      </c>
    </row>
    <row r="136" spans="2:48" ht="16.5" customHeight="1">
      <c r="B136" s="73"/>
      <c r="C136" s="36"/>
      <c r="D136" s="36"/>
      <c r="E136" s="36"/>
      <c r="F136" s="37"/>
      <c r="G136" s="38"/>
      <c r="I136" s="73"/>
      <c r="J136" s="36"/>
      <c r="K136" s="36"/>
      <c r="L136" s="36"/>
      <c r="M136" s="37"/>
      <c r="P136" s="73"/>
      <c r="Q136" s="36"/>
      <c r="R136" s="36"/>
      <c r="S136" s="36"/>
      <c r="T136" s="37"/>
      <c r="W136" s="73"/>
      <c r="X136" s="36"/>
      <c r="Y136" s="36"/>
      <c r="Z136" s="36"/>
      <c r="AA136" s="37"/>
      <c r="AB136" s="81"/>
      <c r="AC136" s="81"/>
      <c r="AD136" s="73"/>
      <c r="AE136" s="36"/>
      <c r="AF136" s="36"/>
      <c r="AG136" s="36"/>
      <c r="AH136" s="37"/>
      <c r="AI136" s="81"/>
      <c r="AJ136" s="81"/>
      <c r="AK136" s="73"/>
      <c r="AL136" s="36"/>
      <c r="AM136" s="36"/>
      <c r="AN136" s="36"/>
      <c r="AO136" s="37"/>
      <c r="AP136" s="81"/>
      <c r="AQ136" s="81"/>
      <c r="AR136" s="73"/>
      <c r="AS136" s="36"/>
      <c r="AT136" s="36"/>
      <c r="AU136" s="36"/>
      <c r="AV136" s="37"/>
    </row>
    <row r="137" spans="2:48" s="79" customFormat="1" ht="16.5" customHeight="1">
      <c r="B137" s="266" t="s">
        <v>113</v>
      </c>
      <c r="C137" s="267"/>
      <c r="D137" s="251"/>
      <c r="E137" s="268" t="s">
        <v>115</v>
      </c>
      <c r="F137" s="269"/>
      <c r="G137" s="78"/>
      <c r="I137" s="266" t="s">
        <v>113</v>
      </c>
      <c r="J137" s="267"/>
      <c r="K137" s="251"/>
      <c r="L137" s="268" t="s">
        <v>115</v>
      </c>
      <c r="M137" s="269"/>
      <c r="P137" s="266" t="s">
        <v>113</v>
      </c>
      <c r="Q137" s="267"/>
      <c r="R137" s="251"/>
      <c r="S137" s="268" t="s">
        <v>115</v>
      </c>
      <c r="T137" s="269"/>
      <c r="W137" s="266" t="s">
        <v>113</v>
      </c>
      <c r="X137" s="267"/>
      <c r="Y137" s="251"/>
      <c r="Z137" s="268" t="s">
        <v>115</v>
      </c>
      <c r="AA137" s="269"/>
      <c r="AB137" s="169"/>
      <c r="AC137" s="169"/>
      <c r="AD137" s="266" t="s">
        <v>113</v>
      </c>
      <c r="AE137" s="267"/>
      <c r="AF137" s="251"/>
      <c r="AG137" s="268" t="s">
        <v>115</v>
      </c>
      <c r="AH137" s="269"/>
      <c r="AI137" s="169"/>
      <c r="AJ137" s="169"/>
      <c r="AK137" s="266" t="s">
        <v>113</v>
      </c>
      <c r="AL137" s="267"/>
      <c r="AM137" s="251"/>
      <c r="AN137" s="268" t="s">
        <v>115</v>
      </c>
      <c r="AO137" s="269"/>
      <c r="AP137" s="169"/>
      <c r="AQ137" s="169"/>
      <c r="AR137" s="266" t="s">
        <v>113</v>
      </c>
      <c r="AS137" s="267"/>
      <c r="AT137" s="251"/>
      <c r="AU137" s="268" t="s">
        <v>115</v>
      </c>
      <c r="AV137" s="269"/>
    </row>
    <row r="138" spans="2:48" ht="16.5" customHeight="1">
      <c r="B138" s="73" t="s">
        <v>1</v>
      </c>
      <c r="C138" s="72">
        <v>910</v>
      </c>
      <c r="D138" s="36"/>
      <c r="E138" s="36" t="s">
        <v>29</v>
      </c>
      <c r="F138" s="80" t="s">
        <v>552</v>
      </c>
      <c r="G138" s="38"/>
      <c r="I138" s="73" t="s">
        <v>1</v>
      </c>
      <c r="J138" s="72">
        <v>910</v>
      </c>
      <c r="K138" s="36"/>
      <c r="L138" s="36" t="s">
        <v>29</v>
      </c>
      <c r="M138" s="80" t="s">
        <v>553</v>
      </c>
      <c r="P138" s="73" t="s">
        <v>1</v>
      </c>
      <c r="Q138" s="72">
        <v>910</v>
      </c>
      <c r="R138" s="36"/>
      <c r="S138" s="36" t="s">
        <v>29</v>
      </c>
      <c r="T138" s="80" t="s">
        <v>554</v>
      </c>
      <c r="W138" s="73" t="s">
        <v>1</v>
      </c>
      <c r="X138" s="72">
        <v>910</v>
      </c>
      <c r="Y138" s="36"/>
      <c r="Z138" s="36" t="s">
        <v>29</v>
      </c>
      <c r="AA138" s="80" t="s">
        <v>555</v>
      </c>
      <c r="AB138" s="170"/>
      <c r="AC138" s="170"/>
      <c r="AD138" s="73" t="s">
        <v>1</v>
      </c>
      <c r="AE138" s="72">
        <v>910</v>
      </c>
      <c r="AF138" s="36"/>
      <c r="AG138" s="36" t="s">
        <v>29</v>
      </c>
      <c r="AH138" s="80" t="s">
        <v>556</v>
      </c>
      <c r="AI138" s="170"/>
      <c r="AJ138" s="170"/>
      <c r="AK138" s="73" t="s">
        <v>1</v>
      </c>
      <c r="AL138" s="72">
        <v>910</v>
      </c>
      <c r="AM138" s="36"/>
      <c r="AN138" s="36" t="s">
        <v>29</v>
      </c>
      <c r="AO138" s="80" t="s">
        <v>557</v>
      </c>
      <c r="AP138" s="170"/>
      <c r="AQ138" s="170"/>
      <c r="AR138" s="73" t="s">
        <v>1</v>
      </c>
      <c r="AS138" s="72">
        <v>910</v>
      </c>
      <c r="AT138" s="36"/>
      <c r="AU138" s="36" t="s">
        <v>29</v>
      </c>
      <c r="AV138" s="80" t="s">
        <v>558</v>
      </c>
    </row>
    <row r="139" spans="2:48" ht="16.5" customHeight="1">
      <c r="B139" s="73" t="s">
        <v>3</v>
      </c>
      <c r="C139" s="72">
        <v>11640</v>
      </c>
      <c r="D139" s="36"/>
      <c r="E139" s="36" t="s">
        <v>30</v>
      </c>
      <c r="F139" s="80" t="s">
        <v>469</v>
      </c>
      <c r="G139" s="38"/>
      <c r="I139" s="73" t="s">
        <v>3</v>
      </c>
      <c r="J139" s="72">
        <v>14760</v>
      </c>
      <c r="K139" s="36"/>
      <c r="L139" s="36" t="s">
        <v>30</v>
      </c>
      <c r="M139" s="80" t="s">
        <v>470</v>
      </c>
      <c r="P139" s="73" t="s">
        <v>3</v>
      </c>
      <c r="Q139" s="72">
        <v>18480</v>
      </c>
      <c r="R139" s="36"/>
      <c r="S139" s="36" t="s">
        <v>30</v>
      </c>
      <c r="T139" s="80" t="s">
        <v>471</v>
      </c>
      <c r="W139" s="73" t="s">
        <v>3</v>
      </c>
      <c r="X139" s="72">
        <v>18000</v>
      </c>
      <c r="Y139" s="36"/>
      <c r="Z139" s="36" t="s">
        <v>30</v>
      </c>
      <c r="AA139" s="80" t="s">
        <v>472</v>
      </c>
      <c r="AB139" s="170"/>
      <c r="AC139" s="170"/>
      <c r="AD139" s="73" t="s">
        <v>3</v>
      </c>
      <c r="AE139" s="72">
        <v>9840</v>
      </c>
      <c r="AF139" s="36"/>
      <c r="AG139" s="36" t="s">
        <v>30</v>
      </c>
      <c r="AH139" s="80" t="s">
        <v>473</v>
      </c>
      <c r="AI139" s="170"/>
      <c r="AJ139" s="170"/>
      <c r="AK139" s="73" t="s">
        <v>3</v>
      </c>
      <c r="AL139" s="72">
        <v>15000</v>
      </c>
      <c r="AM139" s="36"/>
      <c r="AN139" s="36" t="s">
        <v>30</v>
      </c>
      <c r="AO139" s="80" t="s">
        <v>474</v>
      </c>
      <c r="AP139" s="170"/>
      <c r="AQ139" s="170"/>
      <c r="AR139" s="73" t="s">
        <v>3</v>
      </c>
      <c r="AS139" s="72">
        <v>12960</v>
      </c>
      <c r="AT139" s="36"/>
      <c r="AU139" s="36" t="s">
        <v>30</v>
      </c>
      <c r="AV139" s="80" t="s">
        <v>475</v>
      </c>
    </row>
    <row r="140" spans="2:48" ht="16.5" customHeight="1">
      <c r="B140" s="73" t="s">
        <v>159</v>
      </c>
      <c r="C140" s="72">
        <v>0</v>
      </c>
      <c r="D140" s="36"/>
      <c r="E140" s="36"/>
      <c r="F140" s="80"/>
      <c r="G140" s="38"/>
      <c r="I140" s="73" t="s">
        <v>159</v>
      </c>
      <c r="J140" s="72">
        <v>0</v>
      </c>
      <c r="K140" s="36"/>
      <c r="L140" s="36"/>
      <c r="M140" s="80"/>
      <c r="P140" s="73" t="s">
        <v>159</v>
      </c>
      <c r="Q140" s="72">
        <v>0</v>
      </c>
      <c r="R140" s="36"/>
      <c r="S140" s="36"/>
      <c r="T140" s="80"/>
      <c r="W140" s="73" t="s">
        <v>159</v>
      </c>
      <c r="X140" s="72">
        <v>0</v>
      </c>
      <c r="Y140" s="36"/>
      <c r="Z140" s="36"/>
      <c r="AA140" s="80"/>
      <c r="AB140" s="170"/>
      <c r="AC140" s="170"/>
      <c r="AD140" s="73" t="s">
        <v>159</v>
      </c>
      <c r="AE140" s="72">
        <v>0</v>
      </c>
      <c r="AF140" s="36"/>
      <c r="AG140" s="36"/>
      <c r="AH140" s="80"/>
      <c r="AI140" s="170"/>
      <c r="AJ140" s="170"/>
      <c r="AK140" s="73" t="s">
        <v>159</v>
      </c>
      <c r="AL140" s="72">
        <v>0</v>
      </c>
      <c r="AM140" s="36"/>
      <c r="AN140" s="36"/>
      <c r="AO140" s="80"/>
      <c r="AP140" s="170"/>
      <c r="AQ140" s="170"/>
      <c r="AR140" s="73" t="s">
        <v>159</v>
      </c>
      <c r="AS140" s="72">
        <v>0</v>
      </c>
      <c r="AT140" s="36"/>
      <c r="AU140" s="36"/>
      <c r="AV140" s="80"/>
    </row>
    <row r="141" spans="2:48" ht="16.5" customHeight="1">
      <c r="B141" s="164" t="s">
        <v>172</v>
      </c>
      <c r="C141" s="72">
        <v>873</v>
      </c>
      <c r="D141" s="36"/>
      <c r="E141" s="36"/>
      <c r="F141" s="80"/>
      <c r="G141" s="38"/>
      <c r="I141" s="164" t="s">
        <v>172</v>
      </c>
      <c r="J141" s="72">
        <v>1107</v>
      </c>
      <c r="K141" s="36"/>
      <c r="L141" s="36"/>
      <c r="M141" s="80"/>
      <c r="P141" s="164" t="s">
        <v>172</v>
      </c>
      <c r="Q141" s="72">
        <v>1386</v>
      </c>
      <c r="R141" s="36"/>
      <c r="S141" s="36"/>
      <c r="T141" s="80"/>
      <c r="W141" s="164" t="s">
        <v>172</v>
      </c>
      <c r="X141" s="72">
        <v>1350</v>
      </c>
      <c r="Y141" s="36"/>
      <c r="Z141" s="36"/>
      <c r="AA141" s="80"/>
      <c r="AB141" s="170"/>
      <c r="AC141" s="170"/>
      <c r="AD141" s="164" t="s">
        <v>172</v>
      </c>
      <c r="AE141" s="72">
        <v>738</v>
      </c>
      <c r="AF141" s="36"/>
      <c r="AG141" s="36"/>
      <c r="AH141" s="80"/>
      <c r="AI141" s="170"/>
      <c r="AJ141" s="170"/>
      <c r="AK141" s="164" t="s">
        <v>172</v>
      </c>
      <c r="AL141" s="72">
        <v>1125</v>
      </c>
      <c r="AM141" s="36"/>
      <c r="AN141" s="36"/>
      <c r="AO141" s="80"/>
      <c r="AP141" s="170"/>
      <c r="AQ141" s="170"/>
      <c r="AR141" s="164" t="s">
        <v>172</v>
      </c>
      <c r="AS141" s="72">
        <v>972</v>
      </c>
      <c r="AT141" s="36"/>
      <c r="AU141" s="36"/>
      <c r="AV141" s="80"/>
    </row>
    <row r="142" spans="2:48" ht="16.5" customHeight="1">
      <c r="B142" s="73" t="s">
        <v>169</v>
      </c>
      <c r="C142" s="72">
        <v>485</v>
      </c>
      <c r="D142" s="36"/>
      <c r="E142" s="36"/>
      <c r="F142" s="80"/>
      <c r="G142" s="38"/>
      <c r="I142" s="73" t="s">
        <v>169</v>
      </c>
      <c r="J142" s="72">
        <v>615</v>
      </c>
      <c r="K142" s="36"/>
      <c r="L142" s="36"/>
      <c r="M142" s="80"/>
      <c r="P142" s="73" t="s">
        <v>169</v>
      </c>
      <c r="Q142" s="72">
        <v>770</v>
      </c>
      <c r="R142" s="36"/>
      <c r="S142" s="36"/>
      <c r="T142" s="80"/>
      <c r="W142" s="73" t="s">
        <v>169</v>
      </c>
      <c r="X142" s="72">
        <v>750</v>
      </c>
      <c r="Y142" s="36"/>
      <c r="Z142" s="36"/>
      <c r="AA142" s="80"/>
      <c r="AB142" s="170"/>
      <c r="AC142" s="170"/>
      <c r="AD142" s="73" t="s">
        <v>169</v>
      </c>
      <c r="AE142" s="72">
        <v>410</v>
      </c>
      <c r="AF142" s="36"/>
      <c r="AG142" s="36"/>
      <c r="AH142" s="80"/>
      <c r="AI142" s="170"/>
      <c r="AJ142" s="170"/>
      <c r="AK142" s="73" t="s">
        <v>169</v>
      </c>
      <c r="AL142" s="72">
        <v>625</v>
      </c>
      <c r="AM142" s="36"/>
      <c r="AN142" s="36"/>
      <c r="AO142" s="80"/>
      <c r="AP142" s="170"/>
      <c r="AQ142" s="170"/>
      <c r="AR142" s="73" t="s">
        <v>169</v>
      </c>
      <c r="AS142" s="72">
        <v>540</v>
      </c>
      <c r="AT142" s="36"/>
      <c r="AU142" s="36"/>
      <c r="AV142" s="80"/>
    </row>
    <row r="143" spans="2:48" ht="16.5" customHeight="1">
      <c r="B143" s="73" t="s">
        <v>31</v>
      </c>
      <c r="C143" s="72">
        <v>1391</v>
      </c>
      <c r="D143" s="36"/>
      <c r="E143" s="172" t="s">
        <v>117</v>
      </c>
      <c r="F143" s="173"/>
      <c r="G143" s="38"/>
      <c r="I143" s="73" t="s">
        <v>31</v>
      </c>
      <c r="J143" s="72">
        <v>1739</v>
      </c>
      <c r="K143" s="36"/>
      <c r="L143" s="172" t="s">
        <v>117</v>
      </c>
      <c r="M143" s="173"/>
      <c r="P143" s="73" t="s">
        <v>31</v>
      </c>
      <c r="Q143" s="72">
        <v>2155</v>
      </c>
      <c r="R143" s="36"/>
      <c r="S143" s="172" t="s">
        <v>117</v>
      </c>
      <c r="T143" s="173"/>
      <c r="W143" s="73" t="s">
        <v>31</v>
      </c>
      <c r="X143" s="72">
        <v>2101</v>
      </c>
      <c r="Y143" s="36"/>
      <c r="Z143" s="172" t="s">
        <v>117</v>
      </c>
      <c r="AA143" s="173"/>
      <c r="AB143" s="169"/>
      <c r="AC143" s="169"/>
      <c r="AD143" s="73" t="s">
        <v>31</v>
      </c>
      <c r="AE143" s="72">
        <v>1190</v>
      </c>
      <c r="AF143" s="36"/>
      <c r="AG143" s="172" t="s">
        <v>117</v>
      </c>
      <c r="AH143" s="173"/>
      <c r="AI143" s="169"/>
      <c r="AJ143" s="169"/>
      <c r="AK143" s="73" t="s">
        <v>31</v>
      </c>
      <c r="AL143" s="72">
        <v>1766</v>
      </c>
      <c r="AM143" s="36"/>
      <c r="AN143" s="172" t="s">
        <v>117</v>
      </c>
      <c r="AO143" s="173"/>
      <c r="AP143" s="169"/>
      <c r="AQ143" s="169"/>
      <c r="AR143" s="73" t="s">
        <v>31</v>
      </c>
      <c r="AS143" s="72">
        <v>1538</v>
      </c>
      <c r="AT143" s="36"/>
      <c r="AU143" s="172" t="s">
        <v>117</v>
      </c>
      <c r="AV143" s="173"/>
    </row>
    <row r="144" spans="2:48" ht="16.5" customHeight="1">
      <c r="B144" s="73" t="s">
        <v>171</v>
      </c>
      <c r="C144" s="72">
        <v>-9</v>
      </c>
      <c r="D144" s="36"/>
      <c r="E144" s="36" t="s">
        <v>33</v>
      </c>
      <c r="F144" s="80" t="s">
        <v>326</v>
      </c>
      <c r="G144" s="38"/>
      <c r="I144" s="73" t="s">
        <v>171</v>
      </c>
      <c r="J144" s="72">
        <v>-1</v>
      </c>
      <c r="K144" s="36"/>
      <c r="L144" s="36" t="s">
        <v>33</v>
      </c>
      <c r="M144" s="80" t="s">
        <v>464</v>
      </c>
      <c r="P144" s="73" t="s">
        <v>171</v>
      </c>
      <c r="Q144" s="72">
        <v>-1</v>
      </c>
      <c r="R144" s="36"/>
      <c r="S144" s="36" t="s">
        <v>33</v>
      </c>
      <c r="T144" s="80" t="s">
        <v>407</v>
      </c>
      <c r="W144" s="73" t="s">
        <v>171</v>
      </c>
      <c r="X144" s="72">
        <v>-1</v>
      </c>
      <c r="Y144" s="36"/>
      <c r="Z144" s="36" t="s">
        <v>33</v>
      </c>
      <c r="AA144" s="80" t="s">
        <v>559</v>
      </c>
      <c r="AB144" s="170"/>
      <c r="AC144" s="170"/>
      <c r="AD144" s="73" t="s">
        <v>171</v>
      </c>
      <c r="AE144" s="72">
        <v>-8</v>
      </c>
      <c r="AF144" s="36"/>
      <c r="AG144" s="36" t="s">
        <v>33</v>
      </c>
      <c r="AH144" s="80" t="s">
        <v>388</v>
      </c>
      <c r="AI144" s="170"/>
      <c r="AJ144" s="170"/>
      <c r="AK144" s="73" t="s">
        <v>171</v>
      </c>
      <c r="AL144" s="72">
        <v>-6</v>
      </c>
      <c r="AM144" s="36"/>
      <c r="AN144" s="36" t="s">
        <v>33</v>
      </c>
      <c r="AO144" s="80" t="s">
        <v>432</v>
      </c>
      <c r="AP144" s="170"/>
      <c r="AQ144" s="170"/>
      <c r="AR144" s="73" t="s">
        <v>171</v>
      </c>
      <c r="AS144" s="72">
        <v>0</v>
      </c>
      <c r="AT144" s="36"/>
      <c r="AU144" s="36" t="s">
        <v>33</v>
      </c>
      <c r="AV144" s="80" t="s">
        <v>539</v>
      </c>
    </row>
    <row r="145" spans="2:92" ht="16.5" customHeight="1">
      <c r="B145" s="73" t="s">
        <v>32</v>
      </c>
      <c r="C145" s="72">
        <v>510</v>
      </c>
      <c r="D145" s="36"/>
      <c r="E145" s="96"/>
      <c r="F145" s="95"/>
      <c r="G145" s="38"/>
      <c r="I145" s="73" t="s">
        <v>32</v>
      </c>
      <c r="J145" s="72">
        <v>640</v>
      </c>
      <c r="K145" s="36"/>
      <c r="L145" s="96"/>
      <c r="M145" s="95"/>
      <c r="P145" s="73" t="s">
        <v>32</v>
      </c>
      <c r="Q145" s="72">
        <v>790</v>
      </c>
      <c r="R145" s="36"/>
      <c r="S145" s="96"/>
      <c r="T145" s="95"/>
      <c r="W145" s="73" t="s">
        <v>32</v>
      </c>
      <c r="X145" s="72">
        <v>770</v>
      </c>
      <c r="Y145" s="36"/>
      <c r="Z145" s="96"/>
      <c r="AA145" s="95"/>
      <c r="AB145" s="171"/>
      <c r="AC145" s="171"/>
      <c r="AD145" s="73" t="s">
        <v>32</v>
      </c>
      <c r="AE145" s="72">
        <v>440</v>
      </c>
      <c r="AF145" s="36"/>
      <c r="AG145" s="96"/>
      <c r="AH145" s="95"/>
      <c r="AI145" s="171"/>
      <c r="AJ145" s="171"/>
      <c r="AK145" s="73" t="s">
        <v>32</v>
      </c>
      <c r="AL145" s="72">
        <v>650</v>
      </c>
      <c r="AM145" s="36"/>
      <c r="AN145" s="96"/>
      <c r="AO145" s="95"/>
      <c r="AP145" s="171"/>
      <c r="AQ145" s="171"/>
      <c r="AR145" s="73" t="s">
        <v>32</v>
      </c>
      <c r="AS145" s="72">
        <v>560</v>
      </c>
      <c r="AT145" s="36"/>
      <c r="AU145" s="96"/>
      <c r="AV145" s="95"/>
    </row>
    <row r="146" spans="2:92" ht="16.5" customHeight="1">
      <c r="B146" s="73" t="s">
        <v>101</v>
      </c>
      <c r="C146" s="72">
        <v>2500</v>
      </c>
      <c r="D146" s="36"/>
      <c r="E146" s="36"/>
      <c r="F146" s="80"/>
      <c r="G146" s="38"/>
      <c r="I146" s="73" t="s">
        <v>101</v>
      </c>
      <c r="J146" s="72">
        <v>2500</v>
      </c>
      <c r="K146" s="36"/>
      <c r="L146" s="36"/>
      <c r="M146" s="80"/>
      <c r="P146" s="73" t="s">
        <v>101</v>
      </c>
      <c r="Q146" s="72">
        <v>2500</v>
      </c>
      <c r="R146" s="36"/>
      <c r="S146" s="36"/>
      <c r="T146" s="80"/>
      <c r="W146" s="73" t="s">
        <v>101</v>
      </c>
      <c r="X146" s="72">
        <v>2500</v>
      </c>
      <c r="Y146" s="36"/>
      <c r="Z146" s="36"/>
      <c r="AA146" s="80"/>
      <c r="AB146" s="170"/>
      <c r="AC146" s="170"/>
      <c r="AD146" s="73" t="s">
        <v>101</v>
      </c>
      <c r="AE146" s="72">
        <v>2500</v>
      </c>
      <c r="AF146" s="36"/>
      <c r="AG146" s="36"/>
      <c r="AH146" s="80"/>
      <c r="AI146" s="170"/>
      <c r="AJ146" s="170"/>
      <c r="AK146" s="73" t="s">
        <v>101</v>
      </c>
      <c r="AL146" s="72">
        <v>2500</v>
      </c>
      <c r="AM146" s="36"/>
      <c r="AN146" s="36"/>
      <c r="AO146" s="80"/>
      <c r="AP146" s="170"/>
      <c r="AQ146" s="170"/>
      <c r="AR146" s="73" t="s">
        <v>101</v>
      </c>
      <c r="AS146" s="72">
        <v>2500</v>
      </c>
      <c r="AT146" s="36"/>
      <c r="AU146" s="36"/>
      <c r="AV146" s="80"/>
    </row>
    <row r="147" spans="2:92" ht="16.5" customHeight="1">
      <c r="B147" s="73" t="s">
        <v>104</v>
      </c>
      <c r="C147" s="72">
        <v>0</v>
      </c>
      <c r="D147" s="36"/>
      <c r="E147" s="36"/>
      <c r="F147" s="80"/>
      <c r="G147" s="38"/>
      <c r="I147" s="73" t="s">
        <v>104</v>
      </c>
      <c r="J147" s="72">
        <v>0</v>
      </c>
      <c r="K147" s="36"/>
      <c r="L147" s="36"/>
      <c r="M147" s="80"/>
      <c r="P147" s="73" t="s">
        <v>104</v>
      </c>
      <c r="Q147" s="72">
        <v>0</v>
      </c>
      <c r="R147" s="36"/>
      <c r="S147" s="36"/>
      <c r="T147" s="80"/>
      <c r="W147" s="73" t="s">
        <v>104</v>
      </c>
      <c r="X147" s="72">
        <v>0</v>
      </c>
      <c r="Y147" s="36"/>
      <c r="Z147" s="36"/>
      <c r="AA147" s="80"/>
      <c r="AB147" s="170"/>
      <c r="AC147" s="170"/>
      <c r="AD147" s="73" t="s">
        <v>104</v>
      </c>
      <c r="AE147" s="72">
        <v>0</v>
      </c>
      <c r="AF147" s="36"/>
      <c r="AG147" s="36"/>
      <c r="AH147" s="80"/>
      <c r="AI147" s="170"/>
      <c r="AJ147" s="170"/>
      <c r="AK147" s="73" t="s">
        <v>104</v>
      </c>
      <c r="AL147" s="72">
        <v>0</v>
      </c>
      <c r="AM147" s="36"/>
      <c r="AN147" s="36"/>
      <c r="AO147" s="80"/>
      <c r="AP147" s="170"/>
      <c r="AQ147" s="170"/>
      <c r="AR147" s="73" t="s">
        <v>104</v>
      </c>
      <c r="AS147" s="72">
        <v>0</v>
      </c>
      <c r="AT147" s="36"/>
      <c r="AU147" s="36"/>
      <c r="AV147" s="80"/>
    </row>
    <row r="148" spans="2:92" ht="16.5" customHeight="1">
      <c r="B148" s="93" t="s">
        <v>109</v>
      </c>
      <c r="C148" s="94">
        <v>18300</v>
      </c>
      <c r="D148" s="81"/>
      <c r="E148" s="36"/>
      <c r="F148" s="37"/>
      <c r="G148" s="38"/>
      <c r="H148" s="39"/>
      <c r="I148" s="93" t="s">
        <v>109</v>
      </c>
      <c r="J148" s="94">
        <v>22270</v>
      </c>
      <c r="K148" s="81"/>
      <c r="L148" s="36"/>
      <c r="M148" s="37"/>
      <c r="N148" s="39"/>
      <c r="O148" s="39"/>
      <c r="P148" s="93" t="s">
        <v>109</v>
      </c>
      <c r="Q148" s="94">
        <v>26990</v>
      </c>
      <c r="R148" s="81"/>
      <c r="S148" s="36"/>
      <c r="T148" s="37"/>
      <c r="U148" s="39"/>
      <c r="V148" s="39"/>
      <c r="W148" s="93" t="s">
        <v>109</v>
      </c>
      <c r="X148" s="94">
        <v>26380</v>
      </c>
      <c r="Y148" s="81"/>
      <c r="Z148" s="36"/>
      <c r="AA148" s="37"/>
      <c r="AB148" s="81"/>
      <c r="AC148" s="81"/>
      <c r="AD148" s="93" t="s">
        <v>109</v>
      </c>
      <c r="AE148" s="94">
        <v>16020</v>
      </c>
      <c r="AF148" s="81"/>
      <c r="AG148" s="36"/>
      <c r="AH148" s="37"/>
      <c r="AI148" s="81"/>
      <c r="AJ148" s="81"/>
      <c r="AK148" s="93" t="s">
        <v>109</v>
      </c>
      <c r="AL148" s="94">
        <v>22570</v>
      </c>
      <c r="AM148" s="81"/>
      <c r="AN148" s="36"/>
      <c r="AO148" s="37"/>
      <c r="AP148" s="81"/>
      <c r="AQ148" s="81"/>
      <c r="AR148" s="93" t="s">
        <v>109</v>
      </c>
      <c r="AS148" s="94">
        <v>19980</v>
      </c>
      <c r="AT148" s="81"/>
      <c r="AU148" s="36"/>
      <c r="AV148" s="37"/>
    </row>
    <row r="149" spans="2:92" ht="16.5" customHeight="1">
      <c r="B149" s="74" t="s">
        <v>111</v>
      </c>
      <c r="C149" s="75">
        <v>0</v>
      </c>
      <c r="D149" s="81"/>
      <c r="E149" s="36"/>
      <c r="F149" s="37"/>
      <c r="G149" s="38"/>
      <c r="H149" s="39"/>
      <c r="I149" s="74" t="s">
        <v>111</v>
      </c>
      <c r="J149" s="75">
        <v>0</v>
      </c>
      <c r="K149" s="81"/>
      <c r="L149" s="36"/>
      <c r="M149" s="37"/>
      <c r="N149" s="39"/>
      <c r="O149" s="39"/>
      <c r="P149" s="74" t="s">
        <v>111</v>
      </c>
      <c r="Q149" s="75">
        <v>0</v>
      </c>
      <c r="R149" s="81"/>
      <c r="S149" s="36"/>
      <c r="T149" s="37"/>
      <c r="U149" s="39"/>
      <c r="V149" s="39"/>
      <c r="W149" s="74" t="s">
        <v>111</v>
      </c>
      <c r="X149" s="75">
        <v>0</v>
      </c>
      <c r="Y149" s="81"/>
      <c r="Z149" s="36"/>
      <c r="AA149" s="37"/>
      <c r="AB149" s="81"/>
      <c r="AC149" s="81"/>
      <c r="AD149" s="74" t="s">
        <v>111</v>
      </c>
      <c r="AE149" s="75">
        <v>0</v>
      </c>
      <c r="AF149" s="81"/>
      <c r="AG149" s="36"/>
      <c r="AH149" s="37"/>
      <c r="AI149" s="81"/>
      <c r="AJ149" s="81"/>
      <c r="AK149" s="74" t="s">
        <v>111</v>
      </c>
      <c r="AL149" s="75">
        <v>66780</v>
      </c>
      <c r="AM149" s="81"/>
      <c r="AN149" s="36"/>
      <c r="AO149" s="37"/>
      <c r="AP149" s="81"/>
      <c r="AQ149" s="81"/>
      <c r="AR149" s="74" t="s">
        <v>111</v>
      </c>
      <c r="AS149" s="75">
        <v>0</v>
      </c>
      <c r="AT149" s="81"/>
      <c r="AU149" s="36"/>
      <c r="AV149" s="37"/>
    </row>
    <row r="150" spans="2:92" ht="16.5" customHeight="1">
      <c r="B150" s="91" t="s">
        <v>112</v>
      </c>
      <c r="C150" s="92">
        <v>18300</v>
      </c>
      <c r="D150" s="81"/>
      <c r="E150" s="36"/>
      <c r="F150" s="37"/>
      <c r="G150" s="38"/>
      <c r="I150" s="91" t="s">
        <v>112</v>
      </c>
      <c r="J150" s="92">
        <v>22270</v>
      </c>
      <c r="K150" s="81"/>
      <c r="L150" s="36"/>
      <c r="M150" s="37"/>
      <c r="P150" s="91" t="s">
        <v>112</v>
      </c>
      <c r="Q150" s="92">
        <v>26990</v>
      </c>
      <c r="R150" s="81"/>
      <c r="S150" s="36"/>
      <c r="T150" s="37"/>
      <c r="W150" s="91" t="s">
        <v>112</v>
      </c>
      <c r="X150" s="92">
        <v>26380</v>
      </c>
      <c r="Y150" s="81"/>
      <c r="Z150" s="36"/>
      <c r="AA150" s="37"/>
      <c r="AB150" s="81"/>
      <c r="AC150" s="81"/>
      <c r="AD150" s="91" t="s">
        <v>112</v>
      </c>
      <c r="AE150" s="92">
        <v>16020</v>
      </c>
      <c r="AF150" s="81"/>
      <c r="AG150" s="36"/>
      <c r="AH150" s="37"/>
      <c r="AI150" s="81"/>
      <c r="AJ150" s="81"/>
      <c r="AK150" s="91" t="s">
        <v>112</v>
      </c>
      <c r="AL150" s="92">
        <v>89350</v>
      </c>
      <c r="AM150" s="81"/>
      <c r="AN150" s="36"/>
      <c r="AO150" s="37"/>
      <c r="AP150" s="81"/>
      <c r="AQ150" s="81"/>
      <c r="AR150" s="91" t="s">
        <v>112</v>
      </c>
      <c r="AS150" s="92">
        <v>19980</v>
      </c>
      <c r="AT150" s="81"/>
      <c r="AU150" s="36"/>
      <c r="AV150" s="37"/>
    </row>
    <row r="151" spans="2:92" s="39" customFormat="1" ht="16.5" customHeight="1">
      <c r="B151" s="73"/>
      <c r="C151" s="42"/>
      <c r="D151" s="36"/>
      <c r="E151" s="36"/>
      <c r="F151" s="37"/>
      <c r="G151" s="38"/>
      <c r="I151" s="73"/>
      <c r="J151" s="42"/>
      <c r="K151" s="36"/>
      <c r="L151" s="36"/>
      <c r="M151" s="37"/>
      <c r="P151" s="73"/>
      <c r="Q151" s="42"/>
      <c r="R151" s="36"/>
      <c r="S151" s="36"/>
      <c r="T151" s="37"/>
      <c r="W151" s="73"/>
      <c r="X151" s="42"/>
      <c r="Y151" s="36"/>
      <c r="Z151" s="36"/>
      <c r="AA151" s="37"/>
      <c r="AB151" s="81"/>
      <c r="AC151" s="81"/>
      <c r="AD151" s="73"/>
      <c r="AE151" s="42"/>
      <c r="AF151" s="36"/>
      <c r="AG151" s="36"/>
      <c r="AH151" s="37"/>
      <c r="AI151" s="81"/>
      <c r="AJ151" s="81"/>
      <c r="AK151" s="73"/>
      <c r="AL151" s="42"/>
      <c r="AM151" s="36"/>
      <c r="AN151" s="36"/>
      <c r="AO151" s="37"/>
      <c r="AP151" s="81"/>
      <c r="AQ151" s="81"/>
      <c r="AR151" s="73"/>
      <c r="AS151" s="42"/>
      <c r="AT151" s="36"/>
      <c r="AU151" s="36"/>
      <c r="AV151" s="37"/>
    </row>
    <row r="152" spans="2:92" s="82" customFormat="1" ht="16.5" customHeight="1">
      <c r="B152" s="73">
        <v>0</v>
      </c>
      <c r="C152" s="42"/>
      <c r="D152" s="36"/>
      <c r="E152" s="36"/>
      <c r="F152" s="37"/>
      <c r="G152" s="83"/>
      <c r="I152" s="73">
        <v>0</v>
      </c>
      <c r="J152" s="42"/>
      <c r="K152" s="36"/>
      <c r="L152" s="36"/>
      <c r="M152" s="37"/>
      <c r="P152" s="73">
        <v>0</v>
      </c>
      <c r="Q152" s="42"/>
      <c r="R152" s="36"/>
      <c r="S152" s="36"/>
      <c r="T152" s="37"/>
      <c r="W152" s="73">
        <v>0</v>
      </c>
      <c r="X152" s="42"/>
      <c r="Y152" s="36"/>
      <c r="Z152" s="36"/>
      <c r="AA152" s="37"/>
      <c r="AB152" s="81"/>
      <c r="AC152" s="81"/>
      <c r="AD152" s="73">
        <v>0</v>
      </c>
      <c r="AE152" s="42"/>
      <c r="AF152" s="36"/>
      <c r="AG152" s="36"/>
      <c r="AH152" s="37"/>
      <c r="AI152" s="81"/>
      <c r="AJ152" s="81"/>
      <c r="AK152" s="73">
        <v>0</v>
      </c>
      <c r="AL152" s="42"/>
      <c r="AM152" s="36"/>
      <c r="AN152" s="36"/>
      <c r="AO152" s="37"/>
      <c r="AP152" s="81"/>
      <c r="AQ152" s="81"/>
      <c r="AR152" s="73">
        <v>0</v>
      </c>
      <c r="AS152" s="42"/>
      <c r="AT152" s="36"/>
      <c r="AU152" s="36"/>
      <c r="AV152" s="37"/>
    </row>
    <row r="153" spans="2:92" ht="16.5" customHeight="1">
      <c r="B153" s="73" t="s">
        <v>211</v>
      </c>
      <c r="C153" s="42"/>
      <c r="D153" s="36"/>
      <c r="E153" s="36"/>
      <c r="F153" s="37"/>
      <c r="G153" s="38"/>
      <c r="I153" s="73" t="s">
        <v>211</v>
      </c>
      <c r="J153" s="42"/>
      <c r="K153" s="36"/>
      <c r="L153" s="36"/>
      <c r="M153" s="37"/>
      <c r="P153" s="73" t="s">
        <v>211</v>
      </c>
      <c r="Q153" s="42"/>
      <c r="R153" s="36"/>
      <c r="S153" s="36"/>
      <c r="T153" s="37"/>
      <c r="W153" s="73" t="s">
        <v>211</v>
      </c>
      <c r="X153" s="42"/>
      <c r="Y153" s="36"/>
      <c r="Z153" s="36"/>
      <c r="AA153" s="37"/>
      <c r="AB153" s="81"/>
      <c r="AC153" s="81"/>
      <c r="AD153" s="73" t="s">
        <v>211</v>
      </c>
      <c r="AE153" s="42"/>
      <c r="AF153" s="36"/>
      <c r="AG153" s="36"/>
      <c r="AH153" s="37"/>
      <c r="AI153" s="81"/>
      <c r="AJ153" s="81"/>
      <c r="AK153" s="73" t="s">
        <v>211</v>
      </c>
      <c r="AL153" s="42"/>
      <c r="AM153" s="36"/>
      <c r="AN153" s="36"/>
      <c r="AO153" s="37"/>
      <c r="AP153" s="81"/>
      <c r="AQ153" s="81"/>
      <c r="AR153" s="73" t="s">
        <v>211</v>
      </c>
      <c r="AS153" s="42"/>
      <c r="AT153" s="36"/>
      <c r="AU153" s="36"/>
      <c r="AV153" s="37"/>
    </row>
    <row r="154" spans="2:92" s="184" customFormat="1" ht="16.5" customHeight="1">
      <c r="B154" s="180">
        <v>0</v>
      </c>
      <c r="C154" s="181"/>
      <c r="D154" s="26"/>
      <c r="E154" s="26"/>
      <c r="F154" s="182"/>
      <c r="G154" s="183"/>
      <c r="I154" s="180">
        <v>0</v>
      </c>
      <c r="J154" s="181"/>
      <c r="K154" s="26"/>
      <c r="L154" s="26"/>
      <c r="M154" s="182"/>
      <c r="P154" s="180">
        <v>0</v>
      </c>
      <c r="Q154" s="181"/>
      <c r="R154" s="26"/>
      <c r="S154" s="26"/>
      <c r="T154" s="182"/>
      <c r="W154" s="180">
        <v>0</v>
      </c>
      <c r="X154" s="181"/>
      <c r="Y154" s="26"/>
      <c r="Z154" s="26"/>
      <c r="AA154" s="182"/>
      <c r="AB154" s="185"/>
      <c r="AC154" s="185"/>
      <c r="AD154" s="180">
        <v>0</v>
      </c>
      <c r="AE154" s="181"/>
      <c r="AF154" s="26"/>
      <c r="AG154" s="26"/>
      <c r="AH154" s="182"/>
      <c r="AI154" s="185"/>
      <c r="AJ154" s="185"/>
      <c r="AK154" s="180">
        <v>0</v>
      </c>
      <c r="AL154" s="181"/>
      <c r="AM154" s="26"/>
      <c r="AN154" s="26"/>
      <c r="AO154" s="182"/>
      <c r="AP154" s="185"/>
      <c r="AQ154" s="185"/>
      <c r="AR154" s="180">
        <v>0</v>
      </c>
      <c r="AS154" s="181"/>
      <c r="AT154" s="26"/>
      <c r="AU154" s="26"/>
      <c r="AV154" s="182"/>
    </row>
    <row r="155" spans="2:92" ht="16.5" customHeight="1" thickBot="1">
      <c r="B155" s="84"/>
      <c r="C155" s="85"/>
      <c r="D155" s="85"/>
      <c r="E155" s="85"/>
      <c r="F155" s="86"/>
      <c r="I155" s="84"/>
      <c r="J155" s="85"/>
      <c r="K155" s="85"/>
      <c r="L155" s="85"/>
      <c r="M155" s="86"/>
      <c r="P155" s="84"/>
      <c r="Q155" s="85"/>
      <c r="R155" s="85"/>
      <c r="S155" s="85"/>
      <c r="T155" s="86"/>
      <c r="W155" s="84"/>
      <c r="X155" s="85"/>
      <c r="Y155" s="85"/>
      <c r="Z155" s="85"/>
      <c r="AA155" s="86"/>
      <c r="AB155" s="81"/>
      <c r="AC155" s="81"/>
      <c r="AD155" s="84"/>
      <c r="AE155" s="85"/>
      <c r="AF155" s="85"/>
      <c r="AG155" s="85"/>
      <c r="AH155" s="86"/>
      <c r="AI155" s="81"/>
      <c r="AJ155" s="81"/>
      <c r="AK155" s="84"/>
      <c r="AL155" s="85"/>
      <c r="AM155" s="85"/>
      <c r="AN155" s="85"/>
      <c r="AO155" s="86"/>
      <c r="AP155" s="81"/>
      <c r="AQ155" s="81"/>
      <c r="AR155" s="84"/>
      <c r="AS155" s="85"/>
      <c r="AT155" s="85"/>
      <c r="AU155" s="85"/>
      <c r="AV155" s="86"/>
    </row>
    <row r="156" spans="2:92" ht="16.5" customHeight="1">
      <c r="B156" s="36"/>
      <c r="I156" s="36"/>
      <c r="P156" s="36"/>
      <c r="W156" s="36"/>
      <c r="AD156" s="36"/>
      <c r="AK156" s="36"/>
      <c r="AR156" s="36"/>
    </row>
    <row r="157" spans="2:92" ht="16.5" customHeight="1" thickBot="1">
      <c r="G157" s="38"/>
    </row>
    <row r="158" spans="2:92" s="76" customFormat="1" ht="16.5" customHeight="1">
      <c r="B158" s="98"/>
      <c r="C158" s="101"/>
      <c r="D158" s="102" t="s">
        <v>114</v>
      </c>
      <c r="E158" s="99"/>
      <c r="F158" s="100"/>
      <c r="G158" s="77"/>
      <c r="I158" s="98"/>
      <c r="J158" s="101"/>
      <c r="K158" s="102" t="s">
        <v>114</v>
      </c>
      <c r="L158" s="99"/>
      <c r="M158" s="100"/>
      <c r="P158" s="98"/>
      <c r="Q158" s="101"/>
      <c r="R158" s="102" t="s">
        <v>114</v>
      </c>
      <c r="S158" s="99"/>
      <c r="T158" s="100"/>
      <c r="W158" s="98"/>
      <c r="X158" s="101"/>
      <c r="Y158" s="102" t="s">
        <v>114</v>
      </c>
      <c r="Z158" s="99"/>
      <c r="AA158" s="100"/>
      <c r="AB158" s="167"/>
      <c r="AC158" s="167"/>
      <c r="AD158" s="98"/>
      <c r="AE158" s="101"/>
      <c r="AF158" s="102" t="s">
        <v>114</v>
      </c>
      <c r="AG158" s="99"/>
      <c r="AH158" s="100"/>
      <c r="AI158" s="167"/>
      <c r="AJ158" s="167"/>
      <c r="AK158" s="98"/>
      <c r="AL158" s="101"/>
      <c r="AM158" s="102" t="s">
        <v>114</v>
      </c>
      <c r="AN158" s="99"/>
      <c r="AO158" s="100"/>
      <c r="AP158" s="167"/>
      <c r="AQ158" s="167"/>
      <c r="AR158" s="98"/>
      <c r="AS158" s="101"/>
      <c r="AT158" s="102" t="s">
        <v>114</v>
      </c>
      <c r="AU158" s="99"/>
      <c r="AV158" s="100"/>
    </row>
    <row r="159" spans="2:92" ht="16.5" customHeight="1">
      <c r="B159" s="40" t="s">
        <v>26</v>
      </c>
      <c r="C159" s="26" t="s">
        <v>96</v>
      </c>
      <c r="D159" s="96"/>
      <c r="E159" s="26"/>
      <c r="F159" s="95"/>
      <c r="G159" s="41"/>
      <c r="H159" s="41"/>
      <c r="I159" s="40" t="s">
        <v>26</v>
      </c>
      <c r="J159" s="26" t="s">
        <v>44</v>
      </c>
      <c r="K159" s="41"/>
      <c r="L159" s="26"/>
      <c r="M159" s="70"/>
      <c r="N159" s="41"/>
      <c r="O159" s="41"/>
      <c r="P159" s="40" t="s">
        <v>26</v>
      </c>
      <c r="Q159" s="26" t="s">
        <v>66</v>
      </c>
      <c r="R159" s="42"/>
      <c r="S159" s="26"/>
      <c r="T159" s="70"/>
      <c r="U159" s="41"/>
      <c r="V159" s="41"/>
      <c r="W159" s="40" t="s">
        <v>26</v>
      </c>
      <c r="X159" s="26" t="s">
        <v>67</v>
      </c>
      <c r="Y159" s="41"/>
      <c r="Z159" s="26"/>
      <c r="AA159" s="70"/>
      <c r="AB159" s="41"/>
      <c r="AC159" s="41"/>
      <c r="AD159" s="40" t="s">
        <v>26</v>
      </c>
      <c r="AE159" s="26" t="s">
        <v>68</v>
      </c>
      <c r="AF159" s="41"/>
      <c r="AG159" s="26"/>
      <c r="AH159" s="70"/>
      <c r="AI159" s="41"/>
      <c r="AJ159" s="41"/>
      <c r="AK159" s="40" t="s">
        <v>26</v>
      </c>
      <c r="AL159" s="26" t="s">
        <v>69</v>
      </c>
      <c r="AN159" s="26"/>
      <c r="AO159" s="70"/>
      <c r="AP159" s="41"/>
      <c r="AQ159" s="41"/>
      <c r="AR159" s="40" t="s">
        <v>26</v>
      </c>
      <c r="AS159" s="26" t="s">
        <v>70</v>
      </c>
      <c r="AU159" s="26"/>
      <c r="AV159" s="70"/>
      <c r="CH159" s="41"/>
      <c r="CI159" s="41"/>
      <c r="CJ159" s="41"/>
      <c r="CK159" s="41"/>
      <c r="CL159" s="41"/>
      <c r="CM159" s="41"/>
      <c r="CN159" s="41"/>
    </row>
    <row r="160" spans="2:92" ht="16.5" customHeight="1">
      <c r="B160" s="73" t="s">
        <v>27</v>
      </c>
      <c r="C160" s="36" t="s">
        <v>502</v>
      </c>
      <c r="D160" s="36"/>
      <c r="E160" s="36" t="s">
        <v>28</v>
      </c>
      <c r="F160" s="90">
        <v>45453</v>
      </c>
      <c r="G160" s="38"/>
      <c r="I160" s="73" t="s">
        <v>27</v>
      </c>
      <c r="J160" s="36" t="s">
        <v>502</v>
      </c>
      <c r="K160" s="36"/>
      <c r="L160" s="36" t="s">
        <v>28</v>
      </c>
      <c r="M160" s="90">
        <v>45453</v>
      </c>
      <c r="P160" s="73" t="s">
        <v>27</v>
      </c>
      <c r="Q160" s="36" t="s">
        <v>502</v>
      </c>
      <c r="R160" s="36"/>
      <c r="S160" s="36" t="s">
        <v>28</v>
      </c>
      <c r="T160" s="90">
        <v>45453</v>
      </c>
      <c r="W160" s="73" t="s">
        <v>27</v>
      </c>
      <c r="X160" s="36" t="s">
        <v>502</v>
      </c>
      <c r="Y160" s="36"/>
      <c r="Z160" s="36" t="s">
        <v>28</v>
      </c>
      <c r="AA160" s="90">
        <v>45453</v>
      </c>
      <c r="AB160" s="168"/>
      <c r="AC160" s="168"/>
      <c r="AD160" s="73" t="s">
        <v>27</v>
      </c>
      <c r="AE160" s="36" t="s">
        <v>502</v>
      </c>
      <c r="AF160" s="36"/>
      <c r="AG160" s="36" t="s">
        <v>28</v>
      </c>
      <c r="AH160" s="90">
        <v>45453</v>
      </c>
      <c r="AI160" s="168"/>
      <c r="AJ160" s="168"/>
      <c r="AK160" s="73" t="s">
        <v>27</v>
      </c>
      <c r="AL160" s="36" t="s">
        <v>502</v>
      </c>
      <c r="AM160" s="36"/>
      <c r="AN160" s="36" t="s">
        <v>28</v>
      </c>
      <c r="AO160" s="90">
        <v>45453</v>
      </c>
      <c r="AP160" s="168"/>
      <c r="AQ160" s="168"/>
      <c r="AR160" s="73" t="s">
        <v>27</v>
      </c>
      <c r="AS160" s="36" t="s">
        <v>502</v>
      </c>
      <c r="AT160" s="36"/>
      <c r="AU160" s="36" t="s">
        <v>28</v>
      </c>
      <c r="AV160" s="90">
        <v>45453</v>
      </c>
    </row>
    <row r="161" spans="2:48" ht="16.5" customHeight="1">
      <c r="B161" s="73"/>
      <c r="C161" s="36"/>
      <c r="D161" s="36"/>
      <c r="E161" s="36"/>
      <c r="F161" s="37"/>
      <c r="G161" s="38"/>
      <c r="I161" s="73"/>
      <c r="J161" s="36"/>
      <c r="K161" s="36"/>
      <c r="L161" s="36"/>
      <c r="M161" s="37"/>
      <c r="P161" s="73"/>
      <c r="Q161" s="36"/>
      <c r="R161" s="36"/>
      <c r="S161" s="36"/>
      <c r="T161" s="37"/>
      <c r="W161" s="73"/>
      <c r="X161" s="36"/>
      <c r="Y161" s="36"/>
      <c r="Z161" s="36"/>
      <c r="AA161" s="37"/>
      <c r="AB161" s="81"/>
      <c r="AC161" s="81"/>
      <c r="AD161" s="73"/>
      <c r="AE161" s="36"/>
      <c r="AF161" s="36"/>
      <c r="AG161" s="36"/>
      <c r="AH161" s="37"/>
      <c r="AI161" s="81"/>
      <c r="AJ161" s="81"/>
      <c r="AK161" s="73"/>
      <c r="AL161" s="36"/>
      <c r="AM161" s="36"/>
      <c r="AN161" s="36"/>
      <c r="AO161" s="37"/>
      <c r="AP161" s="81"/>
      <c r="AQ161" s="81"/>
      <c r="AR161" s="73"/>
      <c r="AS161" s="36"/>
      <c r="AT161" s="36"/>
      <c r="AU161" s="36"/>
      <c r="AV161" s="37"/>
    </row>
    <row r="162" spans="2:48" s="79" customFormat="1" ht="16.5" customHeight="1">
      <c r="B162" s="266" t="s">
        <v>113</v>
      </c>
      <c r="C162" s="267"/>
      <c r="D162" s="251"/>
      <c r="E162" s="268" t="s">
        <v>115</v>
      </c>
      <c r="F162" s="269"/>
      <c r="G162" s="78"/>
      <c r="I162" s="266" t="s">
        <v>113</v>
      </c>
      <c r="J162" s="267"/>
      <c r="K162" s="251"/>
      <c r="L162" s="268" t="s">
        <v>115</v>
      </c>
      <c r="M162" s="269"/>
      <c r="P162" s="266" t="s">
        <v>113</v>
      </c>
      <c r="Q162" s="267"/>
      <c r="R162" s="251"/>
      <c r="S162" s="268" t="s">
        <v>115</v>
      </c>
      <c r="T162" s="269"/>
      <c r="W162" s="266" t="s">
        <v>113</v>
      </c>
      <c r="X162" s="267"/>
      <c r="Y162" s="251"/>
      <c r="Z162" s="268" t="s">
        <v>115</v>
      </c>
      <c r="AA162" s="269"/>
      <c r="AB162" s="169"/>
      <c r="AC162" s="169"/>
      <c r="AD162" s="266" t="s">
        <v>113</v>
      </c>
      <c r="AE162" s="267"/>
      <c r="AF162" s="251"/>
      <c r="AG162" s="268" t="s">
        <v>115</v>
      </c>
      <c r="AH162" s="269"/>
      <c r="AI162" s="169"/>
      <c r="AJ162" s="169"/>
      <c r="AK162" s="266" t="s">
        <v>113</v>
      </c>
      <c r="AL162" s="267"/>
      <c r="AM162" s="251"/>
      <c r="AN162" s="268" t="s">
        <v>115</v>
      </c>
      <c r="AO162" s="269"/>
      <c r="AP162" s="169"/>
      <c r="AQ162" s="169"/>
      <c r="AR162" s="266" t="s">
        <v>113</v>
      </c>
      <c r="AS162" s="267"/>
      <c r="AT162" s="251"/>
      <c r="AU162" s="268" t="s">
        <v>115</v>
      </c>
      <c r="AV162" s="269"/>
    </row>
    <row r="163" spans="2:48" ht="16.5" customHeight="1">
      <c r="B163" s="73" t="s">
        <v>1</v>
      </c>
      <c r="C163" s="72">
        <v>910</v>
      </c>
      <c r="D163" s="36"/>
      <c r="E163" s="36" t="s">
        <v>29</v>
      </c>
      <c r="F163" s="80" t="s">
        <v>560</v>
      </c>
      <c r="G163" s="38"/>
      <c r="I163" s="73" t="s">
        <v>1</v>
      </c>
      <c r="J163" s="72">
        <v>910</v>
      </c>
      <c r="K163" s="36"/>
      <c r="L163" s="36" t="s">
        <v>29</v>
      </c>
      <c r="M163" s="80" t="s">
        <v>561</v>
      </c>
      <c r="P163" s="73" t="s">
        <v>1</v>
      </c>
      <c r="Q163" s="72">
        <v>910</v>
      </c>
      <c r="R163" s="36"/>
      <c r="S163" s="36" t="s">
        <v>29</v>
      </c>
      <c r="T163" s="80" t="s">
        <v>562</v>
      </c>
      <c r="W163" s="73" t="s">
        <v>1</v>
      </c>
      <c r="X163" s="72">
        <v>910</v>
      </c>
      <c r="Y163" s="36"/>
      <c r="Z163" s="36" t="s">
        <v>29</v>
      </c>
      <c r="AA163" s="80" t="s">
        <v>563</v>
      </c>
      <c r="AB163" s="170"/>
      <c r="AC163" s="170"/>
      <c r="AD163" s="73" t="s">
        <v>1</v>
      </c>
      <c r="AE163" s="72">
        <v>910</v>
      </c>
      <c r="AF163" s="36"/>
      <c r="AG163" s="36" t="s">
        <v>29</v>
      </c>
      <c r="AH163" s="80" t="s">
        <v>564</v>
      </c>
      <c r="AI163" s="170"/>
      <c r="AJ163" s="170"/>
      <c r="AK163" s="73" t="s">
        <v>1</v>
      </c>
      <c r="AL163" s="72">
        <v>910</v>
      </c>
      <c r="AM163" s="36"/>
      <c r="AN163" s="36" t="s">
        <v>29</v>
      </c>
      <c r="AO163" s="80" t="s">
        <v>565</v>
      </c>
      <c r="AP163" s="170"/>
      <c r="AQ163" s="170"/>
      <c r="AR163" s="73" t="s">
        <v>1</v>
      </c>
      <c r="AS163" s="72">
        <v>1600</v>
      </c>
      <c r="AT163" s="36"/>
      <c r="AU163" s="36" t="s">
        <v>29</v>
      </c>
      <c r="AV163" s="80" t="s">
        <v>566</v>
      </c>
    </row>
    <row r="164" spans="2:48" ht="16.5" customHeight="1">
      <c r="B164" s="73" t="s">
        <v>3</v>
      </c>
      <c r="C164" s="72">
        <v>13080</v>
      </c>
      <c r="D164" s="36"/>
      <c r="E164" s="36" t="s">
        <v>30</v>
      </c>
      <c r="F164" s="80" t="s">
        <v>478</v>
      </c>
      <c r="G164" s="38"/>
      <c r="I164" s="73" t="s">
        <v>3</v>
      </c>
      <c r="J164" s="72">
        <v>9840</v>
      </c>
      <c r="K164" s="36"/>
      <c r="L164" s="36" t="s">
        <v>30</v>
      </c>
      <c r="M164" s="80" t="s">
        <v>479</v>
      </c>
      <c r="P164" s="73" t="s">
        <v>3</v>
      </c>
      <c r="Q164" s="72">
        <v>18360</v>
      </c>
      <c r="R164" s="36"/>
      <c r="S164" s="36" t="s">
        <v>30</v>
      </c>
      <c r="T164" s="80" t="s">
        <v>480</v>
      </c>
      <c r="W164" s="73" t="s">
        <v>3</v>
      </c>
      <c r="X164" s="72">
        <v>12480</v>
      </c>
      <c r="Y164" s="36"/>
      <c r="Z164" s="36" t="s">
        <v>30</v>
      </c>
      <c r="AA164" s="80" t="s">
        <v>481</v>
      </c>
      <c r="AB164" s="170"/>
      <c r="AC164" s="170"/>
      <c r="AD164" s="73" t="s">
        <v>3</v>
      </c>
      <c r="AE164" s="72">
        <v>13440</v>
      </c>
      <c r="AF164" s="36"/>
      <c r="AG164" s="36" t="s">
        <v>30</v>
      </c>
      <c r="AH164" s="80" t="s">
        <v>482</v>
      </c>
      <c r="AI164" s="170"/>
      <c r="AJ164" s="170"/>
      <c r="AK164" s="73" t="s">
        <v>3</v>
      </c>
      <c r="AL164" s="72">
        <v>13920</v>
      </c>
      <c r="AM164" s="36"/>
      <c r="AN164" s="36" t="s">
        <v>30</v>
      </c>
      <c r="AO164" s="80" t="s">
        <v>483</v>
      </c>
      <c r="AP164" s="170"/>
      <c r="AQ164" s="170"/>
      <c r="AR164" s="73" t="s">
        <v>3</v>
      </c>
      <c r="AS164" s="72">
        <v>38807</v>
      </c>
      <c r="AT164" s="36"/>
      <c r="AU164" s="36" t="s">
        <v>30</v>
      </c>
      <c r="AV164" s="80" t="s">
        <v>484</v>
      </c>
    </row>
    <row r="165" spans="2:48" ht="16.5" customHeight="1">
      <c r="B165" s="73" t="s">
        <v>159</v>
      </c>
      <c r="C165" s="72">
        <v>0</v>
      </c>
      <c r="D165" s="36"/>
      <c r="E165" s="36"/>
      <c r="F165" s="80"/>
      <c r="G165" s="38"/>
      <c r="I165" s="73" t="s">
        <v>159</v>
      </c>
      <c r="J165" s="72">
        <v>0</v>
      </c>
      <c r="K165" s="36"/>
      <c r="L165" s="36"/>
      <c r="M165" s="80"/>
      <c r="P165" s="73" t="s">
        <v>159</v>
      </c>
      <c r="Q165" s="72">
        <v>0</v>
      </c>
      <c r="R165" s="36"/>
      <c r="S165" s="36"/>
      <c r="T165" s="80"/>
      <c r="W165" s="73" t="s">
        <v>159</v>
      </c>
      <c r="X165" s="72">
        <v>0</v>
      </c>
      <c r="Y165" s="36"/>
      <c r="Z165" s="36"/>
      <c r="AA165" s="80"/>
      <c r="AB165" s="170"/>
      <c r="AC165" s="170"/>
      <c r="AD165" s="73" t="s">
        <v>159</v>
      </c>
      <c r="AE165" s="72">
        <v>0</v>
      </c>
      <c r="AF165" s="36"/>
      <c r="AG165" s="36"/>
      <c r="AH165" s="80"/>
      <c r="AI165" s="170"/>
      <c r="AJ165" s="170"/>
      <c r="AK165" s="73" t="s">
        <v>159</v>
      </c>
      <c r="AL165" s="72">
        <v>0</v>
      </c>
      <c r="AM165" s="36"/>
      <c r="AN165" s="36"/>
      <c r="AO165" s="80"/>
      <c r="AP165" s="170"/>
      <c r="AQ165" s="170"/>
      <c r="AR165" s="73" t="s">
        <v>159</v>
      </c>
      <c r="AS165" s="72">
        <v>0</v>
      </c>
      <c r="AT165" s="36"/>
      <c r="AU165" s="36"/>
      <c r="AV165" s="80"/>
    </row>
    <row r="166" spans="2:48" ht="16.5" customHeight="1">
      <c r="B166" s="164" t="s">
        <v>172</v>
      </c>
      <c r="C166" s="72">
        <v>981</v>
      </c>
      <c r="D166" s="36"/>
      <c r="E166" s="36"/>
      <c r="F166" s="80"/>
      <c r="G166" s="38"/>
      <c r="I166" s="164" t="s">
        <v>172</v>
      </c>
      <c r="J166" s="72">
        <v>738</v>
      </c>
      <c r="K166" s="36"/>
      <c r="L166" s="36"/>
      <c r="M166" s="80"/>
      <c r="P166" s="164" t="s">
        <v>172</v>
      </c>
      <c r="Q166" s="72">
        <v>1377</v>
      </c>
      <c r="R166" s="36"/>
      <c r="S166" s="36"/>
      <c r="T166" s="80"/>
      <c r="W166" s="164" t="s">
        <v>172</v>
      </c>
      <c r="X166" s="72">
        <v>936</v>
      </c>
      <c r="Y166" s="36"/>
      <c r="Z166" s="36"/>
      <c r="AA166" s="80"/>
      <c r="AB166" s="170"/>
      <c r="AC166" s="170"/>
      <c r="AD166" s="164" t="s">
        <v>172</v>
      </c>
      <c r="AE166" s="72">
        <v>1008</v>
      </c>
      <c r="AF166" s="36"/>
      <c r="AG166" s="36"/>
      <c r="AH166" s="80"/>
      <c r="AI166" s="170"/>
      <c r="AJ166" s="170"/>
      <c r="AK166" s="164" t="s">
        <v>172</v>
      </c>
      <c r="AL166" s="72">
        <v>1044</v>
      </c>
      <c r="AM166" s="36"/>
      <c r="AN166" s="36"/>
      <c r="AO166" s="80"/>
      <c r="AP166" s="170"/>
      <c r="AQ166" s="170"/>
      <c r="AR166" s="164" t="s">
        <v>172</v>
      </c>
      <c r="AS166" s="72">
        <v>2421</v>
      </c>
      <c r="AT166" s="36"/>
      <c r="AU166" s="36"/>
      <c r="AV166" s="80"/>
    </row>
    <row r="167" spans="2:48" ht="16.5" customHeight="1">
      <c r="B167" s="73" t="s">
        <v>169</v>
      </c>
      <c r="C167" s="72">
        <v>545</v>
      </c>
      <c r="D167" s="36"/>
      <c r="E167" s="36"/>
      <c r="F167" s="80"/>
      <c r="G167" s="38"/>
      <c r="I167" s="73" t="s">
        <v>169</v>
      </c>
      <c r="J167" s="72">
        <v>410</v>
      </c>
      <c r="K167" s="36"/>
      <c r="L167" s="36"/>
      <c r="M167" s="80"/>
      <c r="P167" s="73" t="s">
        <v>169</v>
      </c>
      <c r="Q167" s="72">
        <v>765</v>
      </c>
      <c r="R167" s="36"/>
      <c r="S167" s="36"/>
      <c r="T167" s="80"/>
      <c r="W167" s="73" t="s">
        <v>169</v>
      </c>
      <c r="X167" s="72">
        <v>520</v>
      </c>
      <c r="Y167" s="36"/>
      <c r="Z167" s="36"/>
      <c r="AA167" s="80"/>
      <c r="AB167" s="170"/>
      <c r="AC167" s="170"/>
      <c r="AD167" s="73" t="s">
        <v>169</v>
      </c>
      <c r="AE167" s="72">
        <v>560</v>
      </c>
      <c r="AF167" s="36"/>
      <c r="AG167" s="36"/>
      <c r="AH167" s="80"/>
      <c r="AI167" s="170"/>
      <c r="AJ167" s="170"/>
      <c r="AK167" s="73" t="s">
        <v>169</v>
      </c>
      <c r="AL167" s="72">
        <v>580</v>
      </c>
      <c r="AM167" s="36"/>
      <c r="AN167" s="36"/>
      <c r="AO167" s="80"/>
      <c r="AP167" s="170"/>
      <c r="AQ167" s="170"/>
      <c r="AR167" s="73" t="s">
        <v>169</v>
      </c>
      <c r="AS167" s="72">
        <v>1345</v>
      </c>
      <c r="AT167" s="36"/>
      <c r="AU167" s="36"/>
      <c r="AV167" s="80"/>
    </row>
    <row r="168" spans="2:48" ht="16.5" customHeight="1">
      <c r="B168" s="73" t="s">
        <v>31</v>
      </c>
      <c r="C168" s="72">
        <v>1552</v>
      </c>
      <c r="D168" s="36"/>
      <c r="E168" s="172" t="s">
        <v>117</v>
      </c>
      <c r="F168" s="173"/>
      <c r="G168" s="38"/>
      <c r="I168" s="73" t="s">
        <v>31</v>
      </c>
      <c r="J168" s="72">
        <v>1190</v>
      </c>
      <c r="K168" s="36"/>
      <c r="L168" s="172" t="s">
        <v>117</v>
      </c>
      <c r="M168" s="173"/>
      <c r="P168" s="73" t="s">
        <v>31</v>
      </c>
      <c r="Q168" s="72">
        <v>2141</v>
      </c>
      <c r="R168" s="36"/>
      <c r="S168" s="172" t="s">
        <v>117</v>
      </c>
      <c r="T168" s="173"/>
      <c r="W168" s="73" t="s">
        <v>31</v>
      </c>
      <c r="X168" s="72">
        <v>1485</v>
      </c>
      <c r="Y168" s="36"/>
      <c r="Z168" s="172" t="s">
        <v>117</v>
      </c>
      <c r="AA168" s="173"/>
      <c r="AB168" s="169"/>
      <c r="AC168" s="169"/>
      <c r="AD168" s="73" t="s">
        <v>31</v>
      </c>
      <c r="AE168" s="72">
        <v>1592</v>
      </c>
      <c r="AF168" s="36"/>
      <c r="AG168" s="172" t="s">
        <v>117</v>
      </c>
      <c r="AH168" s="173"/>
      <c r="AI168" s="169"/>
      <c r="AJ168" s="169"/>
      <c r="AK168" s="73" t="s">
        <v>31</v>
      </c>
      <c r="AL168" s="72">
        <v>1645</v>
      </c>
      <c r="AM168" s="36"/>
      <c r="AN168" s="172" t="s">
        <v>117</v>
      </c>
      <c r="AO168" s="173"/>
      <c r="AP168" s="169"/>
      <c r="AQ168" s="169"/>
      <c r="AR168" s="73" t="s">
        <v>31</v>
      </c>
      <c r="AS168" s="72">
        <v>4417</v>
      </c>
      <c r="AT168" s="36"/>
      <c r="AU168" s="172" t="s">
        <v>117</v>
      </c>
      <c r="AV168" s="173"/>
    </row>
    <row r="169" spans="2:48" ht="16.5" customHeight="1">
      <c r="B169" s="73" t="s">
        <v>171</v>
      </c>
      <c r="C169" s="72">
        <v>-8</v>
      </c>
      <c r="D169" s="36"/>
      <c r="E169" s="36" t="s">
        <v>33</v>
      </c>
      <c r="F169" s="80" t="s">
        <v>424</v>
      </c>
      <c r="G169" s="38"/>
      <c r="I169" s="73" t="s">
        <v>171</v>
      </c>
      <c r="J169" s="72">
        <v>-8</v>
      </c>
      <c r="K169" s="36"/>
      <c r="L169" s="36" t="s">
        <v>33</v>
      </c>
      <c r="M169" s="80" t="s">
        <v>388</v>
      </c>
      <c r="P169" s="73" t="s">
        <v>171</v>
      </c>
      <c r="Q169" s="72">
        <v>-3</v>
      </c>
      <c r="R169" s="36"/>
      <c r="S169" s="36" t="s">
        <v>33</v>
      </c>
      <c r="T169" s="80" t="s">
        <v>567</v>
      </c>
      <c r="W169" s="73" t="s">
        <v>171</v>
      </c>
      <c r="X169" s="72">
        <v>-1</v>
      </c>
      <c r="Y169" s="36"/>
      <c r="Z169" s="36" t="s">
        <v>33</v>
      </c>
      <c r="AA169" s="80" t="s">
        <v>568</v>
      </c>
      <c r="AB169" s="170"/>
      <c r="AC169" s="170"/>
      <c r="AD169" s="73" t="s">
        <v>171</v>
      </c>
      <c r="AE169" s="72">
        <v>0</v>
      </c>
      <c r="AF169" s="36"/>
      <c r="AG169" s="36" t="s">
        <v>33</v>
      </c>
      <c r="AH169" s="80" t="s">
        <v>569</v>
      </c>
      <c r="AI169" s="170"/>
      <c r="AJ169" s="170"/>
      <c r="AK169" s="73" t="s">
        <v>171</v>
      </c>
      <c r="AL169" s="72">
        <v>-9</v>
      </c>
      <c r="AM169" s="36"/>
      <c r="AN169" s="36" t="s">
        <v>33</v>
      </c>
      <c r="AO169" s="80" t="s">
        <v>570</v>
      </c>
      <c r="AP169" s="170"/>
      <c r="AQ169" s="170"/>
      <c r="AR169" s="73" t="s">
        <v>171</v>
      </c>
      <c r="AS169" s="72">
        <v>0</v>
      </c>
      <c r="AT169" s="36"/>
      <c r="AU169" s="36" t="s">
        <v>33</v>
      </c>
      <c r="AV169" s="80" t="s">
        <v>571</v>
      </c>
    </row>
    <row r="170" spans="2:48" ht="16.5" customHeight="1">
      <c r="B170" s="73" t="s">
        <v>32</v>
      </c>
      <c r="C170" s="72">
        <v>570</v>
      </c>
      <c r="D170" s="36"/>
      <c r="E170" s="96"/>
      <c r="F170" s="95"/>
      <c r="G170" s="38"/>
      <c r="I170" s="73" t="s">
        <v>32</v>
      </c>
      <c r="J170" s="72">
        <v>440</v>
      </c>
      <c r="K170" s="36"/>
      <c r="L170" s="96"/>
      <c r="M170" s="95"/>
      <c r="P170" s="73" t="s">
        <v>32</v>
      </c>
      <c r="Q170" s="72">
        <v>790</v>
      </c>
      <c r="R170" s="36"/>
      <c r="S170" s="96"/>
      <c r="T170" s="95"/>
      <c r="W170" s="73" t="s">
        <v>32</v>
      </c>
      <c r="X170" s="72">
        <v>540</v>
      </c>
      <c r="Y170" s="36"/>
      <c r="Z170" s="96"/>
      <c r="AA170" s="95"/>
      <c r="AB170" s="171"/>
      <c r="AC170" s="171"/>
      <c r="AD170" s="73" t="s">
        <v>32</v>
      </c>
      <c r="AE170" s="72">
        <v>580</v>
      </c>
      <c r="AF170" s="36"/>
      <c r="AG170" s="96"/>
      <c r="AH170" s="95"/>
      <c r="AI170" s="171"/>
      <c r="AJ170" s="171"/>
      <c r="AK170" s="73" t="s">
        <v>32</v>
      </c>
      <c r="AL170" s="72">
        <v>600</v>
      </c>
      <c r="AM170" s="36"/>
      <c r="AN170" s="96"/>
      <c r="AO170" s="95"/>
      <c r="AP170" s="171"/>
      <c r="AQ170" s="171"/>
      <c r="AR170" s="73" t="s">
        <v>32</v>
      </c>
      <c r="AS170" s="72">
        <v>1630</v>
      </c>
      <c r="AT170" s="36"/>
      <c r="AU170" s="96"/>
      <c r="AV170" s="95"/>
    </row>
    <row r="171" spans="2:48" ht="16.5" customHeight="1">
      <c r="B171" s="73" t="s">
        <v>101</v>
      </c>
      <c r="C171" s="72">
        <v>2500</v>
      </c>
      <c r="D171" s="36"/>
      <c r="E171" s="36"/>
      <c r="F171" s="80"/>
      <c r="G171" s="38"/>
      <c r="I171" s="73" t="s">
        <v>101</v>
      </c>
      <c r="J171" s="72">
        <v>2500</v>
      </c>
      <c r="K171" s="36"/>
      <c r="L171" s="36"/>
      <c r="M171" s="80"/>
      <c r="P171" s="73" t="s">
        <v>101</v>
      </c>
      <c r="Q171" s="72">
        <v>2500</v>
      </c>
      <c r="R171" s="36"/>
      <c r="S171" s="36"/>
      <c r="T171" s="80"/>
      <c r="W171" s="73" t="s">
        <v>101</v>
      </c>
      <c r="X171" s="72">
        <v>2500</v>
      </c>
      <c r="Y171" s="36"/>
      <c r="Z171" s="36"/>
      <c r="AA171" s="80"/>
      <c r="AB171" s="170"/>
      <c r="AC171" s="170"/>
      <c r="AD171" s="73" t="s">
        <v>101</v>
      </c>
      <c r="AE171" s="72">
        <v>2500</v>
      </c>
      <c r="AF171" s="36"/>
      <c r="AG171" s="36"/>
      <c r="AH171" s="80"/>
      <c r="AI171" s="170"/>
      <c r="AJ171" s="170"/>
      <c r="AK171" s="73" t="s">
        <v>101</v>
      </c>
      <c r="AL171" s="72">
        <v>2500</v>
      </c>
      <c r="AM171" s="36"/>
      <c r="AN171" s="36"/>
      <c r="AO171" s="80"/>
      <c r="AP171" s="170"/>
      <c r="AQ171" s="170"/>
      <c r="AR171" s="73" t="s">
        <v>101</v>
      </c>
      <c r="AS171" s="72">
        <v>2500</v>
      </c>
      <c r="AT171" s="36"/>
      <c r="AU171" s="36"/>
      <c r="AV171" s="80"/>
    </row>
    <row r="172" spans="2:48" ht="16.5" customHeight="1">
      <c r="B172" s="73" t="s">
        <v>104</v>
      </c>
      <c r="C172" s="72">
        <v>0</v>
      </c>
      <c r="D172" s="36"/>
      <c r="E172" s="36"/>
      <c r="F172" s="80"/>
      <c r="G172" s="38"/>
      <c r="I172" s="73" t="s">
        <v>104</v>
      </c>
      <c r="J172" s="72">
        <v>0</v>
      </c>
      <c r="K172" s="36"/>
      <c r="L172" s="36"/>
      <c r="M172" s="80"/>
      <c r="P172" s="73" t="s">
        <v>104</v>
      </c>
      <c r="Q172" s="72">
        <v>0</v>
      </c>
      <c r="R172" s="36"/>
      <c r="S172" s="36"/>
      <c r="T172" s="80"/>
      <c r="W172" s="73" t="s">
        <v>104</v>
      </c>
      <c r="X172" s="72">
        <v>0</v>
      </c>
      <c r="Y172" s="36"/>
      <c r="Z172" s="36"/>
      <c r="AA172" s="80"/>
      <c r="AB172" s="170"/>
      <c r="AC172" s="170"/>
      <c r="AD172" s="73" t="s">
        <v>104</v>
      </c>
      <c r="AE172" s="72">
        <v>0</v>
      </c>
      <c r="AF172" s="36"/>
      <c r="AG172" s="36"/>
      <c r="AH172" s="80"/>
      <c r="AI172" s="170"/>
      <c r="AJ172" s="170"/>
      <c r="AK172" s="73" t="s">
        <v>104</v>
      </c>
      <c r="AL172" s="72">
        <v>0</v>
      </c>
      <c r="AM172" s="36"/>
      <c r="AN172" s="36"/>
      <c r="AO172" s="80"/>
      <c r="AP172" s="170"/>
      <c r="AQ172" s="170"/>
      <c r="AR172" s="73" t="s">
        <v>104</v>
      </c>
      <c r="AS172" s="72">
        <v>0</v>
      </c>
      <c r="AT172" s="36"/>
      <c r="AU172" s="36"/>
      <c r="AV172" s="80"/>
    </row>
    <row r="173" spans="2:48" ht="16.5" customHeight="1">
      <c r="B173" s="93" t="s">
        <v>109</v>
      </c>
      <c r="C173" s="94">
        <v>20130</v>
      </c>
      <c r="D173" s="81"/>
      <c r="E173" s="36"/>
      <c r="F173" s="37"/>
      <c r="G173" s="38"/>
      <c r="H173" s="39"/>
      <c r="I173" s="93" t="s">
        <v>109</v>
      </c>
      <c r="J173" s="94">
        <v>16020</v>
      </c>
      <c r="K173" s="81"/>
      <c r="L173" s="36"/>
      <c r="M173" s="37"/>
      <c r="N173" s="39"/>
      <c r="O173" s="39"/>
      <c r="P173" s="93" t="s">
        <v>109</v>
      </c>
      <c r="Q173" s="94">
        <v>26840</v>
      </c>
      <c r="R173" s="81"/>
      <c r="S173" s="36"/>
      <c r="T173" s="37"/>
      <c r="U173" s="39"/>
      <c r="V173" s="39"/>
      <c r="W173" s="93" t="s">
        <v>109</v>
      </c>
      <c r="X173" s="94">
        <v>19370</v>
      </c>
      <c r="Y173" s="81"/>
      <c r="Z173" s="36"/>
      <c r="AA173" s="37"/>
      <c r="AB173" s="81"/>
      <c r="AC173" s="81"/>
      <c r="AD173" s="93" t="s">
        <v>109</v>
      </c>
      <c r="AE173" s="94">
        <v>20590</v>
      </c>
      <c r="AF173" s="81"/>
      <c r="AG173" s="36"/>
      <c r="AH173" s="37"/>
      <c r="AI173" s="81"/>
      <c r="AJ173" s="81"/>
      <c r="AK173" s="93" t="s">
        <v>109</v>
      </c>
      <c r="AL173" s="94">
        <v>21190</v>
      </c>
      <c r="AM173" s="81"/>
      <c r="AN173" s="36"/>
      <c r="AO173" s="37"/>
      <c r="AP173" s="81"/>
      <c r="AQ173" s="81"/>
      <c r="AR173" s="93" t="s">
        <v>109</v>
      </c>
      <c r="AS173" s="94">
        <v>52720</v>
      </c>
      <c r="AT173" s="81"/>
      <c r="AU173" s="36"/>
      <c r="AV173" s="37"/>
    </row>
    <row r="174" spans="2:48" ht="16.5" customHeight="1">
      <c r="B174" s="74" t="s">
        <v>111</v>
      </c>
      <c r="C174" s="75">
        <v>0</v>
      </c>
      <c r="D174" s="81"/>
      <c r="E174" s="36"/>
      <c r="F174" s="37"/>
      <c r="G174" s="38"/>
      <c r="H174" s="39"/>
      <c r="I174" s="74" t="s">
        <v>111</v>
      </c>
      <c r="J174" s="75">
        <v>0</v>
      </c>
      <c r="K174" s="81"/>
      <c r="L174" s="36"/>
      <c r="M174" s="37"/>
      <c r="N174" s="39"/>
      <c r="O174" s="39"/>
      <c r="P174" s="74" t="s">
        <v>111</v>
      </c>
      <c r="Q174" s="75">
        <v>0</v>
      </c>
      <c r="R174" s="81"/>
      <c r="S174" s="36"/>
      <c r="T174" s="37"/>
      <c r="U174" s="39"/>
      <c r="V174" s="39"/>
      <c r="W174" s="74" t="s">
        <v>111</v>
      </c>
      <c r="X174" s="75">
        <v>0</v>
      </c>
      <c r="Y174" s="81"/>
      <c r="Z174" s="36"/>
      <c r="AA174" s="37"/>
      <c r="AB174" s="81"/>
      <c r="AC174" s="81"/>
      <c r="AD174" s="74" t="s">
        <v>111</v>
      </c>
      <c r="AE174" s="75">
        <v>0</v>
      </c>
      <c r="AF174" s="81"/>
      <c r="AG174" s="36"/>
      <c r="AH174" s="37"/>
      <c r="AI174" s="81"/>
      <c r="AJ174" s="81"/>
      <c r="AK174" s="74" t="s">
        <v>111</v>
      </c>
      <c r="AL174" s="75">
        <v>0</v>
      </c>
      <c r="AM174" s="81"/>
      <c r="AN174" s="36"/>
      <c r="AO174" s="37"/>
      <c r="AP174" s="81"/>
      <c r="AQ174" s="81"/>
      <c r="AR174" s="74" t="s">
        <v>111</v>
      </c>
      <c r="AS174" s="75">
        <v>30800</v>
      </c>
      <c r="AT174" s="81"/>
      <c r="AU174" s="36"/>
      <c r="AV174" s="37"/>
    </row>
    <row r="175" spans="2:48" ht="16.5" customHeight="1">
      <c r="B175" s="91" t="s">
        <v>112</v>
      </c>
      <c r="C175" s="92">
        <v>20130</v>
      </c>
      <c r="D175" s="81"/>
      <c r="E175" s="36"/>
      <c r="F175" s="37"/>
      <c r="G175" s="38"/>
      <c r="I175" s="91" t="s">
        <v>112</v>
      </c>
      <c r="J175" s="92">
        <v>16020</v>
      </c>
      <c r="K175" s="81"/>
      <c r="L175" s="36"/>
      <c r="M175" s="37"/>
      <c r="P175" s="91" t="s">
        <v>112</v>
      </c>
      <c r="Q175" s="92">
        <v>26840</v>
      </c>
      <c r="R175" s="81"/>
      <c r="S175" s="36"/>
      <c r="T175" s="37"/>
      <c r="W175" s="91" t="s">
        <v>112</v>
      </c>
      <c r="X175" s="92">
        <v>19370</v>
      </c>
      <c r="Y175" s="81"/>
      <c r="Z175" s="36"/>
      <c r="AA175" s="37"/>
      <c r="AB175" s="81"/>
      <c r="AC175" s="81"/>
      <c r="AD175" s="91" t="s">
        <v>112</v>
      </c>
      <c r="AE175" s="92">
        <v>20590</v>
      </c>
      <c r="AF175" s="81"/>
      <c r="AG175" s="36"/>
      <c r="AH175" s="37"/>
      <c r="AI175" s="81"/>
      <c r="AJ175" s="81"/>
      <c r="AK175" s="91" t="s">
        <v>112</v>
      </c>
      <c r="AL175" s="92">
        <v>21190</v>
      </c>
      <c r="AM175" s="81"/>
      <c r="AN175" s="36"/>
      <c r="AO175" s="37"/>
      <c r="AP175" s="81"/>
      <c r="AQ175" s="81"/>
      <c r="AR175" s="91" t="s">
        <v>112</v>
      </c>
      <c r="AS175" s="92">
        <v>83520</v>
      </c>
      <c r="AT175" s="81"/>
      <c r="AU175" s="36"/>
      <c r="AV175" s="37"/>
    </row>
    <row r="176" spans="2:48" s="39" customFormat="1" ht="16.5" customHeight="1">
      <c r="B176" s="73"/>
      <c r="C176" s="42"/>
      <c r="D176" s="36"/>
      <c r="E176" s="36"/>
      <c r="F176" s="37"/>
      <c r="G176" s="38"/>
      <c r="I176" s="73"/>
      <c r="J176" s="42"/>
      <c r="K176" s="36"/>
      <c r="L176" s="36"/>
      <c r="M176" s="37"/>
      <c r="P176" s="73"/>
      <c r="Q176" s="42"/>
      <c r="R176" s="36"/>
      <c r="S176" s="36"/>
      <c r="T176" s="37"/>
      <c r="W176" s="73"/>
      <c r="X176" s="42"/>
      <c r="Y176" s="36"/>
      <c r="Z176" s="36"/>
      <c r="AA176" s="37"/>
      <c r="AB176" s="81"/>
      <c r="AC176" s="81"/>
      <c r="AD176" s="73"/>
      <c r="AE176" s="42"/>
      <c r="AF176" s="36"/>
      <c r="AG176" s="36"/>
      <c r="AH176" s="37"/>
      <c r="AI176" s="81"/>
      <c r="AJ176" s="81"/>
      <c r="AK176" s="73"/>
      <c r="AL176" s="42"/>
      <c r="AM176" s="36"/>
      <c r="AN176" s="36"/>
      <c r="AO176" s="37"/>
      <c r="AP176" s="81"/>
      <c r="AQ176" s="81"/>
      <c r="AR176" s="73"/>
      <c r="AS176" s="42"/>
      <c r="AT176" s="36"/>
      <c r="AU176" s="36"/>
      <c r="AV176" s="37"/>
    </row>
    <row r="177" spans="2:48" s="82" customFormat="1" ht="16.5" customHeight="1">
      <c r="B177" s="73">
        <v>0</v>
      </c>
      <c r="C177" s="42"/>
      <c r="D177" s="36"/>
      <c r="E177" s="36"/>
      <c r="F177" s="37"/>
      <c r="G177" s="83"/>
      <c r="I177" s="73">
        <v>0</v>
      </c>
      <c r="J177" s="42"/>
      <c r="K177" s="36"/>
      <c r="L177" s="36"/>
      <c r="M177" s="37"/>
      <c r="P177" s="73">
        <v>0</v>
      </c>
      <c r="Q177" s="42"/>
      <c r="R177" s="36"/>
      <c r="S177" s="36"/>
      <c r="T177" s="37"/>
      <c r="W177" s="73">
        <v>0</v>
      </c>
      <c r="X177" s="42"/>
      <c r="Y177" s="36"/>
      <c r="Z177" s="36"/>
      <c r="AA177" s="37"/>
      <c r="AB177" s="81"/>
      <c r="AC177" s="81"/>
      <c r="AD177" s="73">
        <v>0</v>
      </c>
      <c r="AE177" s="42"/>
      <c r="AF177" s="36"/>
      <c r="AG177" s="36"/>
      <c r="AH177" s="37"/>
      <c r="AI177" s="81"/>
      <c r="AJ177" s="81"/>
      <c r="AK177" s="73">
        <v>0</v>
      </c>
      <c r="AL177" s="42"/>
      <c r="AM177" s="36"/>
      <c r="AN177" s="36"/>
      <c r="AO177" s="37"/>
      <c r="AP177" s="81"/>
      <c r="AQ177" s="81"/>
      <c r="AR177" s="73">
        <v>0</v>
      </c>
      <c r="AS177" s="42"/>
      <c r="AT177" s="36"/>
      <c r="AU177" s="36"/>
      <c r="AV177" s="37"/>
    </row>
    <row r="178" spans="2:48" ht="16.5" customHeight="1">
      <c r="B178" s="73" t="s">
        <v>211</v>
      </c>
      <c r="C178" s="42"/>
      <c r="D178" s="36"/>
      <c r="E178" s="36"/>
      <c r="F178" s="37"/>
      <c r="G178" s="38"/>
      <c r="I178" s="73" t="s">
        <v>211</v>
      </c>
      <c r="J178" s="42"/>
      <c r="K178" s="36"/>
      <c r="L178" s="36"/>
      <c r="M178" s="37"/>
      <c r="P178" s="73" t="s">
        <v>211</v>
      </c>
      <c r="Q178" s="42"/>
      <c r="R178" s="36"/>
      <c r="S178" s="36"/>
      <c r="T178" s="37"/>
      <c r="W178" s="73" t="s">
        <v>211</v>
      </c>
      <c r="X178" s="42"/>
      <c r="Y178" s="36"/>
      <c r="Z178" s="36"/>
      <c r="AA178" s="37"/>
      <c r="AB178" s="81"/>
      <c r="AC178" s="81"/>
      <c r="AD178" s="73" t="s">
        <v>211</v>
      </c>
      <c r="AE178" s="42"/>
      <c r="AF178" s="36"/>
      <c r="AG178" s="36"/>
      <c r="AH178" s="37"/>
      <c r="AI178" s="81"/>
      <c r="AJ178" s="81"/>
      <c r="AK178" s="73" t="s">
        <v>211</v>
      </c>
      <c r="AL178" s="42"/>
      <c r="AM178" s="36"/>
      <c r="AN178" s="36"/>
      <c r="AO178" s="37"/>
      <c r="AP178" s="81"/>
      <c r="AQ178" s="81"/>
      <c r="AR178" s="73" t="s">
        <v>211</v>
      </c>
      <c r="AS178" s="42"/>
      <c r="AT178" s="36"/>
      <c r="AU178" s="36"/>
      <c r="AV178" s="37"/>
    </row>
    <row r="179" spans="2:48" s="184" customFormat="1" ht="16.5" customHeight="1">
      <c r="B179" s="180">
        <v>0</v>
      </c>
      <c r="C179" s="181"/>
      <c r="D179" s="26"/>
      <c r="E179" s="26"/>
      <c r="F179" s="182"/>
      <c r="G179" s="183"/>
      <c r="I179" s="180">
        <v>0</v>
      </c>
      <c r="J179" s="181"/>
      <c r="K179" s="26"/>
      <c r="L179" s="26"/>
      <c r="M179" s="182"/>
      <c r="P179" s="180">
        <v>0</v>
      </c>
      <c r="Q179" s="181"/>
      <c r="R179" s="26"/>
      <c r="S179" s="26"/>
      <c r="T179" s="182"/>
      <c r="W179" s="180">
        <v>0</v>
      </c>
      <c r="X179" s="181"/>
      <c r="Y179" s="26"/>
      <c r="Z179" s="26"/>
      <c r="AA179" s="182"/>
      <c r="AB179" s="185"/>
      <c r="AC179" s="185"/>
      <c r="AD179" s="180">
        <v>0</v>
      </c>
      <c r="AE179" s="181"/>
      <c r="AF179" s="26"/>
      <c r="AG179" s="26"/>
      <c r="AH179" s="182"/>
      <c r="AI179" s="185"/>
      <c r="AJ179" s="185"/>
      <c r="AK179" s="180">
        <v>0</v>
      </c>
      <c r="AL179" s="181"/>
      <c r="AM179" s="26"/>
      <c r="AN179" s="26"/>
      <c r="AO179" s="182"/>
      <c r="AP179" s="185"/>
      <c r="AQ179" s="185"/>
      <c r="AR179" s="180">
        <v>0</v>
      </c>
      <c r="AS179" s="181"/>
      <c r="AT179" s="26"/>
      <c r="AU179" s="26"/>
      <c r="AV179" s="182"/>
    </row>
    <row r="180" spans="2:48" ht="16.5" customHeight="1" thickBot="1">
      <c r="B180" s="84"/>
      <c r="C180" s="85"/>
      <c r="D180" s="85"/>
      <c r="E180" s="85"/>
      <c r="F180" s="86"/>
      <c r="I180" s="84"/>
      <c r="J180" s="85"/>
      <c r="K180" s="85"/>
      <c r="L180" s="85"/>
      <c r="M180" s="86"/>
      <c r="P180" s="84"/>
      <c r="Q180" s="85"/>
      <c r="R180" s="85"/>
      <c r="S180" s="85"/>
      <c r="T180" s="86"/>
      <c r="W180" s="84"/>
      <c r="X180" s="85"/>
      <c r="Y180" s="85"/>
      <c r="Z180" s="85"/>
      <c r="AA180" s="86"/>
      <c r="AB180" s="81"/>
      <c r="AC180" s="81"/>
      <c r="AD180" s="84"/>
      <c r="AE180" s="85"/>
      <c r="AF180" s="85"/>
      <c r="AG180" s="85"/>
      <c r="AH180" s="86"/>
      <c r="AI180" s="81"/>
      <c r="AJ180" s="81"/>
      <c r="AK180" s="84"/>
      <c r="AL180" s="85"/>
      <c r="AM180" s="85"/>
      <c r="AN180" s="85"/>
      <c r="AO180" s="86"/>
      <c r="AP180" s="81"/>
      <c r="AQ180" s="81"/>
      <c r="AR180" s="84"/>
      <c r="AS180" s="85"/>
      <c r="AT180" s="85"/>
      <c r="AU180" s="85"/>
      <c r="AV180" s="86"/>
    </row>
    <row r="181" spans="2:48" ht="16.5" customHeight="1">
      <c r="B181" s="36"/>
      <c r="I181" s="36"/>
      <c r="P181" s="36"/>
      <c r="W181" s="36"/>
      <c r="AD181" s="36"/>
      <c r="AK181" s="36"/>
      <c r="AR181" s="36"/>
    </row>
    <row r="182" spans="2:48" ht="16.5" customHeight="1">
      <c r="B182" s="36"/>
      <c r="I182" s="36"/>
      <c r="P182" s="36"/>
      <c r="W182" s="36"/>
      <c r="AD182" s="36"/>
      <c r="AK182" s="36"/>
      <c r="AR182" s="36"/>
    </row>
    <row r="183" spans="2:48" ht="16.5" customHeight="1">
      <c r="B183" s="36"/>
      <c r="I183" s="36"/>
      <c r="P183" s="36"/>
      <c r="W183" s="36"/>
      <c r="AD183" s="36"/>
      <c r="AK183" s="36"/>
      <c r="AR183" s="36"/>
    </row>
    <row r="184" spans="2:48" ht="16.5" customHeight="1" thickBot="1">
      <c r="G184" s="38"/>
    </row>
    <row r="185" spans="2:48" s="76" customFormat="1" ht="16.5" customHeight="1">
      <c r="B185" s="98"/>
      <c r="C185" s="101"/>
      <c r="D185" s="102" t="s">
        <v>114</v>
      </c>
      <c r="E185" s="99"/>
      <c r="F185" s="100"/>
      <c r="G185" s="77"/>
      <c r="I185" s="98"/>
      <c r="J185" s="101"/>
      <c r="K185" s="102" t="s">
        <v>114</v>
      </c>
      <c r="L185" s="99"/>
      <c r="M185" s="100"/>
      <c r="P185" s="98"/>
      <c r="Q185" s="101"/>
      <c r="R185" s="102" t="s">
        <v>114</v>
      </c>
      <c r="S185" s="99"/>
      <c r="T185" s="100"/>
      <c r="W185" s="98"/>
      <c r="X185" s="101"/>
      <c r="Y185" s="102" t="s">
        <v>114</v>
      </c>
      <c r="Z185" s="99"/>
      <c r="AA185" s="100"/>
      <c r="AB185" s="167"/>
      <c r="AC185" s="167"/>
      <c r="AD185" s="98"/>
      <c r="AE185" s="101"/>
      <c r="AF185" s="102" t="s">
        <v>114</v>
      </c>
      <c r="AG185" s="99"/>
      <c r="AH185" s="100"/>
      <c r="AI185" s="167"/>
      <c r="AJ185" s="167"/>
      <c r="AK185" s="98"/>
      <c r="AL185" s="101"/>
      <c r="AM185" s="102" t="s">
        <v>114</v>
      </c>
      <c r="AN185" s="99"/>
      <c r="AO185" s="100"/>
      <c r="AP185" s="167"/>
      <c r="AQ185" s="167"/>
      <c r="AR185" s="98"/>
      <c r="AS185" s="101"/>
      <c r="AT185" s="102" t="s">
        <v>114</v>
      </c>
      <c r="AU185" s="99"/>
      <c r="AV185" s="100"/>
    </row>
    <row r="186" spans="2:48" ht="16.5" customHeight="1">
      <c r="B186" s="40" t="s">
        <v>26</v>
      </c>
      <c r="C186" s="26" t="s">
        <v>39</v>
      </c>
      <c r="E186" s="26"/>
      <c r="F186" s="89"/>
      <c r="G186" s="41"/>
      <c r="H186" s="41"/>
      <c r="I186" s="40" t="s">
        <v>26</v>
      </c>
      <c r="J186" s="26" t="s">
        <v>45</v>
      </c>
      <c r="K186" s="41"/>
      <c r="L186" s="26"/>
      <c r="M186" s="89"/>
      <c r="N186" s="41"/>
      <c r="O186" s="41"/>
      <c r="P186" s="40" t="s">
        <v>26</v>
      </c>
      <c r="Q186" s="26" t="s">
        <v>71</v>
      </c>
      <c r="R186" s="42"/>
      <c r="S186" s="26"/>
      <c r="T186" s="89"/>
      <c r="U186" s="41"/>
      <c r="V186" s="41"/>
      <c r="W186" s="40" t="s">
        <v>26</v>
      </c>
      <c r="X186" s="26" t="s">
        <v>72</v>
      </c>
      <c r="Y186" s="41"/>
      <c r="Z186" s="26"/>
      <c r="AA186" s="89"/>
      <c r="AB186" s="41"/>
      <c r="AC186" s="41"/>
      <c r="AD186" s="40" t="s">
        <v>26</v>
      </c>
      <c r="AE186" s="26" t="s">
        <v>73</v>
      </c>
      <c r="AF186" s="41"/>
      <c r="AG186" s="26"/>
      <c r="AH186" s="89"/>
      <c r="AI186" s="41"/>
      <c r="AJ186" s="41"/>
      <c r="AK186" s="40" t="s">
        <v>26</v>
      </c>
      <c r="AL186" s="26" t="s">
        <v>74</v>
      </c>
      <c r="AN186" s="26"/>
      <c r="AO186" s="89"/>
      <c r="AP186" s="41"/>
      <c r="AQ186" s="41"/>
      <c r="AR186" s="40" t="s">
        <v>26</v>
      </c>
      <c r="AS186" s="26" t="s">
        <v>75</v>
      </c>
      <c r="AU186" s="26"/>
      <c r="AV186" s="89"/>
    </row>
    <row r="187" spans="2:48" ht="16.5" customHeight="1">
      <c r="B187" s="73" t="s">
        <v>27</v>
      </c>
      <c r="C187" s="36" t="s">
        <v>502</v>
      </c>
      <c r="D187" s="36"/>
      <c r="E187" s="36" t="s">
        <v>28</v>
      </c>
      <c r="F187" s="90">
        <v>45453</v>
      </c>
      <c r="G187" s="38"/>
      <c r="I187" s="73" t="s">
        <v>27</v>
      </c>
      <c r="J187" s="36" t="s">
        <v>502</v>
      </c>
      <c r="K187" s="36"/>
      <c r="L187" s="36" t="s">
        <v>28</v>
      </c>
      <c r="M187" s="90">
        <v>45453</v>
      </c>
      <c r="P187" s="73" t="s">
        <v>27</v>
      </c>
      <c r="Q187" s="36" t="s">
        <v>502</v>
      </c>
      <c r="R187" s="36"/>
      <c r="S187" s="36" t="s">
        <v>28</v>
      </c>
      <c r="T187" s="90">
        <v>45453</v>
      </c>
      <c r="W187" s="73" t="s">
        <v>27</v>
      </c>
      <c r="X187" s="36" t="s">
        <v>502</v>
      </c>
      <c r="Y187" s="36"/>
      <c r="Z187" s="36" t="s">
        <v>28</v>
      </c>
      <c r="AA187" s="90">
        <v>45453</v>
      </c>
      <c r="AB187" s="168"/>
      <c r="AC187" s="168"/>
      <c r="AD187" s="73" t="s">
        <v>27</v>
      </c>
      <c r="AE187" s="36" t="s">
        <v>502</v>
      </c>
      <c r="AF187" s="36"/>
      <c r="AG187" s="36" t="s">
        <v>28</v>
      </c>
      <c r="AH187" s="90">
        <v>45453</v>
      </c>
      <c r="AI187" s="168"/>
      <c r="AJ187" s="168"/>
      <c r="AK187" s="73" t="s">
        <v>27</v>
      </c>
      <c r="AL187" s="36" t="s">
        <v>502</v>
      </c>
      <c r="AM187" s="36"/>
      <c r="AN187" s="36" t="s">
        <v>28</v>
      </c>
      <c r="AO187" s="90">
        <v>45453</v>
      </c>
      <c r="AP187" s="168"/>
      <c r="AQ187" s="168"/>
      <c r="AR187" s="73" t="s">
        <v>27</v>
      </c>
      <c r="AS187" s="36" t="s">
        <v>502</v>
      </c>
      <c r="AT187" s="36"/>
      <c r="AU187" s="36" t="s">
        <v>28</v>
      </c>
      <c r="AV187" s="90">
        <v>45453</v>
      </c>
    </row>
    <row r="188" spans="2:48" ht="16.5" customHeight="1">
      <c r="B188" s="73"/>
      <c r="C188" s="36"/>
      <c r="D188" s="36"/>
      <c r="E188" s="36"/>
      <c r="F188" s="37"/>
      <c r="G188" s="38"/>
      <c r="I188" s="73"/>
      <c r="J188" s="36"/>
      <c r="K188" s="36"/>
      <c r="L188" s="36"/>
      <c r="M188" s="37"/>
      <c r="P188" s="73"/>
      <c r="Q188" s="36"/>
      <c r="R188" s="36"/>
      <c r="S188" s="36"/>
      <c r="T188" s="37"/>
      <c r="W188" s="73"/>
      <c r="X188" s="36"/>
      <c r="Y188" s="36"/>
      <c r="Z188" s="36"/>
      <c r="AA188" s="37"/>
      <c r="AB188" s="81"/>
      <c r="AC188" s="81"/>
      <c r="AD188" s="73"/>
      <c r="AE188" s="36"/>
      <c r="AF188" s="36"/>
      <c r="AG188" s="36"/>
      <c r="AH188" s="37"/>
      <c r="AI188" s="81"/>
      <c r="AJ188" s="81"/>
      <c r="AK188" s="73"/>
      <c r="AL188" s="36"/>
      <c r="AM188" s="36"/>
      <c r="AN188" s="36"/>
      <c r="AO188" s="37"/>
      <c r="AP188" s="81"/>
      <c r="AQ188" s="81"/>
      <c r="AR188" s="73"/>
      <c r="AS188" s="36"/>
      <c r="AT188" s="36"/>
      <c r="AU188" s="36"/>
      <c r="AV188" s="37"/>
    </row>
    <row r="189" spans="2:48" s="79" customFormat="1" ht="16.5" customHeight="1">
      <c r="B189" s="266" t="s">
        <v>113</v>
      </c>
      <c r="C189" s="267"/>
      <c r="D189" s="251"/>
      <c r="E189" s="268" t="s">
        <v>115</v>
      </c>
      <c r="F189" s="269"/>
      <c r="G189" s="78"/>
      <c r="I189" s="266" t="s">
        <v>113</v>
      </c>
      <c r="J189" s="267"/>
      <c r="K189" s="251"/>
      <c r="L189" s="268" t="s">
        <v>115</v>
      </c>
      <c r="M189" s="269"/>
      <c r="P189" s="266" t="s">
        <v>113</v>
      </c>
      <c r="Q189" s="267"/>
      <c r="R189" s="251"/>
      <c r="S189" s="268" t="s">
        <v>115</v>
      </c>
      <c r="T189" s="269"/>
      <c r="W189" s="266" t="s">
        <v>113</v>
      </c>
      <c r="X189" s="267"/>
      <c r="Y189" s="251"/>
      <c r="Z189" s="268" t="s">
        <v>115</v>
      </c>
      <c r="AA189" s="269"/>
      <c r="AB189" s="169"/>
      <c r="AC189" s="169"/>
      <c r="AD189" s="266" t="s">
        <v>113</v>
      </c>
      <c r="AE189" s="267"/>
      <c r="AF189" s="251"/>
      <c r="AG189" s="268" t="s">
        <v>115</v>
      </c>
      <c r="AH189" s="269"/>
      <c r="AI189" s="169"/>
      <c r="AJ189" s="169"/>
      <c r="AK189" s="266" t="s">
        <v>113</v>
      </c>
      <c r="AL189" s="267"/>
      <c r="AM189" s="251"/>
      <c r="AN189" s="268" t="s">
        <v>115</v>
      </c>
      <c r="AO189" s="269"/>
      <c r="AP189" s="169"/>
      <c r="AQ189" s="169"/>
      <c r="AR189" s="266" t="s">
        <v>113</v>
      </c>
      <c r="AS189" s="267"/>
      <c r="AT189" s="251"/>
      <c r="AU189" s="268" t="s">
        <v>115</v>
      </c>
      <c r="AV189" s="269"/>
    </row>
    <row r="190" spans="2:48" ht="16.5" customHeight="1">
      <c r="B190" s="73" t="s">
        <v>1</v>
      </c>
      <c r="C190" s="72">
        <v>1600</v>
      </c>
      <c r="D190" s="36"/>
      <c r="E190" s="36" t="s">
        <v>29</v>
      </c>
      <c r="F190" s="80" t="s">
        <v>572</v>
      </c>
      <c r="G190" s="38"/>
      <c r="I190" s="73" t="s">
        <v>1</v>
      </c>
      <c r="J190" s="72">
        <v>1600</v>
      </c>
      <c r="K190" s="36"/>
      <c r="L190" s="36" t="s">
        <v>29</v>
      </c>
      <c r="M190" s="80" t="s">
        <v>573</v>
      </c>
      <c r="P190" s="73" t="s">
        <v>1</v>
      </c>
      <c r="Q190" s="72">
        <v>910</v>
      </c>
      <c r="R190" s="36"/>
      <c r="S190" s="36" t="s">
        <v>29</v>
      </c>
      <c r="T190" s="80" t="s">
        <v>574</v>
      </c>
      <c r="W190" s="73" t="s">
        <v>1</v>
      </c>
      <c r="X190" s="72">
        <v>910</v>
      </c>
      <c r="Y190" s="36"/>
      <c r="Z190" s="36" t="s">
        <v>29</v>
      </c>
      <c r="AA190" s="80" t="s">
        <v>575</v>
      </c>
      <c r="AB190" s="170"/>
      <c r="AC190" s="170"/>
      <c r="AD190" s="73" t="s">
        <v>1</v>
      </c>
      <c r="AE190" s="72">
        <v>910</v>
      </c>
      <c r="AF190" s="36"/>
      <c r="AG190" s="36" t="s">
        <v>29</v>
      </c>
      <c r="AH190" s="80" t="s">
        <v>576</v>
      </c>
      <c r="AI190" s="170"/>
      <c r="AJ190" s="170"/>
      <c r="AK190" s="73" t="s">
        <v>1</v>
      </c>
      <c r="AL190" s="72">
        <v>910</v>
      </c>
      <c r="AM190" s="36"/>
      <c r="AN190" s="36" t="s">
        <v>29</v>
      </c>
      <c r="AO190" s="80" t="s">
        <v>577</v>
      </c>
      <c r="AP190" s="170"/>
      <c r="AQ190" s="170"/>
      <c r="AR190" s="73" t="s">
        <v>1</v>
      </c>
      <c r="AS190" s="72">
        <v>910</v>
      </c>
      <c r="AT190" s="36"/>
      <c r="AU190" s="36" t="s">
        <v>29</v>
      </c>
      <c r="AV190" s="80" t="s">
        <v>578</v>
      </c>
    </row>
    <row r="191" spans="2:48" ht="16.5" customHeight="1">
      <c r="B191" s="73" t="s">
        <v>3</v>
      </c>
      <c r="C191" s="72">
        <v>35373</v>
      </c>
      <c r="D191" s="36"/>
      <c r="E191" s="36" t="s">
        <v>30</v>
      </c>
      <c r="F191" s="80" t="s">
        <v>486</v>
      </c>
      <c r="G191" s="38"/>
      <c r="I191" s="73" t="s">
        <v>3</v>
      </c>
      <c r="J191" s="72">
        <v>28935</v>
      </c>
      <c r="K191" s="36"/>
      <c r="L191" s="36" t="s">
        <v>30</v>
      </c>
      <c r="M191" s="80" t="s">
        <v>487</v>
      </c>
      <c r="P191" s="73" t="s">
        <v>3</v>
      </c>
      <c r="Q191" s="72">
        <v>14640</v>
      </c>
      <c r="R191" s="36"/>
      <c r="S191" s="36" t="s">
        <v>30</v>
      </c>
      <c r="T191" s="80" t="s">
        <v>488</v>
      </c>
      <c r="W191" s="73" t="s">
        <v>3</v>
      </c>
      <c r="X191" s="72">
        <v>16800</v>
      </c>
      <c r="Y191" s="36"/>
      <c r="Z191" s="36" t="s">
        <v>30</v>
      </c>
      <c r="AA191" s="80" t="s">
        <v>489</v>
      </c>
      <c r="AB191" s="170"/>
      <c r="AC191" s="170"/>
      <c r="AD191" s="73" t="s">
        <v>3</v>
      </c>
      <c r="AE191" s="72">
        <v>18000</v>
      </c>
      <c r="AF191" s="36"/>
      <c r="AG191" s="36" t="s">
        <v>30</v>
      </c>
      <c r="AH191" s="80" t="s">
        <v>490</v>
      </c>
      <c r="AI191" s="170"/>
      <c r="AJ191" s="170"/>
      <c r="AK191" s="73" t="s">
        <v>3</v>
      </c>
      <c r="AL191" s="72">
        <v>18840</v>
      </c>
      <c r="AM191" s="36"/>
      <c r="AN191" s="36" t="s">
        <v>30</v>
      </c>
      <c r="AO191" s="80" t="s">
        <v>491</v>
      </c>
      <c r="AP191" s="170"/>
      <c r="AQ191" s="170"/>
      <c r="AR191" s="73" t="s">
        <v>3</v>
      </c>
      <c r="AS191" s="72">
        <v>5280</v>
      </c>
      <c r="AT191" s="36"/>
      <c r="AU191" s="36" t="s">
        <v>30</v>
      </c>
      <c r="AV191" s="80" t="s">
        <v>492</v>
      </c>
    </row>
    <row r="192" spans="2:48" ht="16.5" customHeight="1">
      <c r="B192" s="73" t="s">
        <v>159</v>
      </c>
      <c r="C192" s="72">
        <v>0</v>
      </c>
      <c r="D192" s="36"/>
      <c r="E192" s="36"/>
      <c r="F192" s="80"/>
      <c r="G192" s="38"/>
      <c r="I192" s="73" t="s">
        <v>159</v>
      </c>
      <c r="J192" s="72">
        <v>0</v>
      </c>
      <c r="K192" s="36"/>
      <c r="L192" s="36"/>
      <c r="M192" s="80"/>
      <c r="P192" s="73" t="s">
        <v>159</v>
      </c>
      <c r="Q192" s="72">
        <v>0</v>
      </c>
      <c r="R192" s="36"/>
      <c r="S192" s="36"/>
      <c r="T192" s="80"/>
      <c r="W192" s="73" t="s">
        <v>159</v>
      </c>
      <c r="X192" s="72">
        <v>0</v>
      </c>
      <c r="Y192" s="36"/>
      <c r="Z192" s="36"/>
      <c r="AA192" s="80"/>
      <c r="AB192" s="170"/>
      <c r="AC192" s="170"/>
      <c r="AD192" s="73" t="s">
        <v>159</v>
      </c>
      <c r="AE192" s="72">
        <v>0</v>
      </c>
      <c r="AF192" s="36"/>
      <c r="AG192" s="36"/>
      <c r="AH192" s="80"/>
      <c r="AI192" s="170"/>
      <c r="AJ192" s="170"/>
      <c r="AK192" s="73" t="s">
        <v>159</v>
      </c>
      <c r="AL192" s="72">
        <v>0</v>
      </c>
      <c r="AM192" s="36"/>
      <c r="AN192" s="36"/>
      <c r="AO192" s="80"/>
      <c r="AP192" s="170"/>
      <c r="AQ192" s="170"/>
      <c r="AR192" s="73" t="s">
        <v>159</v>
      </c>
      <c r="AS192" s="72">
        <v>0</v>
      </c>
      <c r="AT192" s="36"/>
      <c r="AU192" s="36"/>
      <c r="AV192" s="80"/>
    </row>
    <row r="193" spans="2:48" ht="16.5" customHeight="1">
      <c r="B193" s="196" t="s">
        <v>172</v>
      </c>
      <c r="C193" s="72">
        <v>2277</v>
      </c>
      <c r="D193" s="36"/>
      <c r="E193" s="36"/>
      <c r="F193" s="80"/>
      <c r="G193" s="38"/>
      <c r="I193" s="164" t="s">
        <v>172</v>
      </c>
      <c r="J193" s="72">
        <v>2007</v>
      </c>
      <c r="K193" s="36"/>
      <c r="L193" s="36"/>
      <c r="M193" s="80"/>
      <c r="P193" s="164" t="s">
        <v>172</v>
      </c>
      <c r="Q193" s="72">
        <v>1098</v>
      </c>
      <c r="R193" s="36"/>
      <c r="S193" s="36"/>
      <c r="T193" s="80"/>
      <c r="W193" s="164" t="s">
        <v>172</v>
      </c>
      <c r="X193" s="72">
        <v>1260</v>
      </c>
      <c r="Y193" s="36"/>
      <c r="Z193" s="36"/>
      <c r="AA193" s="80"/>
      <c r="AB193" s="170"/>
      <c r="AC193" s="170"/>
      <c r="AD193" s="164" t="s">
        <v>172</v>
      </c>
      <c r="AE193" s="72">
        <v>1350</v>
      </c>
      <c r="AF193" s="36"/>
      <c r="AG193" s="36"/>
      <c r="AH193" s="80"/>
      <c r="AI193" s="170"/>
      <c r="AJ193" s="170"/>
      <c r="AK193" s="164" t="s">
        <v>172</v>
      </c>
      <c r="AL193" s="72">
        <v>1413</v>
      </c>
      <c r="AM193" s="36"/>
      <c r="AN193" s="36"/>
      <c r="AO193" s="80"/>
      <c r="AP193" s="170"/>
      <c r="AQ193" s="170"/>
      <c r="AR193" s="164" t="s">
        <v>172</v>
      </c>
      <c r="AS193" s="72">
        <v>396</v>
      </c>
      <c r="AT193" s="36"/>
      <c r="AU193" s="36"/>
      <c r="AV193" s="80"/>
    </row>
    <row r="194" spans="2:48" ht="16.5" customHeight="1">
      <c r="B194" s="73" t="s">
        <v>169</v>
      </c>
      <c r="C194" s="72">
        <v>1265</v>
      </c>
      <c r="D194" s="36"/>
      <c r="E194" s="36"/>
      <c r="F194" s="80"/>
      <c r="G194" s="38"/>
      <c r="I194" s="73" t="s">
        <v>169</v>
      </c>
      <c r="J194" s="72">
        <v>1115</v>
      </c>
      <c r="K194" s="36"/>
      <c r="L194" s="36"/>
      <c r="M194" s="80"/>
      <c r="P194" s="73" t="s">
        <v>169</v>
      </c>
      <c r="Q194" s="72">
        <v>610</v>
      </c>
      <c r="R194" s="36"/>
      <c r="S194" s="36"/>
      <c r="T194" s="80"/>
      <c r="W194" s="73" t="s">
        <v>169</v>
      </c>
      <c r="X194" s="72">
        <v>700</v>
      </c>
      <c r="Y194" s="36"/>
      <c r="Z194" s="36"/>
      <c r="AA194" s="80"/>
      <c r="AB194" s="170"/>
      <c r="AC194" s="170"/>
      <c r="AD194" s="73" t="s">
        <v>169</v>
      </c>
      <c r="AE194" s="72">
        <v>750</v>
      </c>
      <c r="AF194" s="36"/>
      <c r="AG194" s="36"/>
      <c r="AH194" s="80"/>
      <c r="AI194" s="170"/>
      <c r="AJ194" s="170"/>
      <c r="AK194" s="73" t="s">
        <v>169</v>
      </c>
      <c r="AL194" s="72">
        <v>785</v>
      </c>
      <c r="AM194" s="36"/>
      <c r="AN194" s="36"/>
      <c r="AO194" s="80"/>
      <c r="AP194" s="170"/>
      <c r="AQ194" s="170"/>
      <c r="AR194" s="73" t="s">
        <v>169</v>
      </c>
      <c r="AS194" s="72">
        <v>220</v>
      </c>
      <c r="AT194" s="36"/>
      <c r="AU194" s="36"/>
      <c r="AV194" s="80"/>
    </row>
    <row r="195" spans="2:48" ht="16.5" customHeight="1">
      <c r="B195" s="73" t="s">
        <v>31</v>
      </c>
      <c r="C195" s="72">
        <v>4052</v>
      </c>
      <c r="D195" s="36"/>
      <c r="E195" s="172" t="s">
        <v>117</v>
      </c>
      <c r="F195" s="173"/>
      <c r="G195" s="38"/>
      <c r="I195" s="73" t="s">
        <v>31</v>
      </c>
      <c r="J195" s="72">
        <v>3366</v>
      </c>
      <c r="K195" s="36"/>
      <c r="L195" s="172" t="s">
        <v>117</v>
      </c>
      <c r="M195" s="173"/>
      <c r="P195" s="73" t="s">
        <v>31</v>
      </c>
      <c r="Q195" s="72">
        <v>1726</v>
      </c>
      <c r="R195" s="36"/>
      <c r="S195" s="172" t="s">
        <v>117</v>
      </c>
      <c r="T195" s="173"/>
      <c r="W195" s="73" t="s">
        <v>31</v>
      </c>
      <c r="X195" s="72">
        <v>1967</v>
      </c>
      <c r="Y195" s="36"/>
      <c r="Z195" s="172" t="s">
        <v>117</v>
      </c>
      <c r="AA195" s="173"/>
      <c r="AB195" s="169"/>
      <c r="AC195" s="169"/>
      <c r="AD195" s="73" t="s">
        <v>31</v>
      </c>
      <c r="AE195" s="72">
        <v>2101</v>
      </c>
      <c r="AF195" s="36"/>
      <c r="AG195" s="172" t="s">
        <v>117</v>
      </c>
      <c r="AH195" s="173"/>
      <c r="AI195" s="169"/>
      <c r="AJ195" s="169"/>
      <c r="AK195" s="73" t="s">
        <v>31</v>
      </c>
      <c r="AL195" s="72">
        <v>2195</v>
      </c>
      <c r="AM195" s="36"/>
      <c r="AN195" s="172" t="s">
        <v>117</v>
      </c>
      <c r="AO195" s="173"/>
      <c r="AP195" s="169"/>
      <c r="AQ195" s="169"/>
      <c r="AR195" s="73" t="s">
        <v>31</v>
      </c>
      <c r="AS195" s="72">
        <v>681</v>
      </c>
      <c r="AT195" s="36"/>
      <c r="AU195" s="172" t="s">
        <v>117</v>
      </c>
      <c r="AV195" s="173"/>
    </row>
    <row r="196" spans="2:48" ht="16.5" customHeight="1">
      <c r="B196" s="73" t="s">
        <v>171</v>
      </c>
      <c r="C196" s="72">
        <v>-7</v>
      </c>
      <c r="D196" s="36"/>
      <c r="E196" s="36" t="s">
        <v>33</v>
      </c>
      <c r="F196" s="80" t="s">
        <v>579</v>
      </c>
      <c r="G196" s="38"/>
      <c r="I196" s="73" t="s">
        <v>171</v>
      </c>
      <c r="J196" s="72">
        <v>-3</v>
      </c>
      <c r="K196" s="36"/>
      <c r="L196" s="36" t="s">
        <v>33</v>
      </c>
      <c r="M196" s="80" t="s">
        <v>580</v>
      </c>
      <c r="P196" s="73" t="s">
        <v>171</v>
      </c>
      <c r="Q196" s="72">
        <v>-4</v>
      </c>
      <c r="R196" s="36"/>
      <c r="S196" s="36" t="s">
        <v>33</v>
      </c>
      <c r="T196" s="80" t="s">
        <v>385</v>
      </c>
      <c r="W196" s="73" t="s">
        <v>171</v>
      </c>
      <c r="X196" s="72">
        <v>-7</v>
      </c>
      <c r="Y196" s="36"/>
      <c r="Z196" s="36" t="s">
        <v>33</v>
      </c>
      <c r="AA196" s="80" t="s">
        <v>581</v>
      </c>
      <c r="AB196" s="170"/>
      <c r="AC196" s="170"/>
      <c r="AD196" s="73" t="s">
        <v>171</v>
      </c>
      <c r="AE196" s="72">
        <v>-1</v>
      </c>
      <c r="AF196" s="36"/>
      <c r="AG196" s="36" t="s">
        <v>33</v>
      </c>
      <c r="AH196" s="80" t="s">
        <v>559</v>
      </c>
      <c r="AI196" s="170"/>
      <c r="AJ196" s="170"/>
      <c r="AK196" s="73" t="s">
        <v>171</v>
      </c>
      <c r="AL196" s="72">
        <v>-3</v>
      </c>
      <c r="AM196" s="36"/>
      <c r="AN196" s="36" t="s">
        <v>33</v>
      </c>
      <c r="AO196" s="80" t="s">
        <v>582</v>
      </c>
      <c r="AP196" s="170"/>
      <c r="AQ196" s="170"/>
      <c r="AR196" s="73" t="s">
        <v>171</v>
      </c>
      <c r="AS196" s="72">
        <v>-7</v>
      </c>
      <c r="AT196" s="36"/>
      <c r="AU196" s="36" t="s">
        <v>33</v>
      </c>
      <c r="AV196" s="80" t="s">
        <v>583</v>
      </c>
    </row>
    <row r="197" spans="2:48" ht="16.5" customHeight="1">
      <c r="B197" s="73" t="s">
        <v>32</v>
      </c>
      <c r="C197" s="72">
        <v>1490</v>
      </c>
      <c r="D197" s="36"/>
      <c r="E197" s="96"/>
      <c r="F197" s="95"/>
      <c r="G197" s="38"/>
      <c r="I197" s="73" t="s">
        <v>32</v>
      </c>
      <c r="J197" s="72">
        <v>1240</v>
      </c>
      <c r="K197" s="36"/>
      <c r="L197" s="96"/>
      <c r="M197" s="95"/>
      <c r="P197" s="73" t="s">
        <v>32</v>
      </c>
      <c r="Q197" s="72">
        <v>630</v>
      </c>
      <c r="R197" s="36"/>
      <c r="S197" s="96"/>
      <c r="T197" s="95"/>
      <c r="W197" s="73" t="s">
        <v>32</v>
      </c>
      <c r="X197" s="72">
        <v>720</v>
      </c>
      <c r="Y197" s="36"/>
      <c r="Z197" s="96"/>
      <c r="AA197" s="95"/>
      <c r="AB197" s="171"/>
      <c r="AC197" s="171"/>
      <c r="AD197" s="73" t="s">
        <v>32</v>
      </c>
      <c r="AE197" s="72">
        <v>770</v>
      </c>
      <c r="AF197" s="36"/>
      <c r="AG197" s="96"/>
      <c r="AH197" s="95"/>
      <c r="AI197" s="171"/>
      <c r="AJ197" s="171"/>
      <c r="AK197" s="73" t="s">
        <v>32</v>
      </c>
      <c r="AL197" s="72">
        <v>810</v>
      </c>
      <c r="AM197" s="36"/>
      <c r="AN197" s="96"/>
      <c r="AO197" s="95"/>
      <c r="AP197" s="171"/>
      <c r="AQ197" s="171"/>
      <c r="AR197" s="73" t="s">
        <v>32</v>
      </c>
      <c r="AS197" s="72">
        <v>250</v>
      </c>
      <c r="AT197" s="36"/>
      <c r="AU197" s="96"/>
      <c r="AV197" s="95"/>
    </row>
    <row r="198" spans="2:48" ht="16.5" customHeight="1">
      <c r="B198" s="73" t="s">
        <v>101</v>
      </c>
      <c r="C198" s="72">
        <v>2500</v>
      </c>
      <c r="D198" s="36"/>
      <c r="E198" s="36"/>
      <c r="F198" s="80"/>
      <c r="G198" s="38"/>
      <c r="I198" s="73" t="s">
        <v>101</v>
      </c>
      <c r="J198" s="72">
        <v>2500</v>
      </c>
      <c r="K198" s="36"/>
      <c r="L198" s="36"/>
      <c r="M198" s="80"/>
      <c r="P198" s="73" t="s">
        <v>101</v>
      </c>
      <c r="Q198" s="72">
        <v>2500</v>
      </c>
      <c r="R198" s="36"/>
      <c r="S198" s="36"/>
      <c r="T198" s="80"/>
      <c r="W198" s="73" t="s">
        <v>101</v>
      </c>
      <c r="X198" s="72">
        <v>2500</v>
      </c>
      <c r="Y198" s="36"/>
      <c r="Z198" s="36"/>
      <c r="AA198" s="80"/>
      <c r="AB198" s="170"/>
      <c r="AC198" s="170"/>
      <c r="AD198" s="73" t="s">
        <v>101</v>
      </c>
      <c r="AE198" s="72">
        <v>2500</v>
      </c>
      <c r="AF198" s="36"/>
      <c r="AG198" s="36"/>
      <c r="AH198" s="80"/>
      <c r="AI198" s="170"/>
      <c r="AJ198" s="170"/>
      <c r="AK198" s="73" t="s">
        <v>101</v>
      </c>
      <c r="AL198" s="72">
        <v>2500</v>
      </c>
      <c r="AM198" s="36"/>
      <c r="AN198" s="36"/>
      <c r="AO198" s="80"/>
      <c r="AP198" s="170"/>
      <c r="AQ198" s="170"/>
      <c r="AR198" s="73" t="s">
        <v>101</v>
      </c>
      <c r="AS198" s="72">
        <v>0</v>
      </c>
      <c r="AT198" s="36"/>
      <c r="AU198" s="36"/>
      <c r="AV198" s="80"/>
    </row>
    <row r="199" spans="2:48" ht="16.5" customHeight="1">
      <c r="B199" s="73" t="s">
        <v>104</v>
      </c>
      <c r="C199" s="72">
        <v>0</v>
      </c>
      <c r="D199" s="36"/>
      <c r="E199" s="36"/>
      <c r="F199" s="80"/>
      <c r="G199" s="38"/>
      <c r="I199" s="73" t="s">
        <v>104</v>
      </c>
      <c r="J199" s="72">
        <v>0</v>
      </c>
      <c r="K199" s="36"/>
      <c r="L199" s="36"/>
      <c r="M199" s="80"/>
      <c r="P199" s="73" t="s">
        <v>104</v>
      </c>
      <c r="Q199" s="72">
        <v>0</v>
      </c>
      <c r="R199" s="36"/>
      <c r="S199" s="36"/>
      <c r="T199" s="80"/>
      <c r="W199" s="73" t="s">
        <v>104</v>
      </c>
      <c r="X199" s="72">
        <v>0</v>
      </c>
      <c r="Y199" s="36"/>
      <c r="Z199" s="36"/>
      <c r="AA199" s="80"/>
      <c r="AB199" s="170"/>
      <c r="AC199" s="170"/>
      <c r="AD199" s="73" t="s">
        <v>104</v>
      </c>
      <c r="AE199" s="72">
        <v>0</v>
      </c>
      <c r="AF199" s="36"/>
      <c r="AG199" s="36"/>
      <c r="AH199" s="80"/>
      <c r="AI199" s="170"/>
      <c r="AJ199" s="170"/>
      <c r="AK199" s="73" t="s">
        <v>104</v>
      </c>
      <c r="AL199" s="72">
        <v>0</v>
      </c>
      <c r="AM199" s="36"/>
      <c r="AN199" s="36"/>
      <c r="AO199" s="80"/>
      <c r="AP199" s="170"/>
      <c r="AQ199" s="170"/>
      <c r="AR199" s="73" t="s">
        <v>104</v>
      </c>
      <c r="AS199" s="72">
        <v>0</v>
      </c>
      <c r="AT199" s="36"/>
      <c r="AU199" s="36"/>
      <c r="AV199" s="80"/>
    </row>
    <row r="200" spans="2:48" ht="16.5" customHeight="1">
      <c r="B200" s="93" t="s">
        <v>109</v>
      </c>
      <c r="C200" s="94">
        <v>48550</v>
      </c>
      <c r="D200" s="81"/>
      <c r="E200" s="36"/>
      <c r="F200" s="37"/>
      <c r="G200" s="38"/>
      <c r="H200" s="39"/>
      <c r="I200" s="93" t="s">
        <v>109</v>
      </c>
      <c r="J200" s="94">
        <v>40760</v>
      </c>
      <c r="K200" s="81"/>
      <c r="L200" s="36"/>
      <c r="M200" s="37"/>
      <c r="N200" s="39"/>
      <c r="O200" s="39"/>
      <c r="P200" s="93" t="s">
        <v>109</v>
      </c>
      <c r="Q200" s="94">
        <v>22110</v>
      </c>
      <c r="R200" s="81"/>
      <c r="S200" s="36"/>
      <c r="T200" s="37"/>
      <c r="U200" s="39"/>
      <c r="V200" s="39"/>
      <c r="W200" s="93" t="s">
        <v>109</v>
      </c>
      <c r="X200" s="94">
        <v>24850</v>
      </c>
      <c r="Y200" s="81"/>
      <c r="Z200" s="36"/>
      <c r="AA200" s="37"/>
      <c r="AB200" s="81"/>
      <c r="AC200" s="81"/>
      <c r="AD200" s="93" t="s">
        <v>109</v>
      </c>
      <c r="AE200" s="94">
        <v>26380</v>
      </c>
      <c r="AF200" s="81"/>
      <c r="AG200" s="36"/>
      <c r="AH200" s="37"/>
      <c r="AI200" s="81"/>
      <c r="AJ200" s="81"/>
      <c r="AK200" s="93" t="s">
        <v>109</v>
      </c>
      <c r="AL200" s="94">
        <v>27450</v>
      </c>
      <c r="AM200" s="81"/>
      <c r="AN200" s="36"/>
      <c r="AO200" s="37"/>
      <c r="AP200" s="81"/>
      <c r="AQ200" s="81"/>
      <c r="AR200" s="93" t="s">
        <v>109</v>
      </c>
      <c r="AS200" s="94">
        <v>7730</v>
      </c>
      <c r="AT200" s="81"/>
      <c r="AU200" s="36"/>
      <c r="AV200" s="37"/>
    </row>
    <row r="201" spans="2:48" ht="16.5" customHeight="1">
      <c r="B201" s="74" t="s">
        <v>111</v>
      </c>
      <c r="C201" s="75">
        <v>0</v>
      </c>
      <c r="D201" s="81"/>
      <c r="E201" s="36"/>
      <c r="F201" s="37"/>
      <c r="G201" s="38"/>
      <c r="H201" s="39"/>
      <c r="I201" s="74" t="s">
        <v>111</v>
      </c>
      <c r="J201" s="75">
        <v>0</v>
      </c>
      <c r="K201" s="81"/>
      <c r="L201" s="36"/>
      <c r="M201" s="37"/>
      <c r="N201" s="39"/>
      <c r="O201" s="39"/>
      <c r="P201" s="74" t="s">
        <v>111</v>
      </c>
      <c r="Q201" s="75">
        <v>0</v>
      </c>
      <c r="R201" s="81"/>
      <c r="S201" s="36"/>
      <c r="T201" s="37"/>
      <c r="U201" s="39"/>
      <c r="V201" s="39"/>
      <c r="W201" s="74" t="s">
        <v>111</v>
      </c>
      <c r="X201" s="75">
        <v>0</v>
      </c>
      <c r="Y201" s="81"/>
      <c r="Z201" s="36"/>
      <c r="AA201" s="37"/>
      <c r="AB201" s="81"/>
      <c r="AC201" s="81"/>
      <c r="AD201" s="74" t="s">
        <v>111</v>
      </c>
      <c r="AE201" s="75">
        <v>27600</v>
      </c>
      <c r="AF201" s="81"/>
      <c r="AG201" s="36"/>
      <c r="AH201" s="37"/>
      <c r="AI201" s="81"/>
      <c r="AJ201" s="81"/>
      <c r="AK201" s="74" t="s">
        <v>111</v>
      </c>
      <c r="AL201" s="75">
        <v>0</v>
      </c>
      <c r="AM201" s="81"/>
      <c r="AN201" s="36"/>
      <c r="AO201" s="37"/>
      <c r="AP201" s="81"/>
      <c r="AQ201" s="81"/>
      <c r="AR201" s="74" t="s">
        <v>111</v>
      </c>
      <c r="AS201" s="75">
        <v>0</v>
      </c>
      <c r="AT201" s="81"/>
      <c r="AU201" s="36"/>
      <c r="AV201" s="37"/>
    </row>
    <row r="202" spans="2:48" ht="16.5" customHeight="1">
      <c r="B202" s="91" t="s">
        <v>112</v>
      </c>
      <c r="C202" s="92">
        <v>48550</v>
      </c>
      <c r="D202" s="81"/>
      <c r="E202" s="36"/>
      <c r="F202" s="37"/>
      <c r="G202" s="38"/>
      <c r="I202" s="91" t="s">
        <v>112</v>
      </c>
      <c r="J202" s="92">
        <v>40760</v>
      </c>
      <c r="K202" s="81"/>
      <c r="L202" s="36"/>
      <c r="M202" s="37"/>
      <c r="P202" s="91" t="s">
        <v>112</v>
      </c>
      <c r="Q202" s="92">
        <v>22110</v>
      </c>
      <c r="R202" s="81"/>
      <c r="S202" s="36"/>
      <c r="T202" s="37"/>
      <c r="W202" s="91" t="s">
        <v>112</v>
      </c>
      <c r="X202" s="92">
        <v>24850</v>
      </c>
      <c r="Y202" s="81"/>
      <c r="Z202" s="36"/>
      <c r="AA202" s="37"/>
      <c r="AB202" s="81"/>
      <c r="AC202" s="81"/>
      <c r="AD202" s="91" t="s">
        <v>112</v>
      </c>
      <c r="AE202" s="92">
        <v>53980</v>
      </c>
      <c r="AF202" s="81"/>
      <c r="AG202" s="36"/>
      <c r="AH202" s="37"/>
      <c r="AI202" s="81"/>
      <c r="AJ202" s="81"/>
      <c r="AK202" s="91" t="s">
        <v>112</v>
      </c>
      <c r="AL202" s="92">
        <v>27450</v>
      </c>
      <c r="AM202" s="81"/>
      <c r="AN202" s="36"/>
      <c r="AO202" s="37"/>
      <c r="AP202" s="81"/>
      <c r="AQ202" s="81"/>
      <c r="AR202" s="91" t="s">
        <v>112</v>
      </c>
      <c r="AS202" s="92">
        <v>7730</v>
      </c>
      <c r="AT202" s="81"/>
      <c r="AU202" s="36"/>
      <c r="AV202" s="37"/>
    </row>
    <row r="203" spans="2:48" s="39" customFormat="1" ht="16.5" customHeight="1">
      <c r="B203" s="73"/>
      <c r="C203" s="42"/>
      <c r="D203" s="36"/>
      <c r="E203" s="36"/>
      <c r="F203" s="37"/>
      <c r="G203" s="38"/>
      <c r="I203" s="73"/>
      <c r="J203" s="42"/>
      <c r="K203" s="36"/>
      <c r="L203" s="36"/>
      <c r="M203" s="37"/>
      <c r="P203" s="73"/>
      <c r="Q203" s="42"/>
      <c r="R203" s="36"/>
      <c r="S203" s="36"/>
      <c r="T203" s="37"/>
      <c r="W203" s="73"/>
      <c r="X203" s="42"/>
      <c r="Y203" s="36"/>
      <c r="Z203" s="36"/>
      <c r="AA203" s="37"/>
      <c r="AB203" s="81"/>
      <c r="AC203" s="81"/>
      <c r="AD203" s="73"/>
      <c r="AE203" s="42"/>
      <c r="AF203" s="36"/>
      <c r="AG203" s="36"/>
      <c r="AH203" s="37"/>
      <c r="AI203" s="81"/>
      <c r="AJ203" s="81"/>
      <c r="AK203" s="73"/>
      <c r="AL203" s="42"/>
      <c r="AM203" s="36"/>
      <c r="AN203" s="36"/>
      <c r="AO203" s="37"/>
      <c r="AP203" s="81"/>
      <c r="AQ203" s="81"/>
      <c r="AR203" s="73"/>
      <c r="AS203" s="42"/>
      <c r="AT203" s="36"/>
      <c r="AU203" s="36"/>
      <c r="AV203" s="37"/>
    </row>
    <row r="204" spans="2:48" s="82" customFormat="1" ht="16.5" customHeight="1">
      <c r="B204" s="73">
        <v>0</v>
      </c>
      <c r="C204" s="42"/>
      <c r="D204" s="36"/>
      <c r="E204" s="36"/>
      <c r="F204" s="37"/>
      <c r="G204" s="83"/>
      <c r="I204" s="73">
        <v>0</v>
      </c>
      <c r="J204" s="42"/>
      <c r="K204" s="36"/>
      <c r="L204" s="36"/>
      <c r="M204" s="37"/>
      <c r="P204" s="73">
        <v>0</v>
      </c>
      <c r="Q204" s="42"/>
      <c r="R204" s="36"/>
      <c r="S204" s="36"/>
      <c r="T204" s="37"/>
      <c r="W204" s="73">
        <v>0</v>
      </c>
      <c r="X204" s="42"/>
      <c r="Y204" s="36"/>
      <c r="Z204" s="36"/>
      <c r="AA204" s="37"/>
      <c r="AB204" s="81"/>
      <c r="AC204" s="81"/>
      <c r="AD204" s="73">
        <v>0</v>
      </c>
      <c r="AE204" s="42"/>
      <c r="AF204" s="36"/>
      <c r="AG204" s="36"/>
      <c r="AH204" s="37"/>
      <c r="AI204" s="81"/>
      <c r="AJ204" s="81"/>
      <c r="AK204" s="73">
        <v>0</v>
      </c>
      <c r="AL204" s="42"/>
      <c r="AM204" s="36"/>
      <c r="AN204" s="36"/>
      <c r="AO204" s="37"/>
      <c r="AP204" s="81"/>
      <c r="AQ204" s="81"/>
      <c r="AR204" s="73">
        <v>0</v>
      </c>
      <c r="AS204" s="42"/>
      <c r="AT204" s="36"/>
      <c r="AU204" s="36"/>
      <c r="AV204" s="37"/>
    </row>
    <row r="205" spans="2:48" ht="16.5" customHeight="1">
      <c r="B205" s="73" t="s">
        <v>211</v>
      </c>
      <c r="C205" s="42"/>
      <c r="D205" s="36"/>
      <c r="E205" s="36"/>
      <c r="F205" s="37"/>
      <c r="G205" s="38"/>
      <c r="I205" s="73" t="s">
        <v>211</v>
      </c>
      <c r="J205" s="42"/>
      <c r="K205" s="36"/>
      <c r="L205" s="36"/>
      <c r="M205" s="37"/>
      <c r="P205" s="73" t="s">
        <v>211</v>
      </c>
      <c r="Q205" s="42"/>
      <c r="R205" s="36"/>
      <c r="S205" s="36"/>
      <c r="T205" s="37"/>
      <c r="W205" s="73" t="s">
        <v>211</v>
      </c>
      <c r="X205" s="42"/>
      <c r="Y205" s="36"/>
      <c r="Z205" s="36"/>
      <c r="AA205" s="37"/>
      <c r="AB205" s="81"/>
      <c r="AC205" s="81"/>
      <c r="AD205" s="73" t="s">
        <v>211</v>
      </c>
      <c r="AE205" s="42"/>
      <c r="AF205" s="36"/>
      <c r="AG205" s="36"/>
      <c r="AH205" s="37"/>
      <c r="AI205" s="81"/>
      <c r="AJ205" s="81"/>
      <c r="AK205" s="73" t="s">
        <v>211</v>
      </c>
      <c r="AL205" s="42"/>
      <c r="AM205" s="36"/>
      <c r="AN205" s="36"/>
      <c r="AO205" s="37"/>
      <c r="AP205" s="81"/>
      <c r="AQ205" s="81"/>
      <c r="AR205" s="73" t="s">
        <v>211</v>
      </c>
      <c r="AS205" s="42"/>
      <c r="AT205" s="36"/>
      <c r="AU205" s="36"/>
      <c r="AV205" s="37"/>
    </row>
    <row r="206" spans="2:48" s="184" customFormat="1" ht="16.5" customHeight="1">
      <c r="B206" s="180">
        <v>0</v>
      </c>
      <c r="C206" s="181"/>
      <c r="D206" s="26"/>
      <c r="E206" s="26"/>
      <c r="F206" s="182"/>
      <c r="G206" s="187"/>
      <c r="I206" s="180">
        <v>0</v>
      </c>
      <c r="J206" s="181"/>
      <c r="K206" s="26"/>
      <c r="L206" s="26"/>
      <c r="M206" s="182"/>
      <c r="P206" s="180">
        <v>0</v>
      </c>
      <c r="Q206" s="181"/>
      <c r="R206" s="26"/>
      <c r="S206" s="26"/>
      <c r="T206" s="182"/>
      <c r="W206" s="180">
        <v>0</v>
      </c>
      <c r="X206" s="181"/>
      <c r="Y206" s="26"/>
      <c r="Z206" s="26"/>
      <c r="AA206" s="182"/>
      <c r="AB206" s="185"/>
      <c r="AC206" s="185"/>
      <c r="AD206" s="180">
        <v>0</v>
      </c>
      <c r="AE206" s="181"/>
      <c r="AF206" s="26"/>
      <c r="AG206" s="26"/>
      <c r="AH206" s="182"/>
      <c r="AI206" s="185"/>
      <c r="AJ206" s="185"/>
      <c r="AK206" s="180">
        <v>0</v>
      </c>
      <c r="AL206" s="181"/>
      <c r="AM206" s="26"/>
      <c r="AN206" s="26"/>
      <c r="AO206" s="182"/>
      <c r="AP206" s="185"/>
      <c r="AQ206" s="185"/>
      <c r="AR206" s="180">
        <v>0</v>
      </c>
      <c r="AS206" s="181"/>
      <c r="AT206" s="26"/>
      <c r="AU206" s="26"/>
      <c r="AV206" s="182"/>
    </row>
    <row r="207" spans="2:48" ht="16.5" customHeight="1" thickBot="1">
      <c r="B207" s="84"/>
      <c r="C207" s="85"/>
      <c r="D207" s="85"/>
      <c r="E207" s="85"/>
      <c r="F207" s="86"/>
      <c r="I207" s="84"/>
      <c r="J207" s="85"/>
      <c r="K207" s="85"/>
      <c r="L207" s="85"/>
      <c r="M207" s="86"/>
      <c r="P207" s="84"/>
      <c r="Q207" s="85"/>
      <c r="R207" s="85"/>
      <c r="S207" s="85"/>
      <c r="T207" s="86"/>
      <c r="W207" s="84"/>
      <c r="X207" s="85"/>
      <c r="Y207" s="85"/>
      <c r="Z207" s="85"/>
      <c r="AA207" s="86"/>
      <c r="AB207" s="81"/>
      <c r="AC207" s="81"/>
      <c r="AD207" s="84"/>
      <c r="AE207" s="85"/>
      <c r="AF207" s="85"/>
      <c r="AG207" s="85"/>
      <c r="AH207" s="86"/>
      <c r="AI207" s="81"/>
      <c r="AJ207" s="81"/>
      <c r="AK207" s="84"/>
      <c r="AL207" s="85"/>
      <c r="AM207" s="85"/>
      <c r="AN207" s="85"/>
      <c r="AO207" s="86"/>
      <c r="AP207" s="81"/>
      <c r="AQ207" s="81"/>
      <c r="AR207" s="84"/>
      <c r="AS207" s="85"/>
      <c r="AT207" s="85"/>
      <c r="AU207" s="85"/>
      <c r="AV207" s="86"/>
    </row>
  </sheetData>
  <mergeCells count="112">
    <mergeCell ref="AU33:AV33"/>
    <mergeCell ref="AR6:AS6"/>
    <mergeCell ref="AU6:AV6"/>
    <mergeCell ref="B33:C33"/>
    <mergeCell ref="E33:F33"/>
    <mergeCell ref="I33:J33"/>
    <mergeCell ref="L33:M33"/>
    <mergeCell ref="P33:Q33"/>
    <mergeCell ref="S33:T33"/>
    <mergeCell ref="W33:X33"/>
    <mergeCell ref="Z33:AA33"/>
    <mergeCell ref="W6:X6"/>
    <mergeCell ref="Z6:AA6"/>
    <mergeCell ref="AD6:AE6"/>
    <mergeCell ref="AG6:AH6"/>
    <mergeCell ref="AK6:AL6"/>
    <mergeCell ref="AN6:AO6"/>
    <mergeCell ref="B6:C6"/>
    <mergeCell ref="E6:F6"/>
    <mergeCell ref="I6:J6"/>
    <mergeCell ref="L6:M6"/>
    <mergeCell ref="P6:Q6"/>
    <mergeCell ref="S6:T6"/>
    <mergeCell ref="I58:J58"/>
    <mergeCell ref="L58:M58"/>
    <mergeCell ref="P58:Q58"/>
    <mergeCell ref="S58:T58"/>
    <mergeCell ref="AD33:AE33"/>
    <mergeCell ref="AG33:AH33"/>
    <mergeCell ref="AK33:AL33"/>
    <mergeCell ref="AN33:AO33"/>
    <mergeCell ref="AR33:AS33"/>
    <mergeCell ref="AD85:AE85"/>
    <mergeCell ref="AG85:AH85"/>
    <mergeCell ref="AK85:AL85"/>
    <mergeCell ref="AN85:AO85"/>
    <mergeCell ref="AR85:AS85"/>
    <mergeCell ref="AU85:AV85"/>
    <mergeCell ref="AR58:AS58"/>
    <mergeCell ref="AU58:AV58"/>
    <mergeCell ref="B85:C85"/>
    <mergeCell ref="E85:F85"/>
    <mergeCell ref="I85:J85"/>
    <mergeCell ref="L85:M85"/>
    <mergeCell ref="P85:Q85"/>
    <mergeCell ref="S85:T85"/>
    <mergeCell ref="W85:X85"/>
    <mergeCell ref="Z85:AA85"/>
    <mergeCell ref="W58:X58"/>
    <mergeCell ref="Z58:AA58"/>
    <mergeCell ref="AD58:AE58"/>
    <mergeCell ref="AG58:AH58"/>
    <mergeCell ref="AK58:AL58"/>
    <mergeCell ref="AN58:AO58"/>
    <mergeCell ref="B58:C58"/>
    <mergeCell ref="E58:F58"/>
    <mergeCell ref="AU137:AV137"/>
    <mergeCell ref="AR110:AS110"/>
    <mergeCell ref="AU110:AV110"/>
    <mergeCell ref="B137:C137"/>
    <mergeCell ref="E137:F137"/>
    <mergeCell ref="I137:J137"/>
    <mergeCell ref="L137:M137"/>
    <mergeCell ref="P137:Q137"/>
    <mergeCell ref="S137:T137"/>
    <mergeCell ref="W137:X137"/>
    <mergeCell ref="Z137:AA137"/>
    <mergeCell ref="W110:X110"/>
    <mergeCell ref="Z110:AA110"/>
    <mergeCell ref="AD110:AE110"/>
    <mergeCell ref="AG110:AH110"/>
    <mergeCell ref="AK110:AL110"/>
    <mergeCell ref="AN110:AO110"/>
    <mergeCell ref="B110:C110"/>
    <mergeCell ref="E110:F110"/>
    <mergeCell ref="I110:J110"/>
    <mergeCell ref="L110:M110"/>
    <mergeCell ref="P110:Q110"/>
    <mergeCell ref="S110:T110"/>
    <mergeCell ref="I162:J162"/>
    <mergeCell ref="L162:M162"/>
    <mergeCell ref="P162:Q162"/>
    <mergeCell ref="S162:T162"/>
    <mergeCell ref="AD137:AE137"/>
    <mergeCell ref="AG137:AH137"/>
    <mergeCell ref="AK137:AL137"/>
    <mergeCell ref="AN137:AO137"/>
    <mergeCell ref="AR137:AS137"/>
    <mergeCell ref="AD189:AE189"/>
    <mergeCell ref="AG189:AH189"/>
    <mergeCell ref="AK189:AL189"/>
    <mergeCell ref="AN189:AO189"/>
    <mergeCell ref="AR189:AS189"/>
    <mergeCell ref="AU189:AV189"/>
    <mergeCell ref="AR162:AS162"/>
    <mergeCell ref="AU162:AV162"/>
    <mergeCell ref="B189:C189"/>
    <mergeCell ref="E189:F189"/>
    <mergeCell ref="I189:J189"/>
    <mergeCell ref="L189:M189"/>
    <mergeCell ref="P189:Q189"/>
    <mergeCell ref="S189:T189"/>
    <mergeCell ref="W189:X189"/>
    <mergeCell ref="Z189:AA189"/>
    <mergeCell ref="W162:X162"/>
    <mergeCell ref="Z162:AA162"/>
    <mergeCell ref="AD162:AE162"/>
    <mergeCell ref="AG162:AH162"/>
    <mergeCell ref="AK162:AL162"/>
    <mergeCell ref="AN162:AO162"/>
    <mergeCell ref="B162:C162"/>
    <mergeCell ref="E162:F162"/>
  </mergeCells>
  <phoneticPr fontId="3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4"/>
  <sheetViews>
    <sheetView topLeftCell="A64" workbookViewId="0">
      <selection activeCell="B77" sqref="B77:H84"/>
    </sheetView>
  </sheetViews>
  <sheetFormatPr defaultRowHeight="16.5"/>
  <cols>
    <col min="1" max="1" width="15.75" style="135" customWidth="1"/>
    <col min="2" max="8" width="14.5" style="135" customWidth="1"/>
    <col min="9" max="9" width="12.5" style="135" customWidth="1"/>
    <col min="10" max="10" width="12.875" style="135" customWidth="1"/>
    <col min="11" max="12" width="3.875" style="135" customWidth="1"/>
    <col min="13" max="20" width="3.5" style="135" customWidth="1"/>
    <col min="21" max="16384" width="9" style="135"/>
  </cols>
  <sheetData>
    <row r="1" spans="1:11" ht="26.25">
      <c r="A1" s="108" t="s">
        <v>118</v>
      </c>
      <c r="B1" s="106" t="s">
        <v>409</v>
      </c>
      <c r="D1" s="118" t="s">
        <v>134</v>
      </c>
      <c r="E1" s="119"/>
      <c r="F1" s="119"/>
      <c r="J1" s="135" t="s">
        <v>123</v>
      </c>
    </row>
    <row r="2" spans="1:11" ht="17.25">
      <c r="A2" s="108" t="s">
        <v>28</v>
      </c>
      <c r="B2" s="104">
        <v>45422</v>
      </c>
      <c r="J2" s="135" t="s">
        <v>160</v>
      </c>
    </row>
    <row r="3" spans="1:11">
      <c r="J3" s="135" t="s">
        <v>124</v>
      </c>
    </row>
    <row r="4" spans="1:11" ht="17.25">
      <c r="A4" s="107" t="s">
        <v>122</v>
      </c>
      <c r="B4" s="104">
        <v>45401</v>
      </c>
      <c r="C4" s="7" t="s">
        <v>126</v>
      </c>
      <c r="D4" s="7"/>
      <c r="E4" s="7"/>
      <c r="F4" s="7"/>
      <c r="G4" s="7"/>
      <c r="H4" s="7"/>
      <c r="J4" s="60" t="s">
        <v>129</v>
      </c>
    </row>
    <row r="5" spans="1:11">
      <c r="A5" s="12" t="s">
        <v>121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</row>
    <row r="6" spans="1:11">
      <c r="A6" s="13" t="s">
        <v>15</v>
      </c>
      <c r="B6" s="175">
        <v>28439</v>
      </c>
      <c r="C6" s="103">
        <v>10396</v>
      </c>
      <c r="D6" s="103">
        <v>16516</v>
      </c>
      <c r="E6" s="103">
        <v>15488</v>
      </c>
      <c r="F6" s="103">
        <v>14440</v>
      </c>
      <c r="G6" s="103">
        <v>14531</v>
      </c>
      <c r="H6" s="103">
        <v>16230</v>
      </c>
    </row>
    <row r="7" spans="1:11">
      <c r="A7" s="13" t="s">
        <v>16</v>
      </c>
      <c r="B7" s="103">
        <v>16653</v>
      </c>
      <c r="C7" s="103">
        <v>17399</v>
      </c>
      <c r="D7" s="103">
        <v>14611</v>
      </c>
      <c r="E7" s="103">
        <v>15856</v>
      </c>
      <c r="F7" s="103">
        <v>15879</v>
      </c>
      <c r="G7" s="103">
        <v>18276</v>
      </c>
      <c r="H7" s="103">
        <v>16362</v>
      </c>
    </row>
    <row r="8" spans="1:11">
      <c r="A8" s="13" t="s">
        <v>17</v>
      </c>
      <c r="B8" s="103">
        <v>19408</v>
      </c>
      <c r="C8" s="103">
        <v>15253</v>
      </c>
      <c r="D8" s="103">
        <v>14295</v>
      </c>
      <c r="E8" s="103">
        <v>15453</v>
      </c>
      <c r="F8" s="228">
        <v>8590</v>
      </c>
      <c r="G8" s="103">
        <v>9727</v>
      </c>
      <c r="H8" s="103">
        <v>21270</v>
      </c>
    </row>
    <row r="9" spans="1:11">
      <c r="A9" s="13" t="s">
        <v>18</v>
      </c>
      <c r="B9" s="103">
        <v>14485</v>
      </c>
      <c r="C9" s="103">
        <v>16363</v>
      </c>
      <c r="D9" s="103">
        <v>16863</v>
      </c>
      <c r="E9" s="103">
        <v>14410</v>
      </c>
      <c r="F9" s="103">
        <v>12288</v>
      </c>
      <c r="G9" s="103">
        <v>19172</v>
      </c>
      <c r="H9" s="103">
        <v>20785</v>
      </c>
    </row>
    <row r="10" spans="1:11">
      <c r="A10" s="13" t="s">
        <v>19</v>
      </c>
      <c r="B10" s="103">
        <v>25623</v>
      </c>
      <c r="C10" s="103">
        <v>14911</v>
      </c>
      <c r="D10" s="103">
        <v>16120</v>
      </c>
      <c r="E10" s="103">
        <v>18187</v>
      </c>
      <c r="F10" s="103">
        <v>14228</v>
      </c>
      <c r="G10" s="103">
        <v>17729</v>
      </c>
      <c r="H10" s="175">
        <v>21076</v>
      </c>
      <c r="I10" s="27" t="s">
        <v>197</v>
      </c>
      <c r="J10" s="27">
        <v>231</v>
      </c>
      <c r="K10" s="27"/>
    </row>
    <row r="11" spans="1:11">
      <c r="A11" s="13" t="s">
        <v>20</v>
      </c>
      <c r="B11" s="103">
        <v>18958</v>
      </c>
      <c r="C11" s="103">
        <v>17836</v>
      </c>
      <c r="D11" s="103">
        <v>17793</v>
      </c>
      <c r="E11" s="103">
        <v>17151</v>
      </c>
      <c r="F11" s="103">
        <v>25019</v>
      </c>
      <c r="G11" s="103">
        <v>16757</v>
      </c>
      <c r="H11" s="103">
        <v>15415</v>
      </c>
      <c r="I11" s="27" t="s">
        <v>198</v>
      </c>
      <c r="J11" s="27">
        <v>51</v>
      </c>
      <c r="K11" s="27"/>
    </row>
    <row r="12" spans="1:11">
      <c r="A12" s="13" t="s">
        <v>21</v>
      </c>
      <c r="B12" s="103">
        <v>22370</v>
      </c>
      <c r="C12" s="103">
        <v>20131</v>
      </c>
      <c r="D12" s="103">
        <v>16058</v>
      </c>
      <c r="E12" s="103">
        <v>16167</v>
      </c>
      <c r="F12" s="103">
        <v>14054</v>
      </c>
      <c r="G12" s="103">
        <v>13852</v>
      </c>
      <c r="H12" s="103">
        <v>21253</v>
      </c>
      <c r="I12" s="27" t="s">
        <v>199</v>
      </c>
      <c r="J12" s="27">
        <v>114.85714285714286</v>
      </c>
      <c r="K12" s="27"/>
    </row>
    <row r="13" spans="1:11">
      <c r="A13" s="13" t="s">
        <v>22</v>
      </c>
      <c r="B13" s="103">
        <v>23440</v>
      </c>
      <c r="C13" s="103">
        <v>20124</v>
      </c>
      <c r="D13" s="103">
        <v>19624</v>
      </c>
      <c r="E13" s="103">
        <v>15628</v>
      </c>
      <c r="F13" s="103">
        <v>16685</v>
      </c>
      <c r="G13" s="103">
        <v>20671</v>
      </c>
      <c r="H13" s="175">
        <v>15815</v>
      </c>
      <c r="I13" s="27" t="s">
        <v>200</v>
      </c>
      <c r="J13" s="27">
        <v>6432</v>
      </c>
      <c r="K13" s="27"/>
    </row>
    <row r="14" spans="1:11">
      <c r="I14" s="19"/>
      <c r="J14" s="19"/>
    </row>
    <row r="15" spans="1:11" ht="17.25">
      <c r="A15" s="107" t="s">
        <v>120</v>
      </c>
      <c r="B15" s="104">
        <v>45370</v>
      </c>
      <c r="C15" s="7" t="s">
        <v>175</v>
      </c>
      <c r="D15" s="7"/>
      <c r="E15" s="7"/>
      <c r="F15" s="7"/>
      <c r="G15" s="7"/>
      <c r="H15" s="7"/>
    </row>
    <row r="16" spans="1:11">
      <c r="A16" s="12" t="s">
        <v>121</v>
      </c>
      <c r="B16" s="2" t="s">
        <v>77</v>
      </c>
      <c r="C16" s="2" t="s">
        <v>9</v>
      </c>
      <c r="D16" s="2" t="s">
        <v>10</v>
      </c>
      <c r="E16" s="2" t="s">
        <v>11</v>
      </c>
      <c r="F16" s="2" t="s">
        <v>12</v>
      </c>
      <c r="G16" s="2" t="s">
        <v>13</v>
      </c>
      <c r="H16" s="2" t="s">
        <v>14</v>
      </c>
      <c r="I16" s="7" t="s">
        <v>136</v>
      </c>
    </row>
    <row r="17" spans="1:9">
      <c r="A17" s="13" t="s">
        <v>15</v>
      </c>
      <c r="B17" s="175">
        <v>28317</v>
      </c>
      <c r="C17" s="103">
        <v>10232</v>
      </c>
      <c r="D17" s="103">
        <v>16455</v>
      </c>
      <c r="E17" s="103">
        <v>15389</v>
      </c>
      <c r="F17" s="103">
        <v>14279</v>
      </c>
      <c r="G17" s="103">
        <v>14452</v>
      </c>
      <c r="H17" s="103">
        <v>16121</v>
      </c>
    </row>
    <row r="18" spans="1:9">
      <c r="A18" s="13" t="s">
        <v>16</v>
      </c>
      <c r="B18" s="103">
        <v>16528</v>
      </c>
      <c r="C18" s="103">
        <v>17264</v>
      </c>
      <c r="D18" s="103">
        <v>14521</v>
      </c>
      <c r="E18" s="103">
        <v>15782</v>
      </c>
      <c r="F18" s="103">
        <v>15737</v>
      </c>
      <c r="G18" s="103">
        <v>18146</v>
      </c>
      <c r="H18" s="103">
        <v>16274</v>
      </c>
    </row>
    <row r="19" spans="1:9">
      <c r="A19" s="13" t="s">
        <v>17</v>
      </c>
      <c r="B19" s="103">
        <v>19356</v>
      </c>
      <c r="C19" s="103">
        <v>15116</v>
      </c>
      <c r="D19" s="103">
        <v>14216</v>
      </c>
      <c r="E19" s="103">
        <v>15372</v>
      </c>
      <c r="F19" s="228">
        <v>8492</v>
      </c>
      <c r="G19" s="103">
        <v>9618</v>
      </c>
      <c r="H19" s="103">
        <v>21141</v>
      </c>
    </row>
    <row r="20" spans="1:9">
      <c r="A20" s="13" t="s">
        <v>18</v>
      </c>
      <c r="B20" s="103">
        <v>14383</v>
      </c>
      <c r="C20" s="103">
        <v>16237</v>
      </c>
      <c r="D20" s="103">
        <v>16756</v>
      </c>
      <c r="E20" s="103">
        <v>14317</v>
      </c>
      <c r="F20" s="103">
        <v>12141</v>
      </c>
      <c r="G20" s="103">
        <v>19087</v>
      </c>
      <c r="H20" s="103">
        <v>20703</v>
      </c>
    </row>
    <row r="21" spans="1:9">
      <c r="A21" s="13" t="s">
        <v>19</v>
      </c>
      <c r="B21" s="103">
        <v>25500</v>
      </c>
      <c r="C21" s="103">
        <v>14728</v>
      </c>
      <c r="D21" s="103">
        <v>16019</v>
      </c>
      <c r="E21" s="103">
        <v>18124</v>
      </c>
      <c r="F21" s="103">
        <v>14115</v>
      </c>
      <c r="G21" s="103">
        <v>17629</v>
      </c>
      <c r="H21" s="175">
        <v>20933</v>
      </c>
    </row>
    <row r="22" spans="1:9">
      <c r="A22" s="13" t="s">
        <v>20</v>
      </c>
      <c r="B22" s="103">
        <v>18861</v>
      </c>
      <c r="C22" s="103">
        <v>17706</v>
      </c>
      <c r="D22" s="103">
        <v>17673</v>
      </c>
      <c r="E22" s="103">
        <v>17034</v>
      </c>
      <c r="F22" s="103">
        <v>24941</v>
      </c>
      <c r="G22" s="103">
        <v>16640</v>
      </c>
      <c r="H22" s="103">
        <v>15308</v>
      </c>
    </row>
    <row r="23" spans="1:9">
      <c r="A23" s="13" t="s">
        <v>21</v>
      </c>
      <c r="B23" s="103">
        <v>22319</v>
      </c>
      <c r="C23" s="103">
        <v>20053</v>
      </c>
      <c r="D23" s="103">
        <v>15921</v>
      </c>
      <c r="E23" s="103">
        <v>16075</v>
      </c>
      <c r="F23" s="103">
        <v>13924</v>
      </c>
      <c r="G23" s="103">
        <v>13762</v>
      </c>
      <c r="H23" s="103">
        <v>21074</v>
      </c>
    </row>
    <row r="24" spans="1:9">
      <c r="A24" s="13" t="s">
        <v>22</v>
      </c>
      <c r="B24" s="103">
        <v>23209</v>
      </c>
      <c r="C24" s="103">
        <v>19906</v>
      </c>
      <c r="D24" s="103">
        <v>19518</v>
      </c>
      <c r="E24" s="103">
        <v>15527</v>
      </c>
      <c r="F24" s="103">
        <v>16527</v>
      </c>
      <c r="G24" s="103">
        <v>20525</v>
      </c>
      <c r="H24" s="175">
        <v>15698</v>
      </c>
    </row>
    <row r="26" spans="1:9" ht="18" thickBot="1">
      <c r="A26" s="122" t="s">
        <v>125</v>
      </c>
      <c r="C26" s="19"/>
      <c r="D26" s="19"/>
      <c r="E26" s="19"/>
      <c r="F26" s="19"/>
      <c r="G26" s="19"/>
      <c r="H26" s="19"/>
    </row>
    <row r="27" spans="1:9">
      <c r="A27" s="65" t="s">
        <v>76</v>
      </c>
      <c r="B27" s="61" t="s">
        <v>77</v>
      </c>
      <c r="C27" s="61" t="s">
        <v>9</v>
      </c>
      <c r="D27" s="61" t="s">
        <v>10</v>
      </c>
      <c r="E27" s="61" t="s">
        <v>11</v>
      </c>
      <c r="F27" s="61" t="s">
        <v>12</v>
      </c>
      <c r="G27" s="61" t="s">
        <v>13</v>
      </c>
      <c r="H27" s="62" t="s">
        <v>14</v>
      </c>
      <c r="I27" s="19" t="s">
        <v>135</v>
      </c>
    </row>
    <row r="28" spans="1:9">
      <c r="A28" s="66" t="s">
        <v>15</v>
      </c>
      <c r="B28" s="174">
        <v>22960</v>
      </c>
      <c r="C28" s="110">
        <v>29890</v>
      </c>
      <c r="D28" s="110">
        <v>9770</v>
      </c>
      <c r="E28" s="110">
        <v>17690</v>
      </c>
      <c r="F28" s="110">
        <v>14650</v>
      </c>
      <c r="G28" s="110">
        <v>15110</v>
      </c>
      <c r="H28" s="110">
        <v>18910</v>
      </c>
    </row>
    <row r="29" spans="1:9">
      <c r="A29" s="66" t="s">
        <v>16</v>
      </c>
      <c r="B29" s="110">
        <v>25770</v>
      </c>
      <c r="C29" s="110">
        <v>21800</v>
      </c>
      <c r="D29" s="110">
        <v>15560</v>
      </c>
      <c r="E29" s="110">
        <v>14950</v>
      </c>
      <c r="F29" s="110">
        <v>22410</v>
      </c>
      <c r="G29" s="110">
        <v>23940</v>
      </c>
      <c r="H29" s="110">
        <v>16930</v>
      </c>
    </row>
    <row r="30" spans="1:9">
      <c r="A30" s="66" t="s">
        <v>17</v>
      </c>
      <c r="B30" s="110">
        <v>14950</v>
      </c>
      <c r="C30" s="110">
        <v>17230</v>
      </c>
      <c r="D30" s="110">
        <v>14950</v>
      </c>
      <c r="E30" s="110">
        <v>17390</v>
      </c>
      <c r="F30" s="229">
        <v>16130</v>
      </c>
      <c r="G30" s="110">
        <v>16930</v>
      </c>
      <c r="H30" s="110">
        <v>19830</v>
      </c>
    </row>
    <row r="31" spans="1:9">
      <c r="A31" s="66" t="s">
        <v>18</v>
      </c>
      <c r="B31" s="110">
        <v>18300</v>
      </c>
      <c r="C31" s="110">
        <v>23790</v>
      </c>
      <c r="D31" s="110">
        <v>23630</v>
      </c>
      <c r="E31" s="110">
        <v>16630</v>
      </c>
      <c r="F31" s="110">
        <v>33690</v>
      </c>
      <c r="G31" s="110">
        <v>18150</v>
      </c>
      <c r="H31" s="110">
        <v>18610</v>
      </c>
    </row>
    <row r="32" spans="1:9">
      <c r="A32" s="66" t="s">
        <v>19</v>
      </c>
      <c r="B32" s="110">
        <v>17540</v>
      </c>
      <c r="C32" s="110">
        <v>32330</v>
      </c>
      <c r="D32" s="110">
        <v>18000</v>
      </c>
      <c r="E32" s="110">
        <v>11450</v>
      </c>
      <c r="F32" s="110">
        <v>14340</v>
      </c>
      <c r="G32" s="110">
        <v>18300</v>
      </c>
      <c r="H32" s="248">
        <v>20160</v>
      </c>
    </row>
    <row r="33" spans="1:20">
      <c r="A33" s="66" t="s">
        <v>20</v>
      </c>
      <c r="B33" s="110">
        <v>14950</v>
      </c>
      <c r="C33" s="110">
        <v>21660</v>
      </c>
      <c r="D33" s="110">
        <v>23020</v>
      </c>
      <c r="E33" s="110">
        <v>15870</v>
      </c>
      <c r="F33" s="110">
        <v>11150</v>
      </c>
      <c r="G33" s="110">
        <v>45430</v>
      </c>
      <c r="H33" s="110">
        <v>18610</v>
      </c>
    </row>
    <row r="34" spans="1:20">
      <c r="A34" s="66" t="s">
        <v>21</v>
      </c>
      <c r="B34" s="110">
        <v>22110</v>
      </c>
      <c r="C34" s="110">
        <v>11290</v>
      </c>
      <c r="D34" s="110">
        <v>23940</v>
      </c>
      <c r="E34" s="110">
        <v>17540</v>
      </c>
      <c r="F34" s="110">
        <v>25010</v>
      </c>
      <c r="G34" s="110">
        <v>16020</v>
      </c>
      <c r="H34" s="110">
        <v>28510</v>
      </c>
    </row>
    <row r="35" spans="1:20" ht="17.25" thickBot="1">
      <c r="A35" s="67" t="s">
        <v>22</v>
      </c>
      <c r="B35" s="110">
        <v>41020</v>
      </c>
      <c r="C35" s="110">
        <v>17870</v>
      </c>
      <c r="D35" s="110">
        <v>36300</v>
      </c>
      <c r="E35" s="110">
        <v>18760</v>
      </c>
      <c r="F35" s="110">
        <v>55050</v>
      </c>
      <c r="G35" s="110">
        <v>26070</v>
      </c>
      <c r="H35" s="174">
        <v>21290</v>
      </c>
      <c r="I35" s="123">
        <v>1184140</v>
      </c>
    </row>
    <row r="36" spans="1:20" s="111" customFormat="1">
      <c r="A36" s="113"/>
      <c r="B36" s="114"/>
      <c r="C36" s="35"/>
      <c r="D36" s="35"/>
      <c r="E36" s="35"/>
      <c r="F36" s="35"/>
      <c r="G36" s="35"/>
      <c r="H36" s="35"/>
    </row>
    <row r="37" spans="1:20" ht="17.25">
      <c r="A37" s="121" t="s">
        <v>411</v>
      </c>
      <c r="C37" s="19"/>
      <c r="D37" s="19"/>
      <c r="E37" s="19"/>
      <c r="F37" s="19"/>
      <c r="G37" s="19"/>
      <c r="H37" s="19"/>
      <c r="I37" s="50"/>
      <c r="M37" s="135" t="s">
        <v>102</v>
      </c>
      <c r="O37" s="53" t="s">
        <v>128</v>
      </c>
    </row>
    <row r="38" spans="1:20">
      <c r="A38" s="68" t="s">
        <v>76</v>
      </c>
      <c r="B38" s="12" t="s">
        <v>77</v>
      </c>
      <c r="C38" s="12" t="s">
        <v>9</v>
      </c>
      <c r="D38" s="12" t="s">
        <v>10</v>
      </c>
      <c r="E38" s="12" t="s">
        <v>11</v>
      </c>
      <c r="F38" s="12" t="s">
        <v>12</v>
      </c>
      <c r="G38" s="12" t="s">
        <v>13</v>
      </c>
      <c r="H38" s="12" t="s">
        <v>14</v>
      </c>
      <c r="I38" s="50"/>
      <c r="M38" s="52" t="s">
        <v>76</v>
      </c>
      <c r="N38" s="52" t="s">
        <v>77</v>
      </c>
      <c r="O38" s="52" t="s">
        <v>9</v>
      </c>
      <c r="P38" s="52" t="s">
        <v>10</v>
      </c>
      <c r="Q38" s="52" t="s">
        <v>11</v>
      </c>
      <c r="R38" s="52" t="s">
        <v>12</v>
      </c>
      <c r="S38" s="52" t="s">
        <v>13</v>
      </c>
      <c r="T38" s="52" t="s">
        <v>14</v>
      </c>
    </row>
    <row r="39" spans="1:20">
      <c r="A39" s="68" t="s">
        <v>15</v>
      </c>
      <c r="B39" s="174">
        <v>0</v>
      </c>
      <c r="C39" s="110">
        <v>29890</v>
      </c>
      <c r="D39" s="174">
        <v>9770</v>
      </c>
      <c r="E39" s="110">
        <v>17690</v>
      </c>
      <c r="F39" s="110">
        <v>14650</v>
      </c>
      <c r="G39" s="110">
        <v>15110</v>
      </c>
      <c r="H39" s="110">
        <v>18910</v>
      </c>
      <c r="I39" s="120" t="s">
        <v>412</v>
      </c>
      <c r="M39" s="52" t="s">
        <v>15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</row>
    <row r="40" spans="1:20">
      <c r="A40" s="68" t="s">
        <v>16</v>
      </c>
      <c r="B40" s="110">
        <v>25770</v>
      </c>
      <c r="C40" s="110">
        <v>21800</v>
      </c>
      <c r="D40" s="110">
        <v>15560</v>
      </c>
      <c r="E40" s="110">
        <v>14950</v>
      </c>
      <c r="F40" s="110">
        <v>22420</v>
      </c>
      <c r="G40" s="110">
        <v>23940</v>
      </c>
      <c r="H40" s="110">
        <v>16930</v>
      </c>
      <c r="I40" s="50"/>
      <c r="M40" s="52" t="s">
        <v>16</v>
      </c>
      <c r="N40" s="52">
        <v>0</v>
      </c>
      <c r="O40" s="52">
        <v>0</v>
      </c>
      <c r="P40" s="52">
        <v>0</v>
      </c>
      <c r="Q40" s="52">
        <v>0</v>
      </c>
      <c r="R40" s="52">
        <v>1</v>
      </c>
      <c r="S40" s="52">
        <v>0</v>
      </c>
      <c r="T40" s="52">
        <v>0</v>
      </c>
    </row>
    <row r="41" spans="1:20">
      <c r="A41" s="68" t="s">
        <v>17</v>
      </c>
      <c r="B41" s="110">
        <v>14950</v>
      </c>
      <c r="C41" s="110">
        <v>17230</v>
      </c>
      <c r="D41" s="110">
        <v>14950</v>
      </c>
      <c r="E41" s="110">
        <v>17390</v>
      </c>
      <c r="F41" s="229">
        <v>16130</v>
      </c>
      <c r="G41" s="110">
        <v>16930</v>
      </c>
      <c r="H41" s="110">
        <v>19830</v>
      </c>
      <c r="I41" s="50"/>
      <c r="M41" s="52" t="s">
        <v>17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</row>
    <row r="42" spans="1:20">
      <c r="A42" s="68" t="s">
        <v>18</v>
      </c>
      <c r="B42" s="110">
        <v>18300</v>
      </c>
      <c r="C42" s="110">
        <v>23790</v>
      </c>
      <c r="D42" s="110">
        <v>23630</v>
      </c>
      <c r="E42" s="110">
        <v>16630</v>
      </c>
      <c r="F42" s="110">
        <v>33690</v>
      </c>
      <c r="G42" s="110">
        <v>18150</v>
      </c>
      <c r="H42" s="110">
        <v>18610</v>
      </c>
      <c r="I42" s="50"/>
      <c r="M42" s="52" t="s">
        <v>18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</row>
    <row r="43" spans="1:20">
      <c r="A43" s="68" t="s">
        <v>19</v>
      </c>
      <c r="B43" s="110">
        <v>17540</v>
      </c>
      <c r="C43" s="110">
        <v>32330</v>
      </c>
      <c r="D43" s="110">
        <v>0</v>
      </c>
      <c r="E43" s="110">
        <v>11450</v>
      </c>
      <c r="F43" s="110">
        <v>14340</v>
      </c>
      <c r="G43" s="110">
        <v>18300</v>
      </c>
      <c r="H43" s="248">
        <v>20160</v>
      </c>
      <c r="I43" s="50"/>
      <c r="M43" s="52" t="s">
        <v>19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</row>
    <row r="44" spans="1:20">
      <c r="A44" s="68" t="s">
        <v>20</v>
      </c>
      <c r="B44" s="110">
        <v>14950</v>
      </c>
      <c r="C44" s="110">
        <v>21660</v>
      </c>
      <c r="D44" s="110">
        <v>23020</v>
      </c>
      <c r="E44" s="110">
        <v>15870</v>
      </c>
      <c r="F44" s="110">
        <v>11150</v>
      </c>
      <c r="G44" s="110">
        <v>0</v>
      </c>
      <c r="H44" s="110">
        <v>18610</v>
      </c>
      <c r="I44" s="50"/>
      <c r="M44" s="52" t="s">
        <v>20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</row>
    <row r="45" spans="1:20">
      <c r="A45" s="68" t="s">
        <v>21</v>
      </c>
      <c r="B45" s="110">
        <v>22110</v>
      </c>
      <c r="C45" s="110">
        <v>11290</v>
      </c>
      <c r="D45" s="110">
        <v>23940</v>
      </c>
      <c r="E45" s="110">
        <v>17540</v>
      </c>
      <c r="F45" s="110">
        <v>0</v>
      </c>
      <c r="G45" s="110">
        <v>16020</v>
      </c>
      <c r="H45" s="110">
        <v>28510</v>
      </c>
      <c r="I45" s="9" t="s">
        <v>162</v>
      </c>
      <c r="J45" s="140">
        <v>5</v>
      </c>
      <c r="M45" s="52" t="s">
        <v>21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</row>
    <row r="46" spans="1:20">
      <c r="A46" s="68" t="s">
        <v>22</v>
      </c>
      <c r="B46" s="110">
        <v>41020</v>
      </c>
      <c r="C46" s="110">
        <v>17870</v>
      </c>
      <c r="D46" s="110">
        <v>36300</v>
      </c>
      <c r="E46" s="110">
        <v>0</v>
      </c>
      <c r="F46" s="110">
        <v>55050</v>
      </c>
      <c r="G46" s="110">
        <v>26070</v>
      </c>
      <c r="H46" s="174">
        <v>21290</v>
      </c>
      <c r="J46" s="123">
        <v>1053990</v>
      </c>
      <c r="M46" s="52" t="s">
        <v>22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</row>
    <row r="50" spans="1:9" ht="18" thickBot="1">
      <c r="A50" s="121" t="s">
        <v>413</v>
      </c>
      <c r="B50" s="19" t="s">
        <v>127</v>
      </c>
      <c r="C50" s="19"/>
      <c r="D50" s="69"/>
      <c r="E50" s="19"/>
      <c r="F50" s="19"/>
      <c r="G50" s="19"/>
      <c r="H50" s="19"/>
      <c r="I50" s="53"/>
    </row>
    <row r="51" spans="1:9">
      <c r="A51" s="54" t="s">
        <v>76</v>
      </c>
      <c r="B51" s="61" t="s">
        <v>77</v>
      </c>
      <c r="C51" s="61" t="s">
        <v>9</v>
      </c>
      <c r="D51" s="61" t="s">
        <v>10</v>
      </c>
      <c r="E51" s="61" t="s">
        <v>11</v>
      </c>
      <c r="F51" s="61" t="s">
        <v>12</v>
      </c>
      <c r="G51" s="61" t="s">
        <v>13</v>
      </c>
      <c r="H51" s="62" t="s">
        <v>14</v>
      </c>
    </row>
    <row r="52" spans="1:9">
      <c r="A52" s="55" t="s">
        <v>15</v>
      </c>
      <c r="B52" s="112">
        <v>22960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</row>
    <row r="53" spans="1:9">
      <c r="A53" s="55" t="s">
        <v>16</v>
      </c>
      <c r="B53" s="112">
        <v>0</v>
      </c>
      <c r="C53" s="112">
        <v>0</v>
      </c>
      <c r="D53" s="112">
        <v>0</v>
      </c>
      <c r="E53" s="112">
        <v>0</v>
      </c>
      <c r="F53" s="112">
        <v>-10</v>
      </c>
      <c r="G53" s="112">
        <v>0</v>
      </c>
      <c r="H53" s="112">
        <v>0</v>
      </c>
    </row>
    <row r="54" spans="1:9">
      <c r="A54" s="55" t="s">
        <v>17</v>
      </c>
      <c r="B54" s="112">
        <v>0</v>
      </c>
      <c r="C54" s="112">
        <v>0</v>
      </c>
      <c r="D54" s="112">
        <v>0</v>
      </c>
      <c r="E54" s="112">
        <v>0</v>
      </c>
      <c r="F54" s="230">
        <v>0</v>
      </c>
      <c r="G54" s="112">
        <v>0</v>
      </c>
      <c r="H54" s="112">
        <v>0</v>
      </c>
    </row>
    <row r="55" spans="1:9">
      <c r="A55" s="55" t="s">
        <v>18</v>
      </c>
      <c r="B55" s="112">
        <v>0</v>
      </c>
      <c r="C55" s="112">
        <v>0</v>
      </c>
      <c r="D55" s="112">
        <v>0</v>
      </c>
      <c r="E55" s="112">
        <v>0</v>
      </c>
      <c r="F55" s="112">
        <v>0</v>
      </c>
      <c r="G55" s="112">
        <v>0</v>
      </c>
      <c r="H55" s="112">
        <v>0</v>
      </c>
    </row>
    <row r="56" spans="1:9">
      <c r="A56" s="55" t="s">
        <v>19</v>
      </c>
      <c r="B56" s="112">
        <v>0</v>
      </c>
      <c r="C56" s="112">
        <v>0</v>
      </c>
      <c r="D56" s="112">
        <v>18000</v>
      </c>
      <c r="E56" s="112">
        <v>0</v>
      </c>
      <c r="F56" s="112">
        <v>0</v>
      </c>
      <c r="G56" s="112">
        <v>0</v>
      </c>
      <c r="H56" s="112">
        <v>0</v>
      </c>
    </row>
    <row r="57" spans="1:9">
      <c r="A57" s="55" t="s">
        <v>20</v>
      </c>
      <c r="B57" s="112">
        <v>0</v>
      </c>
      <c r="C57" s="112">
        <v>0</v>
      </c>
      <c r="D57" s="112">
        <v>0</v>
      </c>
      <c r="E57" s="112">
        <v>0</v>
      </c>
      <c r="F57" s="112">
        <v>0</v>
      </c>
      <c r="G57" s="112">
        <v>45430</v>
      </c>
      <c r="H57" s="112">
        <v>0</v>
      </c>
    </row>
    <row r="58" spans="1:9">
      <c r="A58" s="55" t="s">
        <v>21</v>
      </c>
      <c r="B58" s="112">
        <v>0</v>
      </c>
      <c r="C58" s="112">
        <v>0</v>
      </c>
      <c r="D58" s="112">
        <v>0</v>
      </c>
      <c r="E58" s="112">
        <v>0</v>
      </c>
      <c r="F58" s="112">
        <v>25010</v>
      </c>
      <c r="G58" s="112">
        <v>0</v>
      </c>
      <c r="H58" s="112">
        <v>0</v>
      </c>
    </row>
    <row r="59" spans="1:9" ht="17.25" thickBot="1">
      <c r="A59" s="56" t="s">
        <v>22</v>
      </c>
      <c r="B59" s="112">
        <v>0</v>
      </c>
      <c r="C59" s="112">
        <v>0</v>
      </c>
      <c r="D59" s="112">
        <v>0</v>
      </c>
      <c r="E59" s="112">
        <v>18760</v>
      </c>
      <c r="F59" s="112">
        <v>0</v>
      </c>
      <c r="G59" s="112">
        <v>0</v>
      </c>
      <c r="H59" s="112">
        <v>0</v>
      </c>
      <c r="I59" s="124">
        <v>130150</v>
      </c>
    </row>
    <row r="64" spans="1:9" ht="21" thickBot="1">
      <c r="A64" s="109" t="s">
        <v>130</v>
      </c>
      <c r="B64" s="19" t="s">
        <v>127</v>
      </c>
      <c r="C64" s="19"/>
      <c r="D64" s="144" t="s">
        <v>240</v>
      </c>
      <c r="E64" s="19"/>
      <c r="F64" s="19"/>
      <c r="G64" s="19"/>
      <c r="H64" s="19"/>
    </row>
    <row r="65" spans="1:17">
      <c r="A65" s="65" t="s">
        <v>76</v>
      </c>
      <c r="B65" s="61" t="s">
        <v>77</v>
      </c>
      <c r="C65" s="61" t="s">
        <v>9</v>
      </c>
      <c r="D65" s="61" t="s">
        <v>10</v>
      </c>
      <c r="E65" s="61" t="s">
        <v>11</v>
      </c>
      <c r="F65" s="61" t="s">
        <v>12</v>
      </c>
      <c r="G65" s="61" t="s">
        <v>13</v>
      </c>
      <c r="H65" s="62" t="s">
        <v>14</v>
      </c>
    </row>
    <row r="66" spans="1:17">
      <c r="A66" s="66" t="s">
        <v>15</v>
      </c>
      <c r="B66" s="174">
        <v>19610</v>
      </c>
      <c r="C66" s="110">
        <v>28510</v>
      </c>
      <c r="D66" s="174">
        <v>12820</v>
      </c>
      <c r="E66" s="110">
        <v>18610</v>
      </c>
      <c r="F66" s="110">
        <v>28060</v>
      </c>
      <c r="G66" s="110">
        <v>15560</v>
      </c>
      <c r="H66" s="110">
        <v>20130</v>
      </c>
    </row>
    <row r="67" spans="1:17">
      <c r="A67" s="66" t="s">
        <v>16</v>
      </c>
      <c r="B67" s="110">
        <v>22570</v>
      </c>
      <c r="C67" s="110">
        <v>24100</v>
      </c>
      <c r="D67" s="110">
        <v>17230</v>
      </c>
      <c r="E67" s="110">
        <v>14800</v>
      </c>
      <c r="F67" s="110">
        <v>25160</v>
      </c>
      <c r="G67" s="110">
        <v>23330</v>
      </c>
      <c r="H67" s="110">
        <v>16930</v>
      </c>
    </row>
    <row r="68" spans="1:17">
      <c r="A68" s="66" t="s">
        <v>17</v>
      </c>
      <c r="B68" s="110">
        <v>11450</v>
      </c>
      <c r="C68" s="110">
        <v>24400</v>
      </c>
      <c r="D68" s="110">
        <v>15560</v>
      </c>
      <c r="E68" s="110">
        <v>15870</v>
      </c>
      <c r="F68" s="229">
        <v>0</v>
      </c>
      <c r="G68" s="110">
        <v>20130</v>
      </c>
      <c r="H68" s="110">
        <v>23180</v>
      </c>
    </row>
    <row r="69" spans="1:17">
      <c r="A69" s="66" t="s">
        <v>18</v>
      </c>
      <c r="B69" s="110">
        <v>19060</v>
      </c>
      <c r="C69" s="110">
        <v>22720</v>
      </c>
      <c r="D69" s="110">
        <v>19830</v>
      </c>
      <c r="E69" s="110">
        <v>17690</v>
      </c>
      <c r="F69" s="110">
        <v>25920</v>
      </c>
      <c r="G69" s="110">
        <v>16480</v>
      </c>
      <c r="H69" s="110">
        <v>16020</v>
      </c>
    </row>
    <row r="70" spans="1:17">
      <c r="A70" s="66" t="s">
        <v>19</v>
      </c>
      <c r="B70" s="110">
        <v>22270</v>
      </c>
      <c r="C70" s="110">
        <v>31410</v>
      </c>
      <c r="D70" s="110">
        <v>18910</v>
      </c>
      <c r="E70" s="110">
        <v>13120</v>
      </c>
      <c r="F70" s="110">
        <v>20740</v>
      </c>
      <c r="G70" s="110">
        <v>18760</v>
      </c>
      <c r="H70" s="110">
        <v>22810</v>
      </c>
      <c r="I70" s="135" t="s">
        <v>137</v>
      </c>
      <c r="J70" s="27">
        <v>42840</v>
      </c>
    </row>
    <row r="71" spans="1:17">
      <c r="A71" s="66" t="s">
        <v>20</v>
      </c>
      <c r="B71" s="110">
        <v>18300</v>
      </c>
      <c r="C71" s="110">
        <v>23330</v>
      </c>
      <c r="D71" s="110">
        <v>21800</v>
      </c>
      <c r="E71" s="110">
        <v>21350</v>
      </c>
      <c r="F71" s="110">
        <v>15410</v>
      </c>
      <c r="G71" s="110">
        <v>21350</v>
      </c>
      <c r="H71" s="110">
        <v>19830</v>
      </c>
      <c r="I71" s="135" t="s">
        <v>138</v>
      </c>
      <c r="J71" s="27">
        <v>20637.857142857141</v>
      </c>
    </row>
    <row r="72" spans="1:17">
      <c r="A72" s="66" t="s">
        <v>21</v>
      </c>
      <c r="B72" s="110">
        <v>11290</v>
      </c>
      <c r="C72" s="110">
        <v>15410</v>
      </c>
      <c r="D72" s="110">
        <v>24400</v>
      </c>
      <c r="E72" s="110">
        <v>17540</v>
      </c>
      <c r="F72" s="110">
        <v>23330</v>
      </c>
      <c r="G72" s="110">
        <v>17230</v>
      </c>
      <c r="H72" s="110">
        <v>30800</v>
      </c>
      <c r="I72" s="135" t="s">
        <v>161</v>
      </c>
      <c r="J72" s="27">
        <v>0</v>
      </c>
    </row>
    <row r="73" spans="1:17" ht="17.25" thickBot="1">
      <c r="A73" s="67" t="s">
        <v>22</v>
      </c>
      <c r="B73" s="110">
        <v>42840</v>
      </c>
      <c r="C73" s="110">
        <v>39460</v>
      </c>
      <c r="D73" s="110">
        <v>19670</v>
      </c>
      <c r="E73" s="110">
        <v>18910</v>
      </c>
      <c r="F73" s="110">
        <v>27600</v>
      </c>
      <c r="G73" s="110">
        <v>25770</v>
      </c>
      <c r="H73" s="174">
        <v>18850</v>
      </c>
      <c r="I73" s="27">
        <v>1155720</v>
      </c>
    </row>
    <row r="75" spans="1:17" ht="18" thickBot="1">
      <c r="A75" s="115" t="s">
        <v>414</v>
      </c>
      <c r="B75" s="19" t="s">
        <v>219</v>
      </c>
      <c r="C75" s="19"/>
      <c r="D75" s="19"/>
      <c r="E75" s="19"/>
      <c r="F75" s="19"/>
      <c r="G75" s="19"/>
      <c r="H75" s="19"/>
      <c r="J75" s="63"/>
      <c r="K75" s="63"/>
      <c r="L75" s="63"/>
      <c r="M75" s="63"/>
      <c r="N75" s="63"/>
      <c r="O75" s="63"/>
      <c r="P75" s="63"/>
      <c r="Q75" s="63"/>
    </row>
    <row r="76" spans="1:17">
      <c r="A76" s="54" t="s">
        <v>76</v>
      </c>
      <c r="B76" s="61" t="s">
        <v>77</v>
      </c>
      <c r="C76" s="61" t="s">
        <v>9</v>
      </c>
      <c r="D76" s="61" t="s">
        <v>10</v>
      </c>
      <c r="E76" s="61" t="s">
        <v>11</v>
      </c>
      <c r="F76" s="61" t="s">
        <v>12</v>
      </c>
      <c r="G76" s="61" t="s">
        <v>13</v>
      </c>
      <c r="H76" s="62" t="s">
        <v>14</v>
      </c>
      <c r="J76" s="64"/>
      <c r="K76" s="64"/>
      <c r="L76" s="64"/>
      <c r="M76" s="64"/>
      <c r="N76" s="64"/>
      <c r="O76" s="64"/>
      <c r="P76" s="64"/>
      <c r="Q76" s="64"/>
    </row>
    <row r="77" spans="1:17">
      <c r="A77" s="55" t="s">
        <v>15</v>
      </c>
      <c r="B77" s="174">
        <v>42570</v>
      </c>
      <c r="C77" s="110">
        <v>28510</v>
      </c>
      <c r="D77" s="174">
        <v>12820</v>
      </c>
      <c r="E77" s="110">
        <v>18610</v>
      </c>
      <c r="F77" s="110">
        <v>28060</v>
      </c>
      <c r="G77" s="110">
        <v>15560</v>
      </c>
      <c r="H77" s="110">
        <v>20130</v>
      </c>
      <c r="J77" s="64"/>
      <c r="K77" s="35"/>
      <c r="L77" s="35"/>
      <c r="M77" s="35"/>
      <c r="N77" s="35"/>
      <c r="O77" s="35"/>
      <c r="P77" s="35"/>
      <c r="Q77" s="35"/>
    </row>
    <row r="78" spans="1:17">
      <c r="A78" s="55" t="s">
        <v>16</v>
      </c>
      <c r="B78" s="110">
        <v>22570</v>
      </c>
      <c r="C78" s="110">
        <v>24100</v>
      </c>
      <c r="D78" s="110">
        <v>17230</v>
      </c>
      <c r="E78" s="110">
        <v>14800</v>
      </c>
      <c r="F78" s="110">
        <v>25150</v>
      </c>
      <c r="G78" s="110">
        <v>23330</v>
      </c>
      <c r="H78" s="110">
        <v>16930</v>
      </c>
      <c r="J78" s="64"/>
      <c r="K78" s="35"/>
      <c r="L78" s="35"/>
      <c r="M78" s="35"/>
      <c r="N78" s="35"/>
      <c r="O78" s="35"/>
      <c r="P78" s="35"/>
      <c r="Q78" s="35"/>
    </row>
    <row r="79" spans="1:17">
      <c r="A79" s="55" t="s">
        <v>17</v>
      </c>
      <c r="B79" s="110">
        <v>11450</v>
      </c>
      <c r="C79" s="110">
        <v>24400</v>
      </c>
      <c r="D79" s="110">
        <v>15560</v>
      </c>
      <c r="E79" s="110">
        <v>15870</v>
      </c>
      <c r="F79" s="229">
        <v>0</v>
      </c>
      <c r="G79" s="110">
        <v>20130</v>
      </c>
      <c r="H79" s="110">
        <v>23180</v>
      </c>
      <c r="J79" s="64"/>
      <c r="K79" s="35"/>
      <c r="L79" s="35"/>
      <c r="M79" s="35"/>
      <c r="N79" s="35"/>
      <c r="O79" s="35"/>
      <c r="P79" s="35"/>
      <c r="Q79" s="35"/>
    </row>
    <row r="80" spans="1:17">
      <c r="A80" s="55" t="s">
        <v>18</v>
      </c>
      <c r="B80" s="110">
        <v>19060</v>
      </c>
      <c r="C80" s="110">
        <v>22720</v>
      </c>
      <c r="D80" s="110">
        <v>19830</v>
      </c>
      <c r="E80" s="110">
        <v>17690</v>
      </c>
      <c r="F80" s="110">
        <v>25920</v>
      </c>
      <c r="G80" s="110">
        <v>16480</v>
      </c>
      <c r="H80" s="110">
        <v>16020</v>
      </c>
      <c r="J80" s="64"/>
      <c r="K80" s="35"/>
      <c r="L80" s="35"/>
      <c r="M80" s="35"/>
      <c r="N80" s="35"/>
      <c r="O80" s="35"/>
      <c r="P80" s="35"/>
      <c r="Q80" s="35"/>
    </row>
    <row r="81" spans="1:17">
      <c r="A81" s="55" t="s">
        <v>19</v>
      </c>
      <c r="B81" s="110">
        <v>22270</v>
      </c>
      <c r="C81" s="110">
        <v>31410</v>
      </c>
      <c r="D81" s="110">
        <v>36910</v>
      </c>
      <c r="E81" s="110">
        <v>13120</v>
      </c>
      <c r="F81" s="110">
        <v>20740</v>
      </c>
      <c r="G81" s="110">
        <v>18760</v>
      </c>
      <c r="H81" s="110">
        <v>22810</v>
      </c>
      <c r="J81" s="64"/>
      <c r="K81" s="35"/>
      <c r="L81" s="35"/>
      <c r="M81" s="35"/>
      <c r="N81" s="35"/>
      <c r="O81" s="35"/>
      <c r="P81" s="35"/>
      <c r="Q81" s="35"/>
    </row>
    <row r="82" spans="1:17">
      <c r="A82" s="55" t="s">
        <v>20</v>
      </c>
      <c r="B82" s="110">
        <v>18300</v>
      </c>
      <c r="C82" s="110">
        <v>23330</v>
      </c>
      <c r="D82" s="110">
        <v>21800</v>
      </c>
      <c r="E82" s="110">
        <v>21350</v>
      </c>
      <c r="F82" s="110">
        <v>15410</v>
      </c>
      <c r="G82" s="110">
        <v>66780</v>
      </c>
      <c r="H82" s="110">
        <v>19830</v>
      </c>
      <c r="J82" s="64"/>
      <c r="K82" s="35"/>
      <c r="L82" s="35"/>
      <c r="M82" s="35"/>
      <c r="N82" s="35"/>
      <c r="O82" s="35"/>
      <c r="P82" s="35"/>
      <c r="Q82" s="35"/>
    </row>
    <row r="83" spans="1:17">
      <c r="A83" s="55" t="s">
        <v>21</v>
      </c>
      <c r="B83" s="110">
        <v>11290</v>
      </c>
      <c r="C83" s="110">
        <v>15410</v>
      </c>
      <c r="D83" s="110">
        <v>24400</v>
      </c>
      <c r="E83" s="110">
        <v>17540</v>
      </c>
      <c r="F83" s="110">
        <v>48340</v>
      </c>
      <c r="G83" s="110">
        <v>17230</v>
      </c>
      <c r="H83" s="110">
        <v>30800</v>
      </c>
      <c r="J83" s="64"/>
      <c r="K83" s="35"/>
      <c r="L83" s="35"/>
      <c r="M83" s="35"/>
      <c r="N83" s="35"/>
      <c r="O83" s="35"/>
      <c r="P83" s="35"/>
      <c r="Q83" s="35"/>
    </row>
    <row r="84" spans="1:17" ht="17.25" thickBot="1">
      <c r="A84" s="56" t="s">
        <v>22</v>
      </c>
      <c r="B84" s="110">
        <v>42840</v>
      </c>
      <c r="C84" s="110">
        <v>39460</v>
      </c>
      <c r="D84" s="110">
        <v>19670</v>
      </c>
      <c r="E84" s="110">
        <v>37670</v>
      </c>
      <c r="F84" s="110">
        <v>27600</v>
      </c>
      <c r="G84" s="110">
        <v>25770</v>
      </c>
      <c r="H84" s="174">
        <v>18850</v>
      </c>
      <c r="I84" s="27">
        <v>1285870</v>
      </c>
      <c r="J84" s="64"/>
      <c r="K84" s="35"/>
      <c r="L84" s="35"/>
      <c r="M84" s="35"/>
      <c r="N84" s="35"/>
      <c r="O84" s="35"/>
      <c r="P84" s="35"/>
      <c r="Q84" s="35"/>
    </row>
  </sheetData>
  <phoneticPr fontId="3" type="noConversion"/>
  <conditionalFormatting sqref="N39:T46">
    <cfRule type="cellIs" dxfId="4" priority="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68" fitToHeight="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07"/>
  <sheetViews>
    <sheetView topLeftCell="AK103" workbookViewId="0">
      <selection activeCell="AV88" sqref="AV88"/>
    </sheetView>
  </sheetViews>
  <sheetFormatPr defaultColWidth="9" defaultRowHeight="16.5" customHeight="1"/>
  <cols>
    <col min="1" max="1" width="2.625" style="43" customWidth="1"/>
    <col min="2" max="2" width="10.125" style="43" customWidth="1"/>
    <col min="3" max="3" width="10.25" style="43" customWidth="1"/>
    <col min="4" max="4" width="3.625" style="43" customWidth="1"/>
    <col min="5" max="6" width="9.25" style="43" customWidth="1"/>
    <col min="7" max="8" width="7.125" style="43" customWidth="1"/>
    <col min="9" max="9" width="10.125" style="43" customWidth="1"/>
    <col min="10" max="10" width="9.75" style="43" customWidth="1"/>
    <col min="11" max="11" width="3.625" style="43" customWidth="1"/>
    <col min="12" max="13" width="9.25" style="43" customWidth="1"/>
    <col min="14" max="15" width="2.625" style="43" customWidth="1"/>
    <col min="16" max="17" width="10.125" style="43" customWidth="1"/>
    <col min="18" max="18" width="3.625" style="43" customWidth="1"/>
    <col min="19" max="20" width="9.25" style="43" customWidth="1"/>
    <col min="21" max="22" width="7.125" style="43" customWidth="1"/>
    <col min="23" max="23" width="10.125" style="43" customWidth="1"/>
    <col min="24" max="24" width="9.75" style="43" customWidth="1"/>
    <col min="25" max="25" width="3.625" style="43" customWidth="1"/>
    <col min="26" max="27" width="9.25" style="43" customWidth="1"/>
    <col min="28" max="29" width="3.625" style="166" customWidth="1"/>
    <col min="30" max="31" width="10.125" style="43" customWidth="1"/>
    <col min="32" max="32" width="3.625" style="43" customWidth="1"/>
    <col min="33" max="34" width="9.25" style="43" customWidth="1"/>
    <col min="35" max="36" width="7.125" style="166" customWidth="1"/>
    <col min="37" max="37" width="10.125" style="43" customWidth="1"/>
    <col min="38" max="38" width="9.75" style="43" customWidth="1"/>
    <col min="39" max="39" width="3.625" style="43" customWidth="1"/>
    <col min="40" max="41" width="9.25" style="43" customWidth="1"/>
    <col min="42" max="42" width="4" style="166" customWidth="1"/>
    <col min="43" max="43" width="4.375" style="166" customWidth="1"/>
    <col min="44" max="44" width="10.125" style="43" customWidth="1"/>
    <col min="45" max="45" width="9.75" style="43" customWidth="1"/>
    <col min="46" max="46" width="3.625" style="43" customWidth="1"/>
    <col min="47" max="48" width="9.25" style="43" customWidth="1"/>
    <col min="49" max="16384" width="9" style="43"/>
  </cols>
  <sheetData>
    <row r="1" spans="2:48" ht="16.5" customHeight="1" thickBot="1"/>
    <row r="2" spans="2:48" s="76" customFormat="1" ht="16.5" customHeight="1">
      <c r="B2" s="98"/>
      <c r="C2" s="101"/>
      <c r="D2" s="102" t="s">
        <v>114</v>
      </c>
      <c r="E2" s="99"/>
      <c r="F2" s="100"/>
      <c r="G2" s="77"/>
      <c r="I2" s="98"/>
      <c r="J2" s="101"/>
      <c r="K2" s="102" t="s">
        <v>114</v>
      </c>
      <c r="L2" s="99"/>
      <c r="M2" s="100"/>
      <c r="P2" s="98"/>
      <c r="Q2" s="101"/>
      <c r="R2" s="102" t="s">
        <v>114</v>
      </c>
      <c r="S2" s="99"/>
      <c r="T2" s="100"/>
      <c r="W2" s="98"/>
      <c r="X2" s="101"/>
      <c r="Y2" s="102" t="s">
        <v>114</v>
      </c>
      <c r="Z2" s="99"/>
      <c r="AA2" s="100"/>
      <c r="AB2" s="167"/>
      <c r="AC2" s="167"/>
      <c r="AD2" s="98"/>
      <c r="AE2" s="101"/>
      <c r="AF2" s="102" t="s">
        <v>114</v>
      </c>
      <c r="AG2" s="99"/>
      <c r="AH2" s="100"/>
      <c r="AI2" s="167"/>
      <c r="AJ2" s="167"/>
      <c r="AK2" s="98"/>
      <c r="AL2" s="101"/>
      <c r="AM2" s="102" t="s">
        <v>114</v>
      </c>
      <c r="AN2" s="99"/>
      <c r="AO2" s="100"/>
      <c r="AP2" s="167"/>
      <c r="AQ2" s="167"/>
      <c r="AR2" s="98"/>
      <c r="AS2" s="101"/>
      <c r="AT2" s="102" t="s">
        <v>114</v>
      </c>
      <c r="AU2" s="99"/>
      <c r="AV2" s="100"/>
    </row>
    <row r="3" spans="2:48" ht="16.5" customHeight="1">
      <c r="B3" s="73" t="s">
        <v>26</v>
      </c>
      <c r="C3" s="26" t="s">
        <v>78</v>
      </c>
      <c r="D3" s="36"/>
      <c r="E3" s="26"/>
      <c r="F3" s="37"/>
      <c r="G3" s="38"/>
      <c r="H3" s="41"/>
      <c r="I3" s="40" t="s">
        <v>26</v>
      </c>
      <c r="J3" s="26" t="s">
        <v>79</v>
      </c>
      <c r="K3" s="41"/>
      <c r="L3" s="26"/>
      <c r="M3" s="70"/>
      <c r="N3" s="41"/>
      <c r="O3" s="41"/>
      <c r="P3" s="40" t="s">
        <v>26</v>
      </c>
      <c r="Q3" s="26" t="s">
        <v>80</v>
      </c>
      <c r="R3" s="42"/>
      <c r="S3" s="26"/>
      <c r="T3" s="70"/>
      <c r="U3" s="41"/>
      <c r="V3" s="41"/>
      <c r="W3" s="40" t="s">
        <v>26</v>
      </c>
      <c r="X3" s="26" t="s">
        <v>81</v>
      </c>
      <c r="Y3" s="41"/>
      <c r="Z3" s="26"/>
      <c r="AA3" s="70"/>
      <c r="AB3" s="41"/>
      <c r="AC3" s="41"/>
      <c r="AD3" s="40" t="s">
        <v>26</v>
      </c>
      <c r="AE3" s="26" t="s">
        <v>82</v>
      </c>
      <c r="AF3" s="41"/>
      <c r="AG3" s="26"/>
      <c r="AH3" s="70"/>
      <c r="AI3" s="41"/>
      <c r="AJ3" s="41"/>
      <c r="AK3" s="40" t="s">
        <v>26</v>
      </c>
      <c r="AL3" s="26" t="s">
        <v>83</v>
      </c>
      <c r="AN3" s="26"/>
      <c r="AO3" s="70"/>
      <c r="AP3" s="41"/>
      <c r="AQ3" s="41"/>
      <c r="AR3" s="40" t="s">
        <v>26</v>
      </c>
      <c r="AS3" s="26" t="s">
        <v>84</v>
      </c>
      <c r="AU3" s="26"/>
      <c r="AV3" s="70"/>
    </row>
    <row r="4" spans="2:48" ht="16.5" customHeight="1">
      <c r="B4" s="73" t="s">
        <v>27</v>
      </c>
      <c r="C4" s="36" t="s">
        <v>410</v>
      </c>
      <c r="D4" s="36"/>
      <c r="E4" s="36" t="s">
        <v>28</v>
      </c>
      <c r="F4" s="90">
        <v>45422</v>
      </c>
      <c r="G4" s="38"/>
      <c r="I4" s="73" t="s">
        <v>27</v>
      </c>
      <c r="J4" s="36" t="s">
        <v>410</v>
      </c>
      <c r="K4" s="36"/>
      <c r="L4" s="36" t="s">
        <v>28</v>
      </c>
      <c r="M4" s="90">
        <v>45422</v>
      </c>
      <c r="P4" s="73" t="s">
        <v>27</v>
      </c>
      <c r="Q4" s="36" t="s">
        <v>410</v>
      </c>
      <c r="R4" s="36"/>
      <c r="S4" s="36" t="s">
        <v>28</v>
      </c>
      <c r="T4" s="90">
        <v>45422</v>
      </c>
      <c r="W4" s="73" t="s">
        <v>27</v>
      </c>
      <c r="X4" s="36" t="s">
        <v>410</v>
      </c>
      <c r="Y4" s="36"/>
      <c r="Z4" s="36" t="s">
        <v>28</v>
      </c>
      <c r="AA4" s="90">
        <v>45422</v>
      </c>
      <c r="AB4" s="168"/>
      <c r="AC4" s="168"/>
      <c r="AD4" s="73" t="s">
        <v>27</v>
      </c>
      <c r="AE4" s="36" t="s">
        <v>410</v>
      </c>
      <c r="AF4" s="36"/>
      <c r="AG4" s="36" t="s">
        <v>28</v>
      </c>
      <c r="AH4" s="90">
        <v>45422</v>
      </c>
      <c r="AI4" s="168"/>
      <c r="AJ4" s="168"/>
      <c r="AK4" s="73" t="s">
        <v>27</v>
      </c>
      <c r="AL4" s="36" t="s">
        <v>410</v>
      </c>
      <c r="AM4" s="36"/>
      <c r="AN4" s="36" t="s">
        <v>28</v>
      </c>
      <c r="AO4" s="90">
        <v>45422</v>
      </c>
      <c r="AP4" s="168"/>
      <c r="AQ4" s="168"/>
      <c r="AR4" s="73" t="s">
        <v>27</v>
      </c>
      <c r="AS4" s="36" t="s">
        <v>410</v>
      </c>
      <c r="AT4" s="36"/>
      <c r="AU4" s="36" t="s">
        <v>28</v>
      </c>
      <c r="AV4" s="90">
        <v>45422</v>
      </c>
    </row>
    <row r="5" spans="2:48" ht="16.5" customHeight="1">
      <c r="B5" s="73"/>
      <c r="C5" s="36"/>
      <c r="D5" s="36"/>
      <c r="E5" s="36"/>
      <c r="F5" s="37"/>
      <c r="G5" s="38"/>
      <c r="I5" s="73"/>
      <c r="J5" s="36"/>
      <c r="K5" s="36"/>
      <c r="L5" s="36"/>
      <c r="M5" s="37"/>
      <c r="P5" s="73"/>
      <c r="Q5" s="36"/>
      <c r="R5" s="36"/>
      <c r="S5" s="36"/>
      <c r="T5" s="37"/>
      <c r="W5" s="73"/>
      <c r="X5" s="36"/>
      <c r="Y5" s="36"/>
      <c r="Z5" s="36"/>
      <c r="AA5" s="37"/>
      <c r="AB5" s="81"/>
      <c r="AC5" s="81"/>
      <c r="AD5" s="73"/>
      <c r="AE5" s="36"/>
      <c r="AF5" s="36"/>
      <c r="AG5" s="36"/>
      <c r="AH5" s="37"/>
      <c r="AI5" s="81"/>
      <c r="AJ5" s="81"/>
      <c r="AK5" s="73"/>
      <c r="AL5" s="36"/>
      <c r="AM5" s="36"/>
      <c r="AN5" s="36"/>
      <c r="AO5" s="37"/>
      <c r="AP5" s="81"/>
      <c r="AQ5" s="81"/>
      <c r="AR5" s="73"/>
      <c r="AS5" s="36"/>
      <c r="AT5" s="36"/>
      <c r="AU5" s="36"/>
      <c r="AV5" s="37"/>
    </row>
    <row r="6" spans="2:48" s="79" customFormat="1" ht="16.5" customHeight="1">
      <c r="B6" s="266" t="s">
        <v>113</v>
      </c>
      <c r="C6" s="267"/>
      <c r="D6" s="250"/>
      <c r="E6" s="268" t="s">
        <v>115</v>
      </c>
      <c r="F6" s="269"/>
      <c r="G6" s="78"/>
      <c r="I6" s="266" t="s">
        <v>113</v>
      </c>
      <c r="J6" s="267"/>
      <c r="K6" s="250"/>
      <c r="L6" s="268" t="s">
        <v>115</v>
      </c>
      <c r="M6" s="269"/>
      <c r="P6" s="266" t="s">
        <v>113</v>
      </c>
      <c r="Q6" s="267"/>
      <c r="R6" s="250"/>
      <c r="S6" s="268" t="s">
        <v>115</v>
      </c>
      <c r="T6" s="269"/>
      <c r="W6" s="266" t="s">
        <v>113</v>
      </c>
      <c r="X6" s="267"/>
      <c r="Y6" s="250"/>
      <c r="Z6" s="268" t="s">
        <v>115</v>
      </c>
      <c r="AA6" s="269"/>
      <c r="AB6" s="169"/>
      <c r="AC6" s="169"/>
      <c r="AD6" s="266" t="s">
        <v>113</v>
      </c>
      <c r="AE6" s="267"/>
      <c r="AF6" s="250"/>
      <c r="AG6" s="268" t="s">
        <v>115</v>
      </c>
      <c r="AH6" s="269"/>
      <c r="AI6" s="169"/>
      <c r="AJ6" s="169"/>
      <c r="AK6" s="266" t="s">
        <v>113</v>
      </c>
      <c r="AL6" s="267"/>
      <c r="AM6" s="250"/>
      <c r="AN6" s="268" t="s">
        <v>115</v>
      </c>
      <c r="AO6" s="269"/>
      <c r="AP6" s="169"/>
      <c r="AQ6" s="169"/>
      <c r="AR6" s="266" t="s">
        <v>113</v>
      </c>
      <c r="AS6" s="267"/>
      <c r="AT6" s="250"/>
      <c r="AU6" s="268" t="s">
        <v>115</v>
      </c>
      <c r="AV6" s="269"/>
    </row>
    <row r="7" spans="2:48" ht="16.5" customHeight="1">
      <c r="B7" s="73" t="s">
        <v>1</v>
      </c>
      <c r="C7" s="72">
        <v>910</v>
      </c>
      <c r="D7" s="36"/>
      <c r="E7" s="36" t="s">
        <v>29</v>
      </c>
      <c r="F7" s="80" t="s">
        <v>415</v>
      </c>
      <c r="G7" s="38"/>
      <c r="I7" s="73" t="s">
        <v>1</v>
      </c>
      <c r="J7" s="72">
        <v>910</v>
      </c>
      <c r="K7" s="36"/>
      <c r="L7" s="36" t="s">
        <v>29</v>
      </c>
      <c r="M7" s="80" t="s">
        <v>416</v>
      </c>
      <c r="P7" s="73" t="s">
        <v>1</v>
      </c>
      <c r="Q7" s="72">
        <v>910</v>
      </c>
      <c r="R7" s="36"/>
      <c r="S7" s="36" t="s">
        <v>29</v>
      </c>
      <c r="T7" s="80" t="s">
        <v>417</v>
      </c>
      <c r="W7" s="73" t="s">
        <v>1</v>
      </c>
      <c r="X7" s="72">
        <v>910</v>
      </c>
      <c r="Y7" s="36"/>
      <c r="Z7" s="36" t="s">
        <v>29</v>
      </c>
      <c r="AA7" s="80" t="s">
        <v>418</v>
      </c>
      <c r="AB7" s="170"/>
      <c r="AC7" s="170"/>
      <c r="AD7" s="73" t="s">
        <v>1</v>
      </c>
      <c r="AE7" s="72">
        <v>910</v>
      </c>
      <c r="AF7" s="36"/>
      <c r="AG7" s="36" t="s">
        <v>29</v>
      </c>
      <c r="AH7" s="80" t="s">
        <v>419</v>
      </c>
      <c r="AI7" s="170"/>
      <c r="AJ7" s="170"/>
      <c r="AK7" s="73" t="s">
        <v>1</v>
      </c>
      <c r="AL7" s="72">
        <v>910</v>
      </c>
      <c r="AM7" s="36"/>
      <c r="AN7" s="36" t="s">
        <v>29</v>
      </c>
      <c r="AO7" s="80" t="s">
        <v>420</v>
      </c>
      <c r="AP7" s="170"/>
      <c r="AQ7" s="170"/>
      <c r="AR7" s="73" t="s">
        <v>1</v>
      </c>
      <c r="AS7" s="72">
        <v>910</v>
      </c>
      <c r="AT7" s="36"/>
      <c r="AU7" s="36" t="s">
        <v>29</v>
      </c>
      <c r="AV7" s="80" t="s">
        <v>421</v>
      </c>
    </row>
    <row r="8" spans="2:48" ht="16.5" customHeight="1">
      <c r="B8" s="73" t="s">
        <v>3</v>
      </c>
      <c r="C8" s="72">
        <v>14640</v>
      </c>
      <c r="D8" s="36"/>
      <c r="E8" s="36" t="s">
        <v>30</v>
      </c>
      <c r="F8" s="80" t="s">
        <v>252</v>
      </c>
      <c r="G8" s="39"/>
      <c r="I8" s="73" t="s">
        <v>3</v>
      </c>
      <c r="J8" s="72">
        <v>19680</v>
      </c>
      <c r="K8" s="36"/>
      <c r="L8" s="36" t="s">
        <v>30</v>
      </c>
      <c r="M8" s="80" t="s">
        <v>253</v>
      </c>
      <c r="P8" s="73" t="s">
        <v>3</v>
      </c>
      <c r="Q8" s="72">
        <v>7320</v>
      </c>
      <c r="R8" s="36"/>
      <c r="S8" s="36" t="s">
        <v>30</v>
      </c>
      <c r="T8" s="80" t="s">
        <v>254</v>
      </c>
      <c r="W8" s="73" t="s">
        <v>3</v>
      </c>
      <c r="X8" s="72">
        <v>11880</v>
      </c>
      <c r="Y8" s="36"/>
      <c r="Z8" s="36" t="s">
        <v>30</v>
      </c>
      <c r="AA8" s="80" t="s">
        <v>255</v>
      </c>
      <c r="AB8" s="170"/>
      <c r="AC8" s="170"/>
      <c r="AD8" s="73" t="s">
        <v>3</v>
      </c>
      <c r="AE8" s="72">
        <v>19320</v>
      </c>
      <c r="AF8" s="36"/>
      <c r="AG8" s="36" t="s">
        <v>30</v>
      </c>
      <c r="AH8" s="80" t="s">
        <v>256</v>
      </c>
      <c r="AI8" s="170"/>
      <c r="AJ8" s="170"/>
      <c r="AK8" s="73" t="s">
        <v>3</v>
      </c>
      <c r="AL8" s="72">
        <v>9480</v>
      </c>
      <c r="AM8" s="36"/>
      <c r="AN8" s="36" t="s">
        <v>30</v>
      </c>
      <c r="AO8" s="80" t="s">
        <v>257</v>
      </c>
      <c r="AP8" s="170"/>
      <c r="AQ8" s="170"/>
      <c r="AR8" s="73" t="s">
        <v>3</v>
      </c>
      <c r="AS8" s="72">
        <v>13080</v>
      </c>
      <c r="AT8" s="36"/>
      <c r="AU8" s="36" t="s">
        <v>30</v>
      </c>
      <c r="AV8" s="80" t="s">
        <v>258</v>
      </c>
    </row>
    <row r="9" spans="2:48" ht="16.5" customHeight="1">
      <c r="B9" s="73" t="s">
        <v>159</v>
      </c>
      <c r="C9" s="72">
        <v>0</v>
      </c>
      <c r="D9" s="36"/>
      <c r="E9" s="36"/>
      <c r="F9" s="80"/>
      <c r="G9" s="38"/>
      <c r="I9" s="73" t="s">
        <v>159</v>
      </c>
      <c r="J9" s="72">
        <v>0</v>
      </c>
      <c r="K9" s="36"/>
      <c r="L9" s="36"/>
      <c r="M9" s="80"/>
      <c r="P9" s="73" t="s">
        <v>159</v>
      </c>
      <c r="Q9" s="72">
        <v>0</v>
      </c>
      <c r="R9" s="36"/>
      <c r="S9" s="36"/>
      <c r="T9" s="80"/>
      <c r="W9" s="73" t="s">
        <v>159</v>
      </c>
      <c r="X9" s="72">
        <v>0</v>
      </c>
      <c r="Y9" s="36"/>
      <c r="Z9" s="36"/>
      <c r="AA9" s="80"/>
      <c r="AB9" s="170"/>
      <c r="AC9" s="170"/>
      <c r="AD9" s="73" t="s">
        <v>159</v>
      </c>
      <c r="AE9" s="72">
        <v>0</v>
      </c>
      <c r="AF9" s="36"/>
      <c r="AG9" s="36"/>
      <c r="AH9" s="80"/>
      <c r="AI9" s="170"/>
      <c r="AJ9" s="170"/>
      <c r="AK9" s="73" t="s">
        <v>159</v>
      </c>
      <c r="AL9" s="72">
        <v>0</v>
      </c>
      <c r="AM9" s="36"/>
      <c r="AN9" s="36"/>
      <c r="AO9" s="80"/>
      <c r="AP9" s="170"/>
      <c r="AQ9" s="170"/>
      <c r="AR9" s="73" t="s">
        <v>159</v>
      </c>
      <c r="AS9" s="72">
        <v>0</v>
      </c>
      <c r="AT9" s="36"/>
      <c r="AU9" s="36"/>
      <c r="AV9" s="80"/>
    </row>
    <row r="10" spans="2:48" ht="16.5" customHeight="1">
      <c r="B10" s="164" t="s">
        <v>172</v>
      </c>
      <c r="C10" s="72">
        <v>1098</v>
      </c>
      <c r="D10" s="36"/>
      <c r="E10" s="36"/>
      <c r="F10" s="80"/>
      <c r="G10" s="38"/>
      <c r="I10" s="164" t="s">
        <v>172</v>
      </c>
      <c r="J10" s="72">
        <v>1476</v>
      </c>
      <c r="K10" s="36"/>
      <c r="L10" s="36"/>
      <c r="M10" s="80"/>
      <c r="P10" s="164" t="s">
        <v>172</v>
      </c>
      <c r="Q10" s="72">
        <v>549</v>
      </c>
      <c r="R10" s="36"/>
      <c r="S10" s="36"/>
      <c r="T10" s="80"/>
      <c r="W10" s="164" t="s">
        <v>172</v>
      </c>
      <c r="X10" s="72">
        <v>891</v>
      </c>
      <c r="Y10" s="36"/>
      <c r="Z10" s="36"/>
      <c r="AA10" s="80"/>
      <c r="AB10" s="170"/>
      <c r="AC10" s="170"/>
      <c r="AD10" s="164" t="s">
        <v>172</v>
      </c>
      <c r="AE10" s="72">
        <v>1449</v>
      </c>
      <c r="AF10" s="36"/>
      <c r="AG10" s="36"/>
      <c r="AH10" s="80"/>
      <c r="AI10" s="170"/>
      <c r="AJ10" s="170"/>
      <c r="AK10" s="164" t="s">
        <v>172</v>
      </c>
      <c r="AL10" s="72">
        <v>711</v>
      </c>
      <c r="AM10" s="36"/>
      <c r="AN10" s="36"/>
      <c r="AO10" s="80"/>
      <c r="AP10" s="170"/>
      <c r="AQ10" s="170"/>
      <c r="AR10" s="164" t="s">
        <v>172</v>
      </c>
      <c r="AS10" s="72">
        <v>981</v>
      </c>
      <c r="AT10" s="36"/>
      <c r="AU10" s="36"/>
      <c r="AV10" s="80"/>
    </row>
    <row r="11" spans="2:48" ht="16.5" customHeight="1">
      <c r="B11" s="73" t="s">
        <v>168</v>
      </c>
      <c r="C11" s="72">
        <v>610</v>
      </c>
      <c r="D11" s="36"/>
      <c r="E11" s="36"/>
      <c r="F11" s="80"/>
      <c r="G11" s="38"/>
      <c r="I11" s="73" t="s">
        <v>168</v>
      </c>
      <c r="J11" s="72">
        <v>820</v>
      </c>
      <c r="K11" s="36"/>
      <c r="L11" s="36"/>
      <c r="M11" s="80"/>
      <c r="P11" s="73" t="s">
        <v>168</v>
      </c>
      <c r="Q11" s="72">
        <v>305</v>
      </c>
      <c r="R11" s="36"/>
      <c r="S11" s="36"/>
      <c r="T11" s="80"/>
      <c r="W11" s="73" t="s">
        <v>168</v>
      </c>
      <c r="X11" s="72">
        <v>495</v>
      </c>
      <c r="Y11" s="36"/>
      <c r="Z11" s="36"/>
      <c r="AA11" s="80"/>
      <c r="AB11" s="170"/>
      <c r="AC11" s="170"/>
      <c r="AD11" s="73" t="s">
        <v>168</v>
      </c>
      <c r="AE11" s="72">
        <v>805</v>
      </c>
      <c r="AF11" s="36"/>
      <c r="AG11" s="36"/>
      <c r="AH11" s="80"/>
      <c r="AI11" s="170"/>
      <c r="AJ11" s="170"/>
      <c r="AK11" s="73" t="s">
        <v>168</v>
      </c>
      <c r="AL11" s="72">
        <v>395</v>
      </c>
      <c r="AM11" s="36"/>
      <c r="AN11" s="36"/>
      <c r="AO11" s="80"/>
      <c r="AP11" s="170"/>
      <c r="AQ11" s="170"/>
      <c r="AR11" s="73" t="s">
        <v>168</v>
      </c>
      <c r="AS11" s="72">
        <v>545</v>
      </c>
      <c r="AT11" s="36"/>
      <c r="AU11" s="36"/>
      <c r="AV11" s="80"/>
    </row>
    <row r="12" spans="2:48" ht="16.5" customHeight="1">
      <c r="B12" s="73" t="s">
        <v>31</v>
      </c>
      <c r="C12" s="72">
        <v>1726</v>
      </c>
      <c r="D12" s="36"/>
      <c r="E12" s="172" t="s">
        <v>117</v>
      </c>
      <c r="F12" s="173"/>
      <c r="G12" s="38"/>
      <c r="I12" s="73" t="s">
        <v>31</v>
      </c>
      <c r="J12" s="72">
        <v>2289</v>
      </c>
      <c r="K12" s="36"/>
      <c r="L12" s="172" t="s">
        <v>117</v>
      </c>
      <c r="M12" s="173"/>
      <c r="P12" s="73" t="s">
        <v>31</v>
      </c>
      <c r="Q12" s="72">
        <v>908</v>
      </c>
      <c r="R12" s="36"/>
      <c r="S12" s="172" t="s">
        <v>117</v>
      </c>
      <c r="T12" s="173"/>
      <c r="W12" s="73" t="s">
        <v>31</v>
      </c>
      <c r="X12" s="72">
        <v>1418</v>
      </c>
      <c r="Y12" s="36"/>
      <c r="Z12" s="172" t="s">
        <v>117</v>
      </c>
      <c r="AA12" s="173"/>
      <c r="AB12" s="169"/>
      <c r="AC12" s="169"/>
      <c r="AD12" s="73" t="s">
        <v>31</v>
      </c>
      <c r="AE12" s="72">
        <v>2248</v>
      </c>
      <c r="AF12" s="36"/>
      <c r="AG12" s="172" t="s">
        <v>117</v>
      </c>
      <c r="AH12" s="173"/>
      <c r="AI12" s="169"/>
      <c r="AJ12" s="169"/>
      <c r="AK12" s="73" t="s">
        <v>31</v>
      </c>
      <c r="AL12" s="72">
        <v>1150</v>
      </c>
      <c r="AM12" s="36"/>
      <c r="AN12" s="172" t="s">
        <v>117</v>
      </c>
      <c r="AO12" s="173"/>
      <c r="AP12" s="169"/>
      <c r="AQ12" s="169"/>
      <c r="AR12" s="73" t="s">
        <v>31</v>
      </c>
      <c r="AS12" s="72">
        <v>1552</v>
      </c>
      <c r="AT12" s="36"/>
      <c r="AU12" s="172" t="s">
        <v>117</v>
      </c>
      <c r="AV12" s="173"/>
    </row>
    <row r="13" spans="2:48" ht="16.5" customHeight="1">
      <c r="B13" s="73" t="s">
        <v>171</v>
      </c>
      <c r="C13" s="72">
        <v>-4</v>
      </c>
      <c r="D13" s="36"/>
      <c r="E13" s="36" t="s">
        <v>33</v>
      </c>
      <c r="F13" s="80" t="s">
        <v>385</v>
      </c>
      <c r="G13" s="38"/>
      <c r="I13" s="73" t="s">
        <v>171</v>
      </c>
      <c r="J13" s="72">
        <v>-5</v>
      </c>
      <c r="K13" s="36"/>
      <c r="L13" s="36" t="s">
        <v>33</v>
      </c>
      <c r="M13" s="80" t="s">
        <v>389</v>
      </c>
      <c r="P13" s="73" t="s">
        <v>171</v>
      </c>
      <c r="Q13" s="72">
        <v>-2</v>
      </c>
      <c r="R13" s="36"/>
      <c r="S13" s="36" t="s">
        <v>33</v>
      </c>
      <c r="T13" s="80" t="s">
        <v>422</v>
      </c>
      <c r="W13" s="73" t="s">
        <v>171</v>
      </c>
      <c r="X13" s="72">
        <v>-4</v>
      </c>
      <c r="Y13" s="36"/>
      <c r="Z13" s="36" t="s">
        <v>33</v>
      </c>
      <c r="AA13" s="80" t="s">
        <v>332</v>
      </c>
      <c r="AB13" s="170"/>
      <c r="AC13" s="170"/>
      <c r="AD13" s="73" t="s">
        <v>171</v>
      </c>
      <c r="AE13" s="72">
        <v>-2</v>
      </c>
      <c r="AF13" s="36"/>
      <c r="AG13" s="36" t="s">
        <v>33</v>
      </c>
      <c r="AH13" s="80" t="s">
        <v>423</v>
      </c>
      <c r="AI13" s="170"/>
      <c r="AJ13" s="170"/>
      <c r="AK13" s="73" t="s">
        <v>171</v>
      </c>
      <c r="AL13" s="72">
        <v>-6</v>
      </c>
      <c r="AM13" s="36"/>
      <c r="AN13" s="36" t="s">
        <v>33</v>
      </c>
      <c r="AO13" s="80" t="s">
        <v>289</v>
      </c>
      <c r="AP13" s="170"/>
      <c r="AQ13" s="170"/>
      <c r="AR13" s="73" t="s">
        <v>171</v>
      </c>
      <c r="AS13" s="72">
        <v>-8</v>
      </c>
      <c r="AT13" s="36"/>
      <c r="AU13" s="36" t="s">
        <v>33</v>
      </c>
      <c r="AV13" s="80" t="s">
        <v>424</v>
      </c>
    </row>
    <row r="14" spans="2:48" ht="16.5" customHeight="1">
      <c r="B14" s="73" t="s">
        <v>32</v>
      </c>
      <c r="C14" s="72">
        <v>630</v>
      </c>
      <c r="D14" s="36"/>
      <c r="E14" s="96"/>
      <c r="F14" s="95"/>
      <c r="G14" s="38"/>
      <c r="I14" s="73" t="s">
        <v>32</v>
      </c>
      <c r="J14" s="72">
        <v>840</v>
      </c>
      <c r="K14" s="36"/>
      <c r="L14" s="96"/>
      <c r="M14" s="95"/>
      <c r="P14" s="73" t="s">
        <v>32</v>
      </c>
      <c r="Q14" s="72">
        <v>330</v>
      </c>
      <c r="R14" s="36"/>
      <c r="S14" s="96"/>
      <c r="T14" s="95"/>
      <c r="W14" s="73" t="s">
        <v>32</v>
      </c>
      <c r="X14" s="72">
        <v>520</v>
      </c>
      <c r="Y14" s="36"/>
      <c r="Z14" s="96"/>
      <c r="AA14" s="95"/>
      <c r="AB14" s="171"/>
      <c r="AC14" s="171"/>
      <c r="AD14" s="73" t="s">
        <v>32</v>
      </c>
      <c r="AE14" s="72">
        <v>830</v>
      </c>
      <c r="AF14" s="36"/>
      <c r="AG14" s="96"/>
      <c r="AH14" s="95"/>
      <c r="AI14" s="171"/>
      <c r="AJ14" s="171"/>
      <c r="AK14" s="73" t="s">
        <v>32</v>
      </c>
      <c r="AL14" s="72">
        <v>420</v>
      </c>
      <c r="AM14" s="36"/>
      <c r="AN14" s="96"/>
      <c r="AO14" s="95"/>
      <c r="AP14" s="171"/>
      <c r="AQ14" s="171"/>
      <c r="AR14" s="73" t="s">
        <v>32</v>
      </c>
      <c r="AS14" s="72">
        <v>570</v>
      </c>
      <c r="AT14" s="36"/>
      <c r="AU14" s="96"/>
      <c r="AV14" s="95"/>
    </row>
    <row r="15" spans="2:48" ht="16.5" customHeight="1">
      <c r="B15" s="73" t="s">
        <v>101</v>
      </c>
      <c r="C15" s="72">
        <v>0</v>
      </c>
      <c r="D15" s="36"/>
      <c r="E15" s="36"/>
      <c r="F15" s="80"/>
      <c r="G15" s="38"/>
      <c r="I15" s="73" t="s">
        <v>101</v>
      </c>
      <c r="J15" s="72">
        <v>2500</v>
      </c>
      <c r="K15" s="36"/>
      <c r="L15" s="36"/>
      <c r="M15" s="80"/>
      <c r="P15" s="73" t="s">
        <v>101</v>
      </c>
      <c r="Q15" s="72">
        <v>2500</v>
      </c>
      <c r="R15" s="36"/>
      <c r="S15" s="36"/>
      <c r="T15" s="80"/>
      <c r="W15" s="73" t="s">
        <v>101</v>
      </c>
      <c r="X15" s="72">
        <v>2500</v>
      </c>
      <c r="Y15" s="36"/>
      <c r="Z15" s="36"/>
      <c r="AA15" s="80"/>
      <c r="AB15" s="170"/>
      <c r="AC15" s="170"/>
      <c r="AD15" s="73" t="s">
        <v>101</v>
      </c>
      <c r="AE15" s="72">
        <v>2500</v>
      </c>
      <c r="AF15" s="36"/>
      <c r="AG15" s="36"/>
      <c r="AH15" s="80"/>
      <c r="AI15" s="170"/>
      <c r="AJ15" s="170"/>
      <c r="AK15" s="73" t="s">
        <v>101</v>
      </c>
      <c r="AL15" s="72">
        <v>2500</v>
      </c>
      <c r="AM15" s="36"/>
      <c r="AN15" s="36"/>
      <c r="AO15" s="80"/>
      <c r="AP15" s="170"/>
      <c r="AQ15" s="170"/>
      <c r="AR15" s="73" t="s">
        <v>101</v>
      </c>
      <c r="AS15" s="72">
        <v>2500</v>
      </c>
      <c r="AT15" s="36"/>
      <c r="AU15" s="36"/>
      <c r="AV15" s="80"/>
    </row>
    <row r="16" spans="2:48" ht="16.5" customHeight="1">
      <c r="B16" s="73" t="s">
        <v>104</v>
      </c>
      <c r="C16" s="72">
        <v>0</v>
      </c>
      <c r="D16" s="36"/>
      <c r="E16" s="36"/>
      <c r="F16" s="80"/>
      <c r="G16" s="38"/>
      <c r="I16" s="73" t="s">
        <v>104</v>
      </c>
      <c r="J16" s="72">
        <v>0</v>
      </c>
      <c r="K16" s="36"/>
      <c r="L16" s="36"/>
      <c r="M16" s="80"/>
      <c r="P16" s="73" t="s">
        <v>104</v>
      </c>
      <c r="Q16" s="72">
        <v>0</v>
      </c>
      <c r="R16" s="36"/>
      <c r="S16" s="36"/>
      <c r="T16" s="80"/>
      <c r="W16" s="73" t="s">
        <v>104</v>
      </c>
      <c r="X16" s="72">
        <v>0</v>
      </c>
      <c r="Y16" s="36"/>
      <c r="Z16" s="36"/>
      <c r="AA16" s="80"/>
      <c r="AB16" s="170"/>
      <c r="AC16" s="170"/>
      <c r="AD16" s="73" t="s">
        <v>104</v>
      </c>
      <c r="AE16" s="72">
        <v>0</v>
      </c>
      <c r="AF16" s="36"/>
      <c r="AG16" s="36"/>
      <c r="AH16" s="80"/>
      <c r="AI16" s="170"/>
      <c r="AJ16" s="170"/>
      <c r="AK16" s="73" t="s">
        <v>104</v>
      </c>
      <c r="AL16" s="72">
        <v>0</v>
      </c>
      <c r="AM16" s="36"/>
      <c r="AN16" s="36"/>
      <c r="AO16" s="80"/>
      <c r="AP16" s="170"/>
      <c r="AQ16" s="170"/>
      <c r="AR16" s="73" t="s">
        <v>104</v>
      </c>
      <c r="AS16" s="72">
        <v>0</v>
      </c>
      <c r="AT16" s="36"/>
      <c r="AU16" s="36"/>
      <c r="AV16" s="80"/>
    </row>
    <row r="17" spans="2:48" ht="16.5" customHeight="1">
      <c r="B17" s="93" t="s">
        <v>109</v>
      </c>
      <c r="C17" s="94">
        <v>19610</v>
      </c>
      <c r="D17" s="81"/>
      <c r="E17" s="36"/>
      <c r="F17" s="37"/>
      <c r="G17" s="38"/>
      <c r="H17" s="39"/>
      <c r="I17" s="93" t="s">
        <v>109</v>
      </c>
      <c r="J17" s="94">
        <v>28510</v>
      </c>
      <c r="K17" s="81"/>
      <c r="L17" s="36"/>
      <c r="M17" s="37"/>
      <c r="N17" s="39"/>
      <c r="O17" s="39"/>
      <c r="P17" s="93" t="s">
        <v>109</v>
      </c>
      <c r="Q17" s="94">
        <v>12820</v>
      </c>
      <c r="R17" s="81"/>
      <c r="S17" s="36"/>
      <c r="T17" s="37"/>
      <c r="U17" s="39"/>
      <c r="V17" s="39"/>
      <c r="W17" s="93" t="s">
        <v>109</v>
      </c>
      <c r="X17" s="94">
        <v>18610</v>
      </c>
      <c r="Y17" s="81"/>
      <c r="Z17" s="36"/>
      <c r="AA17" s="37"/>
      <c r="AB17" s="81"/>
      <c r="AC17" s="81"/>
      <c r="AD17" s="93" t="s">
        <v>109</v>
      </c>
      <c r="AE17" s="94">
        <v>28060</v>
      </c>
      <c r="AF17" s="81"/>
      <c r="AG17" s="36"/>
      <c r="AH17" s="37"/>
      <c r="AI17" s="81"/>
      <c r="AJ17" s="81"/>
      <c r="AK17" s="93" t="s">
        <v>109</v>
      </c>
      <c r="AL17" s="94">
        <v>15560</v>
      </c>
      <c r="AM17" s="81"/>
      <c r="AN17" s="36"/>
      <c r="AO17" s="37"/>
      <c r="AP17" s="81"/>
      <c r="AQ17" s="81"/>
      <c r="AR17" s="93" t="s">
        <v>109</v>
      </c>
      <c r="AS17" s="94">
        <v>20130</v>
      </c>
      <c r="AT17" s="81"/>
      <c r="AU17" s="36"/>
      <c r="AV17" s="37"/>
    </row>
    <row r="18" spans="2:48" ht="16.5" customHeight="1">
      <c r="B18" s="74" t="s">
        <v>111</v>
      </c>
      <c r="C18" s="75">
        <v>22960</v>
      </c>
      <c r="D18" s="81"/>
      <c r="E18" s="36"/>
      <c r="F18" s="37"/>
      <c r="G18" s="38"/>
      <c r="H18" s="39"/>
      <c r="I18" s="74" t="s">
        <v>111</v>
      </c>
      <c r="J18" s="75">
        <v>0</v>
      </c>
      <c r="K18" s="81"/>
      <c r="L18" s="36"/>
      <c r="M18" s="37"/>
      <c r="N18" s="39"/>
      <c r="O18" s="39"/>
      <c r="P18" s="74" t="s">
        <v>111</v>
      </c>
      <c r="Q18" s="75">
        <v>0</v>
      </c>
      <c r="R18" s="81"/>
      <c r="S18" s="36"/>
      <c r="T18" s="37"/>
      <c r="U18" s="39"/>
      <c r="V18" s="39"/>
      <c r="W18" s="74" t="s">
        <v>111</v>
      </c>
      <c r="X18" s="75">
        <v>0</v>
      </c>
      <c r="Y18" s="81"/>
      <c r="Z18" s="36"/>
      <c r="AA18" s="37"/>
      <c r="AB18" s="81"/>
      <c r="AC18" s="81"/>
      <c r="AD18" s="74" t="s">
        <v>111</v>
      </c>
      <c r="AE18" s="75">
        <v>0</v>
      </c>
      <c r="AF18" s="81"/>
      <c r="AG18" s="36"/>
      <c r="AH18" s="37"/>
      <c r="AI18" s="81"/>
      <c r="AJ18" s="81"/>
      <c r="AK18" s="74" t="s">
        <v>111</v>
      </c>
      <c r="AL18" s="75">
        <v>0</v>
      </c>
      <c r="AM18" s="81"/>
      <c r="AN18" s="36"/>
      <c r="AO18" s="37"/>
      <c r="AP18" s="81"/>
      <c r="AQ18" s="81"/>
      <c r="AR18" s="74" t="s">
        <v>111</v>
      </c>
      <c r="AS18" s="75">
        <v>0</v>
      </c>
      <c r="AT18" s="81"/>
      <c r="AU18" s="36"/>
      <c r="AV18" s="37"/>
    </row>
    <row r="19" spans="2:48" ht="16.5" customHeight="1">
      <c r="B19" s="91" t="s">
        <v>112</v>
      </c>
      <c r="C19" s="92">
        <v>42570</v>
      </c>
      <c r="D19" s="81"/>
      <c r="E19" s="36"/>
      <c r="F19" s="37"/>
      <c r="G19" s="38"/>
      <c r="I19" s="91" t="s">
        <v>112</v>
      </c>
      <c r="J19" s="92">
        <v>28510</v>
      </c>
      <c r="K19" s="81"/>
      <c r="L19" s="36"/>
      <c r="M19" s="37"/>
      <c r="P19" s="91" t="s">
        <v>112</v>
      </c>
      <c r="Q19" s="92">
        <v>12820</v>
      </c>
      <c r="R19" s="81"/>
      <c r="S19" s="36"/>
      <c r="T19" s="37"/>
      <c r="W19" s="91" t="s">
        <v>112</v>
      </c>
      <c r="X19" s="92">
        <v>18610</v>
      </c>
      <c r="Y19" s="81"/>
      <c r="Z19" s="36"/>
      <c r="AA19" s="37"/>
      <c r="AB19" s="81"/>
      <c r="AC19" s="81"/>
      <c r="AD19" s="91" t="s">
        <v>112</v>
      </c>
      <c r="AE19" s="92">
        <v>28060</v>
      </c>
      <c r="AF19" s="81"/>
      <c r="AG19" s="36"/>
      <c r="AH19" s="37"/>
      <c r="AI19" s="81"/>
      <c r="AJ19" s="81"/>
      <c r="AK19" s="91" t="s">
        <v>112</v>
      </c>
      <c r="AL19" s="92">
        <v>15560</v>
      </c>
      <c r="AM19" s="81"/>
      <c r="AN19" s="36"/>
      <c r="AO19" s="37"/>
      <c r="AP19" s="81"/>
      <c r="AQ19" s="81"/>
      <c r="AR19" s="91" t="s">
        <v>112</v>
      </c>
      <c r="AS19" s="92">
        <v>20130</v>
      </c>
      <c r="AT19" s="81"/>
      <c r="AU19" s="36"/>
      <c r="AV19" s="37"/>
    </row>
    <row r="20" spans="2:48" s="39" customFormat="1" ht="16.5" customHeight="1">
      <c r="B20" s="73"/>
      <c r="C20" s="42"/>
      <c r="D20" s="36"/>
      <c r="E20" s="36"/>
      <c r="F20" s="37"/>
      <c r="G20" s="38"/>
      <c r="I20" s="73"/>
      <c r="J20" s="42"/>
      <c r="K20" s="36"/>
      <c r="L20" s="36"/>
      <c r="M20" s="37"/>
      <c r="P20" s="73"/>
      <c r="Q20" s="42"/>
      <c r="R20" s="36"/>
      <c r="S20" s="36"/>
      <c r="T20" s="37"/>
      <c r="W20" s="73"/>
      <c r="X20" s="42"/>
      <c r="Y20" s="36"/>
      <c r="Z20" s="36"/>
      <c r="AA20" s="37"/>
      <c r="AB20" s="81"/>
      <c r="AC20" s="81"/>
      <c r="AD20" s="73"/>
      <c r="AE20" s="42"/>
      <c r="AF20" s="36"/>
      <c r="AG20" s="36"/>
      <c r="AH20" s="37"/>
      <c r="AI20" s="81"/>
      <c r="AJ20" s="81"/>
      <c r="AK20" s="73"/>
      <c r="AL20" s="42"/>
      <c r="AM20" s="36"/>
      <c r="AN20" s="36"/>
      <c r="AO20" s="37"/>
      <c r="AP20" s="81"/>
      <c r="AQ20" s="81"/>
      <c r="AR20" s="73"/>
      <c r="AS20" s="42"/>
      <c r="AT20" s="36"/>
      <c r="AU20" s="36"/>
      <c r="AV20" s="37"/>
    </row>
    <row r="21" spans="2:48" s="39" customFormat="1" ht="16.5" customHeight="1">
      <c r="B21" s="73">
        <v>0</v>
      </c>
      <c r="C21" s="42"/>
      <c r="D21" s="36"/>
      <c r="E21" s="36"/>
      <c r="F21" s="37"/>
      <c r="G21" s="38"/>
      <c r="I21" s="73">
        <v>0</v>
      </c>
      <c r="J21" s="42"/>
      <c r="K21" s="36"/>
      <c r="L21" s="36"/>
      <c r="M21" s="37"/>
      <c r="P21" s="73">
        <v>0</v>
      </c>
      <c r="Q21" s="42"/>
      <c r="R21" s="36"/>
      <c r="S21" s="36"/>
      <c r="T21" s="37"/>
      <c r="W21" s="73">
        <v>0</v>
      </c>
      <c r="X21" s="42"/>
      <c r="Y21" s="36"/>
      <c r="Z21" s="36"/>
      <c r="AA21" s="37"/>
      <c r="AB21" s="81"/>
      <c r="AC21" s="81"/>
      <c r="AD21" s="73">
        <v>0</v>
      </c>
      <c r="AE21" s="42"/>
      <c r="AF21" s="36"/>
      <c r="AG21" s="36"/>
      <c r="AH21" s="37"/>
      <c r="AI21" s="81"/>
      <c r="AJ21" s="81"/>
      <c r="AK21" s="73">
        <v>0</v>
      </c>
      <c r="AL21" s="42"/>
      <c r="AM21" s="36"/>
      <c r="AN21" s="36"/>
      <c r="AO21" s="37"/>
      <c r="AP21" s="81"/>
      <c r="AQ21" s="81"/>
      <c r="AR21" s="73">
        <v>0</v>
      </c>
      <c r="AS21" s="42"/>
      <c r="AT21" s="36"/>
      <c r="AU21" s="36"/>
      <c r="AV21" s="37"/>
    </row>
    <row r="22" spans="2:48" s="39" customFormat="1" ht="16.5" customHeight="1">
      <c r="B22" s="73" t="s">
        <v>211</v>
      </c>
      <c r="C22" s="42"/>
      <c r="D22" s="36"/>
      <c r="E22" s="36"/>
      <c r="F22" s="37"/>
      <c r="G22" s="38"/>
      <c r="I22" s="73" t="s">
        <v>211</v>
      </c>
      <c r="J22" s="42"/>
      <c r="K22" s="36"/>
      <c r="L22" s="36"/>
      <c r="M22" s="37"/>
      <c r="P22" s="73" t="s">
        <v>211</v>
      </c>
      <c r="Q22" s="42"/>
      <c r="R22" s="36"/>
      <c r="S22" s="36"/>
      <c r="T22" s="37"/>
      <c r="W22" s="73" t="s">
        <v>211</v>
      </c>
      <c r="X22" s="42"/>
      <c r="Y22" s="36"/>
      <c r="Z22" s="36"/>
      <c r="AA22" s="37"/>
      <c r="AB22" s="81"/>
      <c r="AC22" s="81"/>
      <c r="AD22" s="73" t="s">
        <v>211</v>
      </c>
      <c r="AE22" s="42"/>
      <c r="AF22" s="36"/>
      <c r="AG22" s="36"/>
      <c r="AH22" s="37"/>
      <c r="AI22" s="81"/>
      <c r="AJ22" s="81"/>
      <c r="AK22" s="73" t="s">
        <v>211</v>
      </c>
      <c r="AL22" s="42"/>
      <c r="AM22" s="36"/>
      <c r="AN22" s="36"/>
      <c r="AO22" s="37"/>
      <c r="AP22" s="81"/>
      <c r="AQ22" s="81"/>
      <c r="AR22" s="73" t="s">
        <v>211</v>
      </c>
      <c r="AS22" s="42"/>
      <c r="AT22" s="36"/>
      <c r="AU22" s="36"/>
      <c r="AV22" s="37"/>
    </row>
    <row r="23" spans="2:48" s="184" customFormat="1" ht="16.5" customHeight="1">
      <c r="B23" s="180">
        <v>0</v>
      </c>
      <c r="C23" s="181"/>
      <c r="D23" s="26"/>
      <c r="E23" s="26"/>
      <c r="F23" s="182"/>
      <c r="G23" s="183"/>
      <c r="I23" s="180">
        <v>0</v>
      </c>
      <c r="J23" s="181"/>
      <c r="K23" s="26"/>
      <c r="L23" s="26"/>
      <c r="M23" s="182"/>
      <c r="P23" s="180">
        <v>0</v>
      </c>
      <c r="Q23" s="181"/>
      <c r="R23" s="26"/>
      <c r="S23" s="26"/>
      <c r="T23" s="182"/>
      <c r="W23" s="180">
        <v>0</v>
      </c>
      <c r="X23" s="181"/>
      <c r="Y23" s="26"/>
      <c r="Z23" s="26"/>
      <c r="AA23" s="182"/>
      <c r="AB23" s="185"/>
      <c r="AC23" s="185"/>
      <c r="AD23" s="180">
        <v>0</v>
      </c>
      <c r="AE23" s="181"/>
      <c r="AF23" s="26"/>
      <c r="AG23" s="26"/>
      <c r="AH23" s="182"/>
      <c r="AI23" s="185"/>
      <c r="AJ23" s="185"/>
      <c r="AK23" s="180">
        <v>0</v>
      </c>
      <c r="AL23" s="181"/>
      <c r="AM23" s="26"/>
      <c r="AN23" s="26"/>
      <c r="AO23" s="182"/>
      <c r="AP23" s="185"/>
      <c r="AQ23" s="185"/>
      <c r="AR23" s="180">
        <v>0</v>
      </c>
      <c r="AS23" s="181"/>
      <c r="AT23" s="26"/>
      <c r="AU23" s="26"/>
      <c r="AV23" s="182"/>
    </row>
    <row r="24" spans="2:48" ht="16.5" customHeight="1" thickBot="1">
      <c r="B24" s="84"/>
      <c r="C24" s="85"/>
      <c r="D24" s="85"/>
      <c r="E24" s="85"/>
      <c r="F24" s="86"/>
      <c r="G24" s="38"/>
      <c r="I24" s="84"/>
      <c r="J24" s="85"/>
      <c r="K24" s="85"/>
      <c r="L24" s="85"/>
      <c r="M24" s="86"/>
      <c r="P24" s="84"/>
      <c r="Q24" s="85"/>
      <c r="R24" s="85"/>
      <c r="S24" s="85"/>
      <c r="T24" s="86"/>
      <c r="W24" s="84"/>
      <c r="X24" s="85"/>
      <c r="Y24" s="85"/>
      <c r="Z24" s="85"/>
      <c r="AA24" s="86"/>
      <c r="AB24" s="81"/>
      <c r="AC24" s="81"/>
      <c r="AD24" s="84"/>
      <c r="AE24" s="85"/>
      <c r="AF24" s="85"/>
      <c r="AG24" s="85"/>
      <c r="AH24" s="86"/>
      <c r="AI24" s="81"/>
      <c r="AJ24" s="81"/>
      <c r="AK24" s="84"/>
      <c r="AL24" s="85"/>
      <c r="AM24" s="85"/>
      <c r="AN24" s="85"/>
      <c r="AO24" s="86"/>
      <c r="AP24" s="81"/>
      <c r="AQ24" s="81"/>
      <c r="AR24" s="84"/>
      <c r="AS24" s="85"/>
      <c r="AT24" s="85"/>
      <c r="AU24" s="85"/>
      <c r="AV24" s="86"/>
    </row>
    <row r="25" spans="2:48" ht="16.5" customHeight="1">
      <c r="B25" s="36"/>
      <c r="C25" s="36"/>
      <c r="D25" s="36"/>
      <c r="E25" s="36"/>
      <c r="F25" s="36"/>
      <c r="G25" s="38"/>
      <c r="I25" s="36"/>
      <c r="J25" s="36"/>
      <c r="K25" s="36"/>
      <c r="L25" s="36"/>
      <c r="M25" s="36"/>
      <c r="P25" s="36"/>
      <c r="Q25" s="36"/>
      <c r="R25" s="36"/>
      <c r="S25" s="36"/>
      <c r="T25" s="36"/>
      <c r="W25" s="36"/>
      <c r="X25" s="36"/>
      <c r="Y25" s="36"/>
      <c r="Z25" s="36"/>
      <c r="AA25" s="36"/>
      <c r="AB25" s="81"/>
      <c r="AC25" s="81"/>
      <c r="AD25" s="36"/>
      <c r="AE25" s="36"/>
      <c r="AF25" s="36"/>
      <c r="AG25" s="36"/>
      <c r="AH25" s="36"/>
      <c r="AI25" s="81"/>
      <c r="AJ25" s="81"/>
      <c r="AK25" s="36"/>
      <c r="AL25" s="36"/>
      <c r="AM25" s="36"/>
      <c r="AN25" s="36"/>
      <c r="AO25" s="36"/>
      <c r="AP25" s="81"/>
      <c r="AQ25" s="81"/>
      <c r="AR25" s="36"/>
      <c r="AS25" s="36"/>
      <c r="AT25" s="36"/>
      <c r="AU25" s="36"/>
      <c r="AV25" s="36"/>
    </row>
    <row r="26" spans="2:48" ht="16.5" customHeight="1">
      <c r="B26" s="87"/>
      <c r="I26" s="87"/>
      <c r="P26" s="87"/>
      <c r="W26" s="87"/>
      <c r="AD26" s="87"/>
      <c r="AK26" s="87"/>
      <c r="AR26" s="87"/>
    </row>
    <row r="27" spans="2:48" ht="16.5" customHeight="1">
      <c r="B27" s="36"/>
      <c r="I27" s="36"/>
      <c r="P27" s="36"/>
      <c r="W27" s="36"/>
      <c r="AD27" s="36"/>
      <c r="AK27" s="36"/>
      <c r="AR27" s="36"/>
    </row>
    <row r="28" spans="2:48" ht="16.5" customHeight="1" thickBot="1">
      <c r="G28" s="38"/>
    </row>
    <row r="29" spans="2:48" s="76" customFormat="1" ht="16.5" customHeight="1">
      <c r="B29" s="98"/>
      <c r="C29" s="101"/>
      <c r="D29" s="102" t="s">
        <v>114</v>
      </c>
      <c r="E29" s="99"/>
      <c r="F29" s="100"/>
      <c r="G29" s="77"/>
      <c r="I29" s="98"/>
      <c r="J29" s="101"/>
      <c r="K29" s="102" t="s">
        <v>114</v>
      </c>
      <c r="L29" s="99"/>
      <c r="M29" s="100"/>
      <c r="P29" s="98"/>
      <c r="Q29" s="101"/>
      <c r="R29" s="102" t="s">
        <v>114</v>
      </c>
      <c r="S29" s="99"/>
      <c r="T29" s="100"/>
      <c r="W29" s="98"/>
      <c r="X29" s="101"/>
      <c r="Y29" s="102" t="s">
        <v>114</v>
      </c>
      <c r="Z29" s="99"/>
      <c r="AA29" s="100"/>
      <c r="AB29" s="167"/>
      <c r="AC29" s="167"/>
      <c r="AD29" s="98"/>
      <c r="AE29" s="101"/>
      <c r="AF29" s="102" t="s">
        <v>114</v>
      </c>
      <c r="AG29" s="99"/>
      <c r="AH29" s="100"/>
      <c r="AI29" s="167"/>
      <c r="AJ29" s="167"/>
      <c r="AK29" s="98"/>
      <c r="AL29" s="101"/>
      <c r="AM29" s="102" t="s">
        <v>114</v>
      </c>
      <c r="AN29" s="99"/>
      <c r="AO29" s="100"/>
      <c r="AP29" s="167"/>
      <c r="AQ29" s="167"/>
      <c r="AR29" s="98"/>
      <c r="AS29" s="101"/>
      <c r="AT29" s="102" t="s">
        <v>114</v>
      </c>
      <c r="AU29" s="99"/>
      <c r="AV29" s="100"/>
    </row>
    <row r="30" spans="2:48" ht="16.5" customHeight="1">
      <c r="B30" s="40" t="s">
        <v>26</v>
      </c>
      <c r="C30" s="26" t="s">
        <v>87</v>
      </c>
      <c r="D30" s="36"/>
      <c r="E30" s="26"/>
      <c r="F30" s="95"/>
      <c r="G30" s="38"/>
      <c r="H30" s="41"/>
      <c r="I30" s="40" t="s">
        <v>26</v>
      </c>
      <c r="J30" s="26" t="s">
        <v>88</v>
      </c>
      <c r="K30" s="41"/>
      <c r="L30" s="26"/>
      <c r="M30" s="70"/>
      <c r="N30" s="41"/>
      <c r="O30" s="41"/>
      <c r="P30" s="40" t="s">
        <v>26</v>
      </c>
      <c r="Q30" s="26" t="s">
        <v>89</v>
      </c>
      <c r="R30" s="42"/>
      <c r="S30" s="26"/>
      <c r="T30" s="70"/>
      <c r="U30" s="41"/>
      <c r="V30" s="41"/>
      <c r="W30" s="40" t="s">
        <v>26</v>
      </c>
      <c r="X30" s="26" t="s">
        <v>90</v>
      </c>
      <c r="Y30" s="41"/>
      <c r="Z30" s="26"/>
      <c r="AA30" s="70"/>
      <c r="AB30" s="41"/>
      <c r="AC30" s="41"/>
      <c r="AD30" s="40" t="s">
        <v>26</v>
      </c>
      <c r="AE30" s="26" t="s">
        <v>91</v>
      </c>
      <c r="AF30" s="41"/>
      <c r="AG30" s="26"/>
      <c r="AH30" s="70"/>
      <c r="AI30" s="41"/>
      <c r="AJ30" s="41"/>
      <c r="AK30" s="40" t="s">
        <v>26</v>
      </c>
      <c r="AL30" s="26" t="s">
        <v>92</v>
      </c>
      <c r="AN30" s="26"/>
      <c r="AO30" s="70"/>
      <c r="AP30" s="41"/>
      <c r="AQ30" s="41"/>
      <c r="AR30" s="40" t="s">
        <v>26</v>
      </c>
      <c r="AS30" s="26" t="s">
        <v>93</v>
      </c>
      <c r="AU30" s="26"/>
      <c r="AV30" s="70"/>
    </row>
    <row r="31" spans="2:48" ht="16.5" customHeight="1">
      <c r="B31" s="73" t="s">
        <v>27</v>
      </c>
      <c r="C31" s="36" t="s">
        <v>410</v>
      </c>
      <c r="D31" s="36"/>
      <c r="E31" s="36" t="s">
        <v>28</v>
      </c>
      <c r="F31" s="90">
        <v>45422</v>
      </c>
      <c r="G31" s="38"/>
      <c r="I31" s="73" t="s">
        <v>27</v>
      </c>
      <c r="J31" s="36" t="s">
        <v>410</v>
      </c>
      <c r="K31" s="36"/>
      <c r="L31" s="36" t="s">
        <v>28</v>
      </c>
      <c r="M31" s="90">
        <v>45422</v>
      </c>
      <c r="P31" s="73" t="s">
        <v>27</v>
      </c>
      <c r="Q31" s="36" t="s">
        <v>410</v>
      </c>
      <c r="R31" s="36"/>
      <c r="S31" s="36" t="s">
        <v>28</v>
      </c>
      <c r="T31" s="90">
        <v>45422</v>
      </c>
      <c r="W31" s="73" t="s">
        <v>27</v>
      </c>
      <c r="X31" s="36" t="s">
        <v>410</v>
      </c>
      <c r="Y31" s="36"/>
      <c r="Z31" s="36" t="s">
        <v>28</v>
      </c>
      <c r="AA31" s="90">
        <v>45422</v>
      </c>
      <c r="AB31" s="168"/>
      <c r="AC31" s="168"/>
      <c r="AD31" s="73" t="s">
        <v>27</v>
      </c>
      <c r="AE31" s="36" t="s">
        <v>410</v>
      </c>
      <c r="AF31" s="36"/>
      <c r="AG31" s="36" t="s">
        <v>28</v>
      </c>
      <c r="AH31" s="90">
        <v>45422</v>
      </c>
      <c r="AI31" s="168"/>
      <c r="AJ31" s="168"/>
      <c r="AK31" s="73" t="s">
        <v>27</v>
      </c>
      <c r="AL31" s="36" t="s">
        <v>410</v>
      </c>
      <c r="AM31" s="36"/>
      <c r="AN31" s="36" t="s">
        <v>28</v>
      </c>
      <c r="AO31" s="90">
        <v>45422</v>
      </c>
      <c r="AP31" s="168"/>
      <c r="AQ31" s="168"/>
      <c r="AR31" s="73" t="s">
        <v>27</v>
      </c>
      <c r="AS31" s="36" t="s">
        <v>410</v>
      </c>
      <c r="AT31" s="36"/>
      <c r="AU31" s="36" t="s">
        <v>28</v>
      </c>
      <c r="AV31" s="90">
        <v>45422</v>
      </c>
    </row>
    <row r="32" spans="2:48" ht="16.5" customHeight="1">
      <c r="B32" s="73"/>
      <c r="C32" s="36"/>
      <c r="D32" s="36"/>
      <c r="E32" s="36"/>
      <c r="F32" s="37"/>
      <c r="G32" s="38"/>
      <c r="I32" s="73"/>
      <c r="J32" s="36"/>
      <c r="K32" s="36"/>
      <c r="L32" s="36"/>
      <c r="M32" s="37"/>
      <c r="P32" s="73"/>
      <c r="Q32" s="36"/>
      <c r="R32" s="36"/>
      <c r="S32" s="36"/>
      <c r="T32" s="37"/>
      <c r="W32" s="73"/>
      <c r="X32" s="36"/>
      <c r="Y32" s="36"/>
      <c r="Z32" s="36"/>
      <c r="AA32" s="37"/>
      <c r="AB32" s="81"/>
      <c r="AC32" s="81"/>
      <c r="AD32" s="73"/>
      <c r="AE32" s="36"/>
      <c r="AF32" s="36"/>
      <c r="AG32" s="36"/>
      <c r="AH32" s="37"/>
      <c r="AI32" s="81"/>
      <c r="AJ32" s="81"/>
      <c r="AK32" s="73"/>
      <c r="AL32" s="36"/>
      <c r="AM32" s="36"/>
      <c r="AN32" s="36"/>
      <c r="AO32" s="37"/>
      <c r="AP32" s="81"/>
      <c r="AQ32" s="81"/>
      <c r="AR32" s="73"/>
      <c r="AS32" s="36"/>
      <c r="AT32" s="36"/>
      <c r="AU32" s="36"/>
      <c r="AV32" s="37"/>
    </row>
    <row r="33" spans="1:58" s="79" customFormat="1" ht="16.5" customHeight="1">
      <c r="B33" s="266" t="s">
        <v>113</v>
      </c>
      <c r="C33" s="267"/>
      <c r="D33" s="250"/>
      <c r="E33" s="268" t="s">
        <v>115</v>
      </c>
      <c r="F33" s="269"/>
      <c r="G33" s="78"/>
      <c r="I33" s="266" t="s">
        <v>113</v>
      </c>
      <c r="J33" s="267"/>
      <c r="K33" s="250"/>
      <c r="L33" s="268" t="s">
        <v>115</v>
      </c>
      <c r="M33" s="269"/>
      <c r="P33" s="266" t="s">
        <v>113</v>
      </c>
      <c r="Q33" s="267"/>
      <c r="R33" s="250"/>
      <c r="S33" s="268" t="s">
        <v>115</v>
      </c>
      <c r="T33" s="269"/>
      <c r="W33" s="266" t="s">
        <v>113</v>
      </c>
      <c r="X33" s="267"/>
      <c r="Y33" s="250"/>
      <c r="Z33" s="268" t="s">
        <v>115</v>
      </c>
      <c r="AA33" s="269"/>
      <c r="AB33" s="169"/>
      <c r="AC33" s="169"/>
      <c r="AD33" s="266" t="s">
        <v>113</v>
      </c>
      <c r="AE33" s="267"/>
      <c r="AF33" s="250"/>
      <c r="AG33" s="268" t="s">
        <v>115</v>
      </c>
      <c r="AH33" s="269"/>
      <c r="AI33" s="169"/>
      <c r="AJ33" s="169"/>
      <c r="AK33" s="266" t="s">
        <v>113</v>
      </c>
      <c r="AL33" s="267"/>
      <c r="AM33" s="250"/>
      <c r="AN33" s="268" t="s">
        <v>115</v>
      </c>
      <c r="AO33" s="269"/>
      <c r="AP33" s="169"/>
      <c r="AQ33" s="169"/>
      <c r="AR33" s="266" t="s">
        <v>113</v>
      </c>
      <c r="AS33" s="267"/>
      <c r="AT33" s="250"/>
      <c r="AU33" s="268" t="s">
        <v>115</v>
      </c>
      <c r="AV33" s="269"/>
    </row>
    <row r="34" spans="1:58" ht="16.5" customHeight="1">
      <c r="B34" s="73" t="s">
        <v>1</v>
      </c>
      <c r="C34" s="72">
        <v>910</v>
      </c>
      <c r="D34" s="36"/>
      <c r="E34" s="36" t="s">
        <v>29</v>
      </c>
      <c r="F34" s="80" t="s">
        <v>425</v>
      </c>
      <c r="G34" s="38"/>
      <c r="I34" s="73" t="s">
        <v>1</v>
      </c>
      <c r="J34" s="72">
        <v>910</v>
      </c>
      <c r="K34" s="36"/>
      <c r="L34" s="36" t="s">
        <v>29</v>
      </c>
      <c r="M34" s="80" t="s">
        <v>426</v>
      </c>
      <c r="P34" s="73" t="s">
        <v>1</v>
      </c>
      <c r="Q34" s="72">
        <v>910</v>
      </c>
      <c r="R34" s="36"/>
      <c r="S34" s="36" t="s">
        <v>29</v>
      </c>
      <c r="T34" s="80" t="s">
        <v>427</v>
      </c>
      <c r="W34" s="73" t="s">
        <v>1</v>
      </c>
      <c r="X34" s="72">
        <v>910</v>
      </c>
      <c r="Y34" s="36"/>
      <c r="Z34" s="36" t="s">
        <v>29</v>
      </c>
      <c r="AA34" s="80" t="s">
        <v>428</v>
      </c>
      <c r="AB34" s="170"/>
      <c r="AC34" s="170"/>
      <c r="AD34" s="73" t="s">
        <v>1</v>
      </c>
      <c r="AE34" s="72">
        <v>910</v>
      </c>
      <c r="AF34" s="36"/>
      <c r="AG34" s="36" t="s">
        <v>29</v>
      </c>
      <c r="AH34" s="80" t="s">
        <v>429</v>
      </c>
      <c r="AI34" s="170"/>
      <c r="AJ34" s="170"/>
      <c r="AK34" s="73" t="s">
        <v>1</v>
      </c>
      <c r="AL34" s="72">
        <v>910</v>
      </c>
      <c r="AM34" s="36"/>
      <c r="AN34" s="36" t="s">
        <v>29</v>
      </c>
      <c r="AO34" s="80" t="s">
        <v>430</v>
      </c>
      <c r="AP34" s="170"/>
      <c r="AQ34" s="170"/>
      <c r="AR34" s="73" t="s">
        <v>1</v>
      </c>
      <c r="AS34" s="72">
        <v>910</v>
      </c>
      <c r="AT34" s="36"/>
      <c r="AU34" s="36" t="s">
        <v>29</v>
      </c>
      <c r="AV34" s="80" t="s">
        <v>431</v>
      </c>
      <c r="BF34" s="165"/>
    </row>
    <row r="35" spans="1:58" ht="16.5" customHeight="1">
      <c r="B35" s="73" t="s">
        <v>3</v>
      </c>
      <c r="C35" s="72">
        <v>15000</v>
      </c>
      <c r="D35" s="36"/>
      <c r="E35" s="36" t="s">
        <v>30</v>
      </c>
      <c r="F35" s="80" t="s">
        <v>273</v>
      </c>
      <c r="G35" s="38"/>
      <c r="I35" s="73" t="s">
        <v>3</v>
      </c>
      <c r="J35" s="72">
        <v>16200</v>
      </c>
      <c r="K35" s="36"/>
      <c r="L35" s="36" t="s">
        <v>30</v>
      </c>
      <c r="M35" s="80" t="s">
        <v>274</v>
      </c>
      <c r="P35" s="73" t="s">
        <v>3</v>
      </c>
      <c r="Q35" s="72">
        <v>10800</v>
      </c>
      <c r="R35" s="36"/>
      <c r="S35" s="36" t="s">
        <v>30</v>
      </c>
      <c r="T35" s="80" t="s">
        <v>275</v>
      </c>
      <c r="W35" s="73" t="s">
        <v>3</v>
      </c>
      <c r="X35" s="72">
        <v>8880</v>
      </c>
      <c r="Y35" s="36"/>
      <c r="Z35" s="36" t="s">
        <v>30</v>
      </c>
      <c r="AA35" s="80" t="s">
        <v>276</v>
      </c>
      <c r="AB35" s="170"/>
      <c r="AC35" s="170"/>
      <c r="AD35" s="73" t="s">
        <v>3</v>
      </c>
      <c r="AE35" s="72">
        <v>17040</v>
      </c>
      <c r="AF35" s="36"/>
      <c r="AG35" s="36" t="s">
        <v>30</v>
      </c>
      <c r="AH35" s="80" t="s">
        <v>277</v>
      </c>
      <c r="AI35" s="170"/>
      <c r="AJ35" s="170"/>
      <c r="AK35" s="73" t="s">
        <v>3</v>
      </c>
      <c r="AL35" s="72">
        <v>15600</v>
      </c>
      <c r="AM35" s="36"/>
      <c r="AN35" s="36" t="s">
        <v>30</v>
      </c>
      <c r="AO35" s="80" t="s">
        <v>278</v>
      </c>
      <c r="AP35" s="170"/>
      <c r="AQ35" s="170"/>
      <c r="AR35" s="73" t="s">
        <v>3</v>
      </c>
      <c r="AS35" s="72">
        <v>10560</v>
      </c>
      <c r="AT35" s="36"/>
      <c r="AU35" s="36" t="s">
        <v>30</v>
      </c>
      <c r="AV35" s="80" t="s">
        <v>279</v>
      </c>
      <c r="BF35" s="165"/>
    </row>
    <row r="36" spans="1:58" ht="16.5" customHeight="1">
      <c r="B36" s="73" t="s">
        <v>159</v>
      </c>
      <c r="C36" s="72">
        <v>0</v>
      </c>
      <c r="D36" s="36"/>
      <c r="E36" s="36"/>
      <c r="F36" s="80"/>
      <c r="G36" s="38"/>
      <c r="I36" s="73" t="s">
        <v>159</v>
      </c>
      <c r="J36" s="72">
        <v>0</v>
      </c>
      <c r="K36" s="36"/>
      <c r="L36" s="36"/>
      <c r="M36" s="80"/>
      <c r="P36" s="73" t="s">
        <v>159</v>
      </c>
      <c r="Q36" s="72">
        <v>0</v>
      </c>
      <c r="R36" s="36"/>
      <c r="S36" s="36"/>
      <c r="T36" s="80"/>
      <c r="W36" s="73" t="s">
        <v>159</v>
      </c>
      <c r="X36" s="72">
        <v>0</v>
      </c>
      <c r="Y36" s="36"/>
      <c r="Z36" s="36"/>
      <c r="AA36" s="80"/>
      <c r="AB36" s="170"/>
      <c r="AC36" s="170"/>
      <c r="AD36" s="73" t="s">
        <v>159</v>
      </c>
      <c r="AE36" s="72">
        <v>0</v>
      </c>
      <c r="AF36" s="36"/>
      <c r="AG36" s="36"/>
      <c r="AH36" s="80"/>
      <c r="AI36" s="170"/>
      <c r="AJ36" s="170"/>
      <c r="AK36" s="73" t="s">
        <v>159</v>
      </c>
      <c r="AL36" s="72">
        <v>0</v>
      </c>
      <c r="AM36" s="36"/>
      <c r="AN36" s="36"/>
      <c r="AO36" s="80"/>
      <c r="AP36" s="170"/>
      <c r="AQ36" s="170"/>
      <c r="AR36" s="73" t="s">
        <v>159</v>
      </c>
      <c r="AS36" s="72">
        <v>0</v>
      </c>
      <c r="AT36" s="36"/>
      <c r="AU36" s="36"/>
      <c r="AV36" s="80"/>
      <c r="BF36" s="165"/>
    </row>
    <row r="37" spans="1:58" ht="16.5" customHeight="1">
      <c r="B37" s="164" t="s">
        <v>172</v>
      </c>
      <c r="C37" s="72">
        <v>1125</v>
      </c>
      <c r="D37" s="36"/>
      <c r="E37" s="36"/>
      <c r="F37" s="80"/>
      <c r="G37" s="38"/>
      <c r="I37" s="164" t="s">
        <v>172</v>
      </c>
      <c r="J37" s="72">
        <v>1215</v>
      </c>
      <c r="K37" s="36"/>
      <c r="L37" s="36"/>
      <c r="M37" s="80"/>
      <c r="P37" s="164" t="s">
        <v>172</v>
      </c>
      <c r="Q37" s="72">
        <v>810</v>
      </c>
      <c r="R37" s="36"/>
      <c r="S37" s="36"/>
      <c r="T37" s="80"/>
      <c r="W37" s="164" t="s">
        <v>172</v>
      </c>
      <c r="X37" s="72">
        <v>666</v>
      </c>
      <c r="Y37" s="36"/>
      <c r="Z37" s="36"/>
      <c r="AA37" s="80"/>
      <c r="AB37" s="170"/>
      <c r="AC37" s="170"/>
      <c r="AD37" s="164" t="s">
        <v>172</v>
      </c>
      <c r="AE37" s="72">
        <v>1278</v>
      </c>
      <c r="AF37" s="36"/>
      <c r="AG37" s="36"/>
      <c r="AH37" s="80"/>
      <c r="AI37" s="170"/>
      <c r="AJ37" s="170"/>
      <c r="AK37" s="164" t="s">
        <v>172</v>
      </c>
      <c r="AL37" s="72">
        <v>1170</v>
      </c>
      <c r="AM37" s="36"/>
      <c r="AN37" s="36"/>
      <c r="AO37" s="80"/>
      <c r="AP37" s="170"/>
      <c r="AQ37" s="170"/>
      <c r="AR37" s="164" t="s">
        <v>172</v>
      </c>
      <c r="AS37" s="72">
        <v>792</v>
      </c>
      <c r="AT37" s="36"/>
      <c r="AU37" s="36"/>
      <c r="AV37" s="80"/>
      <c r="BF37" s="165"/>
    </row>
    <row r="38" spans="1:58" ht="16.5" customHeight="1">
      <c r="B38" s="73" t="s">
        <v>168</v>
      </c>
      <c r="C38" s="72">
        <v>625</v>
      </c>
      <c r="D38" s="36"/>
      <c r="E38" s="36"/>
      <c r="F38" s="80"/>
      <c r="G38" s="38"/>
      <c r="I38" s="73" t="s">
        <v>168</v>
      </c>
      <c r="J38" s="72">
        <v>675</v>
      </c>
      <c r="K38" s="36"/>
      <c r="L38" s="36"/>
      <c r="M38" s="80"/>
      <c r="P38" s="73" t="s">
        <v>168</v>
      </c>
      <c r="Q38" s="72">
        <v>450</v>
      </c>
      <c r="R38" s="36"/>
      <c r="S38" s="36"/>
      <c r="T38" s="80"/>
      <c r="W38" s="73" t="s">
        <v>168</v>
      </c>
      <c r="X38" s="72">
        <v>370</v>
      </c>
      <c r="Y38" s="36"/>
      <c r="Z38" s="36"/>
      <c r="AA38" s="80"/>
      <c r="AB38" s="170"/>
      <c r="AC38" s="170"/>
      <c r="AD38" s="73" t="s">
        <v>168</v>
      </c>
      <c r="AE38" s="72">
        <v>710</v>
      </c>
      <c r="AF38" s="36"/>
      <c r="AG38" s="36"/>
      <c r="AH38" s="80"/>
      <c r="AI38" s="170"/>
      <c r="AJ38" s="170"/>
      <c r="AK38" s="73" t="s">
        <v>168</v>
      </c>
      <c r="AL38" s="72">
        <v>650</v>
      </c>
      <c r="AM38" s="36"/>
      <c r="AN38" s="36"/>
      <c r="AO38" s="80"/>
      <c r="AP38" s="170"/>
      <c r="AQ38" s="170"/>
      <c r="AR38" s="73" t="s">
        <v>168</v>
      </c>
      <c r="AS38" s="72">
        <v>440</v>
      </c>
      <c r="AT38" s="36"/>
      <c r="AU38" s="36"/>
      <c r="AV38" s="80"/>
      <c r="BF38" s="165"/>
    </row>
    <row r="39" spans="1:58" ht="16.5" customHeight="1">
      <c r="B39" s="73" t="s">
        <v>31</v>
      </c>
      <c r="C39" s="72">
        <v>1766</v>
      </c>
      <c r="D39" s="36"/>
      <c r="E39" s="172" t="s">
        <v>117</v>
      </c>
      <c r="F39" s="173"/>
      <c r="G39" s="38"/>
      <c r="I39" s="73" t="s">
        <v>31</v>
      </c>
      <c r="J39" s="72">
        <v>1900</v>
      </c>
      <c r="K39" s="36"/>
      <c r="L39" s="172" t="s">
        <v>117</v>
      </c>
      <c r="M39" s="173"/>
      <c r="P39" s="73" t="s">
        <v>31</v>
      </c>
      <c r="Q39" s="72">
        <v>1297</v>
      </c>
      <c r="R39" s="36"/>
      <c r="S39" s="172" t="s">
        <v>117</v>
      </c>
      <c r="T39" s="173"/>
      <c r="W39" s="73" t="s">
        <v>31</v>
      </c>
      <c r="X39" s="72">
        <v>1083</v>
      </c>
      <c r="Y39" s="36"/>
      <c r="Z39" s="172" t="s">
        <v>117</v>
      </c>
      <c r="AA39" s="173"/>
      <c r="AB39" s="169"/>
      <c r="AC39" s="169"/>
      <c r="AD39" s="73" t="s">
        <v>31</v>
      </c>
      <c r="AE39" s="72">
        <v>1994</v>
      </c>
      <c r="AF39" s="36"/>
      <c r="AG39" s="172" t="s">
        <v>117</v>
      </c>
      <c r="AH39" s="173"/>
      <c r="AI39" s="169"/>
      <c r="AJ39" s="169"/>
      <c r="AK39" s="73" t="s">
        <v>31</v>
      </c>
      <c r="AL39" s="72">
        <v>1833</v>
      </c>
      <c r="AM39" s="36"/>
      <c r="AN39" s="172" t="s">
        <v>117</v>
      </c>
      <c r="AO39" s="173"/>
      <c r="AP39" s="169"/>
      <c r="AQ39" s="169"/>
      <c r="AR39" s="73" t="s">
        <v>31</v>
      </c>
      <c r="AS39" s="72">
        <v>1270</v>
      </c>
      <c r="AT39" s="36"/>
      <c r="AU39" s="172" t="s">
        <v>117</v>
      </c>
      <c r="AV39" s="173"/>
      <c r="BF39" s="165"/>
    </row>
    <row r="40" spans="1:58" ht="16.5" customHeight="1">
      <c r="B40" s="73" t="s">
        <v>171</v>
      </c>
      <c r="C40" s="72">
        <v>-6</v>
      </c>
      <c r="D40" s="36"/>
      <c r="E40" s="36" t="s">
        <v>33</v>
      </c>
      <c r="F40" s="80" t="s">
        <v>432</v>
      </c>
      <c r="G40" s="38"/>
      <c r="I40" s="73" t="s">
        <v>171</v>
      </c>
      <c r="J40" s="72">
        <v>0</v>
      </c>
      <c r="K40" s="36"/>
      <c r="L40" s="36" t="s">
        <v>33</v>
      </c>
      <c r="M40" s="80" t="s">
        <v>433</v>
      </c>
      <c r="P40" s="73" t="s">
        <v>171</v>
      </c>
      <c r="Q40" s="72">
        <v>-7</v>
      </c>
      <c r="R40" s="36"/>
      <c r="S40" s="36" t="s">
        <v>33</v>
      </c>
      <c r="T40" s="80" t="s">
        <v>308</v>
      </c>
      <c r="W40" s="73" t="s">
        <v>171</v>
      </c>
      <c r="X40" s="72">
        <v>-9</v>
      </c>
      <c r="Y40" s="36"/>
      <c r="Z40" s="36" t="s">
        <v>33</v>
      </c>
      <c r="AA40" s="80" t="s">
        <v>434</v>
      </c>
      <c r="AB40" s="170"/>
      <c r="AC40" s="170"/>
      <c r="AD40" s="73" t="s">
        <v>171</v>
      </c>
      <c r="AE40" s="72">
        <v>-2</v>
      </c>
      <c r="AF40" s="36"/>
      <c r="AG40" s="36" t="s">
        <v>33</v>
      </c>
      <c r="AH40" s="80" t="s">
        <v>352</v>
      </c>
      <c r="AI40" s="170"/>
      <c r="AJ40" s="170"/>
      <c r="AK40" s="73" t="s">
        <v>171</v>
      </c>
      <c r="AL40" s="72">
        <v>-3</v>
      </c>
      <c r="AM40" s="36"/>
      <c r="AN40" s="36" t="s">
        <v>33</v>
      </c>
      <c r="AO40" s="80" t="s">
        <v>435</v>
      </c>
      <c r="AP40" s="170"/>
      <c r="AQ40" s="170"/>
      <c r="AR40" s="73" t="s">
        <v>171</v>
      </c>
      <c r="AS40" s="72">
        <v>-2</v>
      </c>
      <c r="AT40" s="36"/>
      <c r="AU40" s="36" t="s">
        <v>33</v>
      </c>
      <c r="AV40" s="80" t="s">
        <v>293</v>
      </c>
      <c r="BF40" s="165"/>
    </row>
    <row r="41" spans="1:58" ht="16.5" customHeight="1">
      <c r="B41" s="73" t="s">
        <v>32</v>
      </c>
      <c r="C41" s="72">
        <v>650</v>
      </c>
      <c r="D41" s="36"/>
      <c r="E41" s="96"/>
      <c r="F41" s="95"/>
      <c r="G41" s="38"/>
      <c r="I41" s="73" t="s">
        <v>32</v>
      </c>
      <c r="J41" s="72">
        <v>700</v>
      </c>
      <c r="K41" s="36"/>
      <c r="L41" s="96"/>
      <c r="M41" s="95"/>
      <c r="P41" s="73" t="s">
        <v>32</v>
      </c>
      <c r="Q41" s="72">
        <v>470</v>
      </c>
      <c r="R41" s="36"/>
      <c r="S41" s="96"/>
      <c r="T41" s="95"/>
      <c r="W41" s="73" t="s">
        <v>32</v>
      </c>
      <c r="X41" s="72">
        <v>400</v>
      </c>
      <c r="Y41" s="36"/>
      <c r="Z41" s="96"/>
      <c r="AA41" s="95"/>
      <c r="AB41" s="171"/>
      <c r="AC41" s="171"/>
      <c r="AD41" s="73" t="s">
        <v>32</v>
      </c>
      <c r="AE41" s="72">
        <v>730</v>
      </c>
      <c r="AF41" s="36"/>
      <c r="AG41" s="96"/>
      <c r="AH41" s="95"/>
      <c r="AI41" s="171"/>
      <c r="AJ41" s="171"/>
      <c r="AK41" s="73" t="s">
        <v>32</v>
      </c>
      <c r="AL41" s="72">
        <v>670</v>
      </c>
      <c r="AM41" s="36"/>
      <c r="AN41" s="96"/>
      <c r="AO41" s="95"/>
      <c r="AP41" s="171"/>
      <c r="AQ41" s="171"/>
      <c r="AR41" s="73" t="s">
        <v>32</v>
      </c>
      <c r="AS41" s="72">
        <v>460</v>
      </c>
      <c r="AT41" s="36"/>
      <c r="AU41" s="96"/>
      <c r="AV41" s="95"/>
      <c r="BF41" s="165"/>
    </row>
    <row r="42" spans="1:58" ht="16.5" customHeight="1">
      <c r="B42" s="73" t="s">
        <v>101</v>
      </c>
      <c r="C42" s="72">
        <v>2500</v>
      </c>
      <c r="D42" s="36"/>
      <c r="E42" s="36"/>
      <c r="F42" s="80"/>
      <c r="G42" s="38"/>
      <c r="I42" s="73" t="s">
        <v>101</v>
      </c>
      <c r="J42" s="72">
        <v>2500</v>
      </c>
      <c r="K42" s="36"/>
      <c r="L42" s="36"/>
      <c r="M42" s="80"/>
      <c r="P42" s="73" t="s">
        <v>101</v>
      </c>
      <c r="Q42" s="72">
        <v>2500</v>
      </c>
      <c r="R42" s="36"/>
      <c r="S42" s="36"/>
      <c r="T42" s="80"/>
      <c r="W42" s="73" t="s">
        <v>101</v>
      </c>
      <c r="X42" s="72">
        <v>2500</v>
      </c>
      <c r="Y42" s="36"/>
      <c r="Z42" s="36"/>
      <c r="AA42" s="80"/>
      <c r="AB42" s="170"/>
      <c r="AC42" s="170"/>
      <c r="AD42" s="73" t="s">
        <v>101</v>
      </c>
      <c r="AE42" s="72">
        <v>2500</v>
      </c>
      <c r="AF42" s="36"/>
      <c r="AG42" s="36"/>
      <c r="AH42" s="80"/>
      <c r="AI42" s="170"/>
      <c r="AJ42" s="170"/>
      <c r="AK42" s="73" t="s">
        <v>101</v>
      </c>
      <c r="AL42" s="72">
        <v>2500</v>
      </c>
      <c r="AM42" s="36"/>
      <c r="AN42" s="36"/>
      <c r="AO42" s="80"/>
      <c r="AP42" s="170"/>
      <c r="AQ42" s="170"/>
      <c r="AR42" s="73" t="s">
        <v>101</v>
      </c>
      <c r="AS42" s="72">
        <v>2500</v>
      </c>
      <c r="AT42" s="36"/>
      <c r="AU42" s="36"/>
      <c r="AV42" s="80"/>
      <c r="BF42" s="165"/>
    </row>
    <row r="43" spans="1:58" ht="16.5" customHeight="1">
      <c r="B43" s="73" t="s">
        <v>104</v>
      </c>
      <c r="C43" s="72">
        <v>0</v>
      </c>
      <c r="D43" s="36"/>
      <c r="E43" s="36"/>
      <c r="F43" s="80"/>
      <c r="G43" s="38"/>
      <c r="I43" s="73" t="s">
        <v>104</v>
      </c>
      <c r="J43" s="72">
        <v>0</v>
      </c>
      <c r="K43" s="36"/>
      <c r="L43" s="36"/>
      <c r="M43" s="80"/>
      <c r="P43" s="73" t="s">
        <v>104</v>
      </c>
      <c r="Q43" s="72">
        <v>0</v>
      </c>
      <c r="R43" s="36"/>
      <c r="S43" s="36"/>
      <c r="T43" s="80"/>
      <c r="W43" s="73" t="s">
        <v>104</v>
      </c>
      <c r="X43" s="72">
        <v>0</v>
      </c>
      <c r="Y43" s="36"/>
      <c r="Z43" s="36"/>
      <c r="AA43" s="80"/>
      <c r="AB43" s="170"/>
      <c r="AC43" s="170"/>
      <c r="AD43" s="73" t="s">
        <v>104</v>
      </c>
      <c r="AE43" s="72">
        <v>0</v>
      </c>
      <c r="AF43" s="36"/>
      <c r="AG43" s="36"/>
      <c r="AH43" s="80"/>
      <c r="AI43" s="170"/>
      <c r="AJ43" s="170"/>
      <c r="AK43" s="73" t="s">
        <v>104</v>
      </c>
      <c r="AL43" s="72">
        <v>0</v>
      </c>
      <c r="AM43" s="36"/>
      <c r="AN43" s="36"/>
      <c r="AO43" s="80"/>
      <c r="AP43" s="170"/>
      <c r="AQ43" s="170"/>
      <c r="AR43" s="73" t="s">
        <v>104</v>
      </c>
      <c r="AS43" s="72">
        <v>0</v>
      </c>
      <c r="AT43" s="36"/>
      <c r="AU43" s="36"/>
      <c r="AV43" s="80"/>
      <c r="BF43" s="165"/>
    </row>
    <row r="44" spans="1:58" ht="16.5" customHeight="1">
      <c r="B44" s="93" t="s">
        <v>109</v>
      </c>
      <c r="C44" s="94">
        <v>22570</v>
      </c>
      <c r="D44" s="81"/>
      <c r="E44" s="36"/>
      <c r="F44" s="37"/>
      <c r="G44" s="38"/>
      <c r="H44" s="39"/>
      <c r="I44" s="93" t="s">
        <v>109</v>
      </c>
      <c r="J44" s="94">
        <v>24100</v>
      </c>
      <c r="K44" s="81"/>
      <c r="L44" s="36"/>
      <c r="M44" s="37"/>
      <c r="N44" s="39"/>
      <c r="O44" s="39"/>
      <c r="P44" s="93" t="s">
        <v>109</v>
      </c>
      <c r="Q44" s="94">
        <v>17230</v>
      </c>
      <c r="R44" s="81"/>
      <c r="S44" s="36"/>
      <c r="T44" s="37"/>
      <c r="U44" s="39"/>
      <c r="V44" s="39"/>
      <c r="W44" s="93" t="s">
        <v>109</v>
      </c>
      <c r="X44" s="94">
        <v>14800</v>
      </c>
      <c r="Y44" s="81"/>
      <c r="Z44" s="36"/>
      <c r="AA44" s="37"/>
      <c r="AB44" s="81"/>
      <c r="AC44" s="81"/>
      <c r="AD44" s="93" t="s">
        <v>109</v>
      </c>
      <c r="AE44" s="94">
        <v>25160</v>
      </c>
      <c r="AF44" s="81"/>
      <c r="AG44" s="36"/>
      <c r="AH44" s="37"/>
      <c r="AI44" s="81"/>
      <c r="AJ44" s="81"/>
      <c r="AK44" s="93" t="s">
        <v>109</v>
      </c>
      <c r="AL44" s="94">
        <v>23330</v>
      </c>
      <c r="AM44" s="81"/>
      <c r="AN44" s="36"/>
      <c r="AO44" s="37"/>
      <c r="AP44" s="81"/>
      <c r="AQ44" s="81"/>
      <c r="AR44" s="93" t="s">
        <v>109</v>
      </c>
      <c r="AS44" s="94">
        <v>16930</v>
      </c>
      <c r="AT44" s="81"/>
      <c r="AU44" s="36"/>
      <c r="AV44" s="37"/>
    </row>
    <row r="45" spans="1:58" ht="16.5" customHeight="1">
      <c r="B45" s="74" t="s">
        <v>111</v>
      </c>
      <c r="C45" s="75">
        <v>0</v>
      </c>
      <c r="D45" s="81"/>
      <c r="E45" s="36"/>
      <c r="F45" s="37"/>
      <c r="G45" s="38"/>
      <c r="H45" s="39"/>
      <c r="I45" s="74" t="s">
        <v>111</v>
      </c>
      <c r="J45" s="75">
        <v>0</v>
      </c>
      <c r="K45" s="81"/>
      <c r="L45" s="36"/>
      <c r="M45" s="37"/>
      <c r="N45" s="39"/>
      <c r="O45" s="39"/>
      <c r="P45" s="74" t="s">
        <v>111</v>
      </c>
      <c r="Q45" s="75">
        <v>0</v>
      </c>
      <c r="R45" s="81"/>
      <c r="S45" s="36"/>
      <c r="T45" s="37"/>
      <c r="U45" s="39"/>
      <c r="V45" s="39"/>
      <c r="W45" s="74" t="s">
        <v>111</v>
      </c>
      <c r="X45" s="75">
        <v>0</v>
      </c>
      <c r="Y45" s="81"/>
      <c r="Z45" s="36"/>
      <c r="AA45" s="37"/>
      <c r="AB45" s="81"/>
      <c r="AC45" s="81"/>
      <c r="AD45" s="74" t="s">
        <v>111</v>
      </c>
      <c r="AE45" s="75">
        <v>-10</v>
      </c>
      <c r="AF45" s="81"/>
      <c r="AG45" s="36"/>
      <c r="AH45" s="37"/>
      <c r="AI45" s="81"/>
      <c r="AJ45" s="81"/>
      <c r="AK45" s="74" t="s">
        <v>111</v>
      </c>
      <c r="AL45" s="75">
        <v>0</v>
      </c>
      <c r="AM45" s="81"/>
      <c r="AN45" s="36"/>
      <c r="AO45" s="37"/>
      <c r="AP45" s="81"/>
      <c r="AQ45" s="81"/>
      <c r="AR45" s="74" t="s">
        <v>111</v>
      </c>
      <c r="AS45" s="75">
        <v>0</v>
      </c>
      <c r="AT45" s="81"/>
      <c r="AU45" s="36"/>
      <c r="AV45" s="37"/>
    </row>
    <row r="46" spans="1:58" ht="16.5" customHeight="1">
      <c r="B46" s="91" t="s">
        <v>112</v>
      </c>
      <c r="C46" s="92">
        <v>22570</v>
      </c>
      <c r="D46" s="81"/>
      <c r="E46" s="36"/>
      <c r="F46" s="37"/>
      <c r="G46" s="38"/>
      <c r="I46" s="91" t="s">
        <v>112</v>
      </c>
      <c r="J46" s="92">
        <v>24100</v>
      </c>
      <c r="K46" s="81"/>
      <c r="L46" s="36"/>
      <c r="M46" s="37"/>
      <c r="P46" s="91" t="s">
        <v>112</v>
      </c>
      <c r="Q46" s="92">
        <v>17230</v>
      </c>
      <c r="R46" s="81"/>
      <c r="S46" s="36"/>
      <c r="T46" s="37"/>
      <c r="W46" s="91" t="s">
        <v>112</v>
      </c>
      <c r="X46" s="92">
        <v>14800</v>
      </c>
      <c r="Y46" s="81"/>
      <c r="Z46" s="36"/>
      <c r="AA46" s="37"/>
      <c r="AB46" s="81"/>
      <c r="AC46" s="81"/>
      <c r="AD46" s="91" t="s">
        <v>112</v>
      </c>
      <c r="AE46" s="92">
        <v>25150</v>
      </c>
      <c r="AF46" s="81"/>
      <c r="AG46" s="36"/>
      <c r="AH46" s="37"/>
      <c r="AI46" s="81"/>
      <c r="AJ46" s="81"/>
      <c r="AK46" s="91" t="s">
        <v>112</v>
      </c>
      <c r="AL46" s="92">
        <v>23330</v>
      </c>
      <c r="AM46" s="81"/>
      <c r="AN46" s="36"/>
      <c r="AO46" s="37"/>
      <c r="AP46" s="81"/>
      <c r="AQ46" s="81"/>
      <c r="AR46" s="91" t="s">
        <v>112</v>
      </c>
      <c r="AS46" s="92">
        <v>16930</v>
      </c>
      <c r="AT46" s="81"/>
      <c r="AU46" s="36"/>
      <c r="AV46" s="37"/>
    </row>
    <row r="47" spans="1:58" s="39" customFormat="1" ht="16.5" customHeight="1">
      <c r="B47" s="73"/>
      <c r="C47" s="42"/>
      <c r="D47" s="36"/>
      <c r="E47" s="36"/>
      <c r="F47" s="37"/>
      <c r="G47" s="38"/>
      <c r="I47" s="73"/>
      <c r="J47" s="42"/>
      <c r="K47" s="36"/>
      <c r="L47" s="36"/>
      <c r="M47" s="37"/>
      <c r="P47" s="73"/>
      <c r="Q47" s="42"/>
      <c r="R47" s="36"/>
      <c r="S47" s="36"/>
      <c r="T47" s="37"/>
      <c r="W47" s="73"/>
      <c r="X47" s="42"/>
      <c r="Y47" s="36"/>
      <c r="Z47" s="36"/>
      <c r="AA47" s="37"/>
      <c r="AB47" s="81"/>
      <c r="AC47" s="81"/>
      <c r="AD47" s="73"/>
      <c r="AE47" s="42"/>
      <c r="AF47" s="36"/>
      <c r="AG47" s="36"/>
      <c r="AH47" s="37"/>
      <c r="AI47" s="81"/>
      <c r="AJ47" s="81"/>
      <c r="AK47" s="73"/>
      <c r="AL47" s="42"/>
      <c r="AM47" s="36"/>
      <c r="AN47" s="36"/>
      <c r="AO47" s="37"/>
      <c r="AP47" s="81"/>
      <c r="AQ47" s="81"/>
      <c r="AR47" s="73"/>
      <c r="AS47" s="42"/>
      <c r="AT47" s="36"/>
      <c r="AU47" s="36"/>
      <c r="AV47" s="37"/>
    </row>
    <row r="48" spans="1:58" s="82" customFormat="1" ht="16.5" customHeight="1">
      <c r="A48" s="88"/>
      <c r="B48" s="73">
        <v>0</v>
      </c>
      <c r="C48" s="42"/>
      <c r="D48" s="36"/>
      <c r="E48" s="36"/>
      <c r="F48" s="37"/>
      <c r="G48" s="83"/>
      <c r="I48" s="73">
        <v>0</v>
      </c>
      <c r="J48" s="42"/>
      <c r="K48" s="36"/>
      <c r="L48" s="36"/>
      <c r="M48" s="37"/>
      <c r="P48" s="73">
        <v>0</v>
      </c>
      <c r="Q48" s="42"/>
      <c r="R48" s="36"/>
      <c r="S48" s="36"/>
      <c r="T48" s="37"/>
      <c r="W48" s="73">
        <v>0</v>
      </c>
      <c r="X48" s="42"/>
      <c r="Y48" s="36"/>
      <c r="Z48" s="36"/>
      <c r="AA48" s="37"/>
      <c r="AB48" s="81"/>
      <c r="AC48" s="81"/>
      <c r="AD48" s="73">
        <v>0</v>
      </c>
      <c r="AE48" s="42"/>
      <c r="AF48" s="36"/>
      <c r="AG48" s="36"/>
      <c r="AH48" s="37"/>
      <c r="AI48" s="81"/>
      <c r="AJ48" s="81"/>
      <c r="AK48" s="73">
        <v>0</v>
      </c>
      <c r="AL48" s="42"/>
      <c r="AM48" s="36"/>
      <c r="AN48" s="36"/>
      <c r="AO48" s="37"/>
      <c r="AP48" s="81"/>
      <c r="AQ48" s="81"/>
      <c r="AR48" s="73">
        <v>0</v>
      </c>
      <c r="AS48" s="42"/>
      <c r="AT48" s="36"/>
      <c r="AU48" s="36"/>
      <c r="AV48" s="37"/>
    </row>
    <row r="49" spans="1:48" ht="16.5" customHeight="1">
      <c r="A49" s="71"/>
      <c r="B49" s="73" t="s">
        <v>211</v>
      </c>
      <c r="C49" s="42"/>
      <c r="D49" s="36"/>
      <c r="E49" s="36"/>
      <c r="F49" s="37"/>
      <c r="G49" s="38"/>
      <c r="I49" s="73" t="s">
        <v>211</v>
      </c>
      <c r="J49" s="42"/>
      <c r="K49" s="36"/>
      <c r="L49" s="36"/>
      <c r="M49" s="37"/>
      <c r="P49" s="73" t="s">
        <v>211</v>
      </c>
      <c r="Q49" s="42"/>
      <c r="R49" s="36"/>
      <c r="S49" s="36"/>
      <c r="T49" s="37"/>
      <c r="W49" s="73" t="s">
        <v>211</v>
      </c>
      <c r="X49" s="42"/>
      <c r="Y49" s="36"/>
      <c r="Z49" s="36"/>
      <c r="AA49" s="37"/>
      <c r="AB49" s="81"/>
      <c r="AC49" s="81"/>
      <c r="AD49" s="73" t="s">
        <v>211</v>
      </c>
      <c r="AE49" s="42"/>
      <c r="AF49" s="36"/>
      <c r="AG49" s="36"/>
      <c r="AH49" s="37"/>
      <c r="AI49" s="81"/>
      <c r="AJ49" s="81"/>
      <c r="AK49" s="73" t="s">
        <v>211</v>
      </c>
      <c r="AL49" s="42"/>
      <c r="AM49" s="36"/>
      <c r="AN49" s="36"/>
      <c r="AO49" s="37"/>
      <c r="AP49" s="81"/>
      <c r="AQ49" s="81"/>
      <c r="AR49" s="73" t="s">
        <v>211</v>
      </c>
      <c r="AS49" s="42"/>
      <c r="AT49" s="36"/>
      <c r="AU49" s="36"/>
      <c r="AV49" s="37"/>
    </row>
    <row r="50" spans="1:48" s="184" customFormat="1" ht="16.5" customHeight="1">
      <c r="A50" s="186"/>
      <c r="B50" s="180">
        <v>0</v>
      </c>
      <c r="C50" s="181"/>
      <c r="D50" s="26"/>
      <c r="E50" s="26"/>
      <c r="F50" s="182"/>
      <c r="G50" s="183"/>
      <c r="I50" s="180">
        <v>0</v>
      </c>
      <c r="J50" s="181"/>
      <c r="K50" s="26"/>
      <c r="L50" s="26"/>
      <c r="M50" s="182"/>
      <c r="P50" s="180">
        <v>0</v>
      </c>
      <c r="Q50" s="181"/>
      <c r="R50" s="26"/>
      <c r="S50" s="26"/>
      <c r="T50" s="182"/>
      <c r="W50" s="180">
        <v>0</v>
      </c>
      <c r="X50" s="181"/>
      <c r="Y50" s="26"/>
      <c r="Z50" s="26"/>
      <c r="AA50" s="182"/>
      <c r="AB50" s="185"/>
      <c r="AC50" s="185"/>
      <c r="AD50" s="180">
        <v>0</v>
      </c>
      <c r="AE50" s="181"/>
      <c r="AF50" s="26"/>
      <c r="AG50" s="26"/>
      <c r="AH50" s="182"/>
      <c r="AI50" s="185"/>
      <c r="AJ50" s="185"/>
      <c r="AK50" s="180">
        <v>0</v>
      </c>
      <c r="AL50" s="181"/>
      <c r="AM50" s="26"/>
      <c r="AN50" s="26"/>
      <c r="AO50" s="182"/>
      <c r="AP50" s="185"/>
      <c r="AQ50" s="185"/>
      <c r="AR50" s="180">
        <v>0</v>
      </c>
      <c r="AS50" s="181"/>
      <c r="AT50" s="26"/>
      <c r="AU50" s="26"/>
      <c r="AV50" s="182"/>
    </row>
    <row r="51" spans="1:48" ht="16.5" customHeight="1" thickBot="1">
      <c r="B51" s="84"/>
      <c r="C51" s="85"/>
      <c r="D51" s="85"/>
      <c r="E51" s="85"/>
      <c r="F51" s="86"/>
      <c r="I51" s="84"/>
      <c r="J51" s="85"/>
      <c r="K51" s="85"/>
      <c r="L51" s="85"/>
      <c r="M51" s="86"/>
      <c r="P51" s="84"/>
      <c r="Q51" s="85"/>
      <c r="R51" s="85"/>
      <c r="S51" s="85"/>
      <c r="T51" s="86"/>
      <c r="W51" s="84"/>
      <c r="X51" s="85"/>
      <c r="Y51" s="85"/>
      <c r="Z51" s="85"/>
      <c r="AA51" s="86"/>
      <c r="AB51" s="81"/>
      <c r="AC51" s="81"/>
      <c r="AD51" s="84"/>
      <c r="AE51" s="85"/>
      <c r="AF51" s="85"/>
      <c r="AG51" s="85"/>
      <c r="AH51" s="86"/>
      <c r="AI51" s="81"/>
      <c r="AJ51" s="81"/>
      <c r="AK51" s="84"/>
      <c r="AL51" s="85"/>
      <c r="AM51" s="85"/>
      <c r="AN51" s="85"/>
      <c r="AO51" s="86"/>
      <c r="AP51" s="81"/>
      <c r="AQ51" s="81"/>
      <c r="AR51" s="84"/>
      <c r="AS51" s="85"/>
      <c r="AT51" s="85"/>
      <c r="AU51" s="85"/>
      <c r="AV51" s="86"/>
    </row>
    <row r="52" spans="1:48" ht="16.5" customHeight="1">
      <c r="B52" s="36"/>
      <c r="I52" s="36"/>
      <c r="P52" s="36"/>
      <c r="W52" s="36"/>
      <c r="AD52" s="36"/>
      <c r="AK52" s="36"/>
      <c r="AR52" s="36"/>
    </row>
    <row r="53" spans="1:48" ht="16.5" customHeight="1" thickBot="1">
      <c r="B53" s="36"/>
      <c r="I53" s="36"/>
      <c r="P53" s="36"/>
      <c r="W53" s="36"/>
      <c r="AD53" s="36"/>
      <c r="AK53" s="36"/>
      <c r="AR53" s="36"/>
    </row>
    <row r="54" spans="1:48" s="76" customFormat="1" ht="16.5" customHeight="1">
      <c r="B54" s="98"/>
      <c r="C54" s="101"/>
      <c r="D54" s="102" t="s">
        <v>114</v>
      </c>
      <c r="E54" s="99"/>
      <c r="F54" s="100"/>
      <c r="G54" s="77"/>
      <c r="I54" s="98"/>
      <c r="J54" s="101"/>
      <c r="K54" s="102" t="s">
        <v>114</v>
      </c>
      <c r="L54" s="99"/>
      <c r="M54" s="100"/>
      <c r="P54" s="98"/>
      <c r="Q54" s="101"/>
      <c r="R54" s="102" t="s">
        <v>114</v>
      </c>
      <c r="S54" s="99"/>
      <c r="T54" s="100"/>
      <c r="W54" s="98"/>
      <c r="X54" s="101"/>
      <c r="Y54" s="102" t="s">
        <v>114</v>
      </c>
      <c r="Z54" s="99"/>
      <c r="AA54" s="100"/>
      <c r="AB54" s="167"/>
      <c r="AC54" s="167"/>
      <c r="AD54" s="98"/>
      <c r="AE54" s="101"/>
      <c r="AF54" s="102" t="s">
        <v>114</v>
      </c>
      <c r="AG54" s="99"/>
      <c r="AH54" s="100"/>
      <c r="AI54" s="167"/>
      <c r="AJ54" s="167"/>
      <c r="AK54" s="98"/>
      <c r="AL54" s="101"/>
      <c r="AM54" s="102" t="s">
        <v>114</v>
      </c>
      <c r="AN54" s="99"/>
      <c r="AO54" s="100"/>
      <c r="AP54" s="167"/>
      <c r="AQ54" s="167"/>
      <c r="AR54" s="98"/>
      <c r="AS54" s="101"/>
      <c r="AT54" s="102" t="s">
        <v>114</v>
      </c>
      <c r="AU54" s="99"/>
      <c r="AV54" s="100"/>
    </row>
    <row r="55" spans="1:48" ht="16.5" customHeight="1">
      <c r="B55" s="40" t="s">
        <v>26</v>
      </c>
      <c r="C55" s="26" t="s">
        <v>35</v>
      </c>
      <c r="D55" s="96"/>
      <c r="E55" s="26"/>
      <c r="F55" s="95"/>
      <c r="G55" s="41"/>
      <c r="H55" s="41"/>
      <c r="I55" s="40" t="s">
        <v>26</v>
      </c>
      <c r="J55" s="26" t="s">
        <v>40</v>
      </c>
      <c r="K55" s="41"/>
      <c r="L55" s="26"/>
      <c r="M55" s="70"/>
      <c r="N55" s="41"/>
      <c r="O55" s="41"/>
      <c r="P55" s="40" t="s">
        <v>26</v>
      </c>
      <c r="Q55" s="26" t="s">
        <v>48</v>
      </c>
      <c r="R55" s="42"/>
      <c r="S55" s="26"/>
      <c r="T55" s="70"/>
      <c r="U55" s="41"/>
      <c r="V55" s="41"/>
      <c r="W55" s="40" t="s">
        <v>26</v>
      </c>
      <c r="X55" s="26" t="s">
        <v>46</v>
      </c>
      <c r="Y55" s="41"/>
      <c r="Z55" s="26"/>
      <c r="AA55" s="70"/>
      <c r="AB55" s="41"/>
      <c r="AC55" s="41"/>
      <c r="AD55" s="40" t="s">
        <v>26</v>
      </c>
      <c r="AE55" s="26" t="s">
        <v>49</v>
      </c>
      <c r="AF55" s="41"/>
      <c r="AG55" s="26"/>
      <c r="AH55" s="70"/>
      <c r="AI55" s="41"/>
      <c r="AJ55" s="41"/>
      <c r="AK55" s="40" t="s">
        <v>26</v>
      </c>
      <c r="AL55" s="26" t="s">
        <v>50</v>
      </c>
      <c r="AN55" s="26"/>
      <c r="AO55" s="70"/>
      <c r="AP55" s="41"/>
      <c r="AQ55" s="41"/>
      <c r="AR55" s="40" t="s">
        <v>26</v>
      </c>
      <c r="AS55" s="26" t="s">
        <v>51</v>
      </c>
      <c r="AU55" s="26"/>
      <c r="AV55" s="70"/>
    </row>
    <row r="56" spans="1:48" ht="16.5" customHeight="1">
      <c r="B56" s="73" t="s">
        <v>27</v>
      </c>
      <c r="C56" s="36" t="s">
        <v>410</v>
      </c>
      <c r="D56" s="36"/>
      <c r="E56" s="36" t="s">
        <v>28</v>
      </c>
      <c r="F56" s="90">
        <v>45422</v>
      </c>
      <c r="G56" s="38"/>
      <c r="I56" s="73" t="s">
        <v>27</v>
      </c>
      <c r="J56" s="36" t="s">
        <v>410</v>
      </c>
      <c r="K56" s="36"/>
      <c r="L56" s="36" t="s">
        <v>28</v>
      </c>
      <c r="M56" s="90">
        <v>45422</v>
      </c>
      <c r="P56" s="73" t="s">
        <v>27</v>
      </c>
      <c r="Q56" s="36" t="s">
        <v>410</v>
      </c>
      <c r="R56" s="36"/>
      <c r="S56" s="36" t="s">
        <v>28</v>
      </c>
      <c r="T56" s="90">
        <v>45422</v>
      </c>
      <c r="W56" s="73" t="s">
        <v>27</v>
      </c>
      <c r="X56" s="36" t="s">
        <v>410</v>
      </c>
      <c r="Y56" s="36"/>
      <c r="Z56" s="36" t="s">
        <v>28</v>
      </c>
      <c r="AA56" s="90">
        <v>45422</v>
      </c>
      <c r="AB56" s="168"/>
      <c r="AC56" s="168"/>
      <c r="AD56" s="73" t="s">
        <v>27</v>
      </c>
      <c r="AE56" s="36" t="s">
        <v>410</v>
      </c>
      <c r="AF56" s="36"/>
      <c r="AG56" s="36" t="s">
        <v>28</v>
      </c>
      <c r="AH56" s="90">
        <v>45422</v>
      </c>
      <c r="AI56" s="168"/>
      <c r="AJ56" s="168"/>
      <c r="AK56" s="73" t="s">
        <v>27</v>
      </c>
      <c r="AL56" s="36" t="s">
        <v>410</v>
      </c>
      <c r="AM56" s="36"/>
      <c r="AN56" s="36" t="s">
        <v>28</v>
      </c>
      <c r="AO56" s="90">
        <v>45422</v>
      </c>
      <c r="AP56" s="168"/>
      <c r="AQ56" s="168"/>
      <c r="AR56" s="73" t="s">
        <v>27</v>
      </c>
      <c r="AS56" s="36" t="s">
        <v>410</v>
      </c>
      <c r="AT56" s="36"/>
      <c r="AU56" s="36" t="s">
        <v>28</v>
      </c>
      <c r="AV56" s="90">
        <v>45422</v>
      </c>
    </row>
    <row r="57" spans="1:48" ht="16.5" customHeight="1">
      <c r="B57" s="73"/>
      <c r="C57" s="36"/>
      <c r="D57" s="36"/>
      <c r="E57" s="36"/>
      <c r="F57" s="37"/>
      <c r="G57" s="38"/>
      <c r="I57" s="73"/>
      <c r="J57" s="36"/>
      <c r="K57" s="36"/>
      <c r="L57" s="36"/>
      <c r="M57" s="37"/>
      <c r="P57" s="73"/>
      <c r="Q57" s="36"/>
      <c r="R57" s="36"/>
      <c r="S57" s="36"/>
      <c r="T57" s="37"/>
      <c r="W57" s="73"/>
      <c r="X57" s="36"/>
      <c r="Y57" s="36"/>
      <c r="Z57" s="36"/>
      <c r="AA57" s="37"/>
      <c r="AB57" s="81"/>
      <c r="AC57" s="81"/>
      <c r="AD57" s="73"/>
      <c r="AE57" s="36"/>
      <c r="AF57" s="36"/>
      <c r="AG57" s="36"/>
      <c r="AH57" s="37"/>
      <c r="AI57" s="81"/>
      <c r="AJ57" s="81"/>
      <c r="AK57" s="73"/>
      <c r="AL57" s="36"/>
      <c r="AM57" s="36"/>
      <c r="AN57" s="36"/>
      <c r="AO57" s="37"/>
      <c r="AP57" s="81"/>
      <c r="AQ57" s="81"/>
      <c r="AR57" s="73"/>
      <c r="AS57" s="36"/>
      <c r="AT57" s="36"/>
      <c r="AU57" s="36"/>
      <c r="AV57" s="37"/>
    </row>
    <row r="58" spans="1:48" s="79" customFormat="1" ht="16.5" customHeight="1">
      <c r="B58" s="266" t="s">
        <v>113</v>
      </c>
      <c r="C58" s="267"/>
      <c r="D58" s="250"/>
      <c r="E58" s="268" t="s">
        <v>115</v>
      </c>
      <c r="F58" s="269"/>
      <c r="G58" s="78"/>
      <c r="I58" s="266" t="s">
        <v>113</v>
      </c>
      <c r="J58" s="267"/>
      <c r="K58" s="250"/>
      <c r="L58" s="268" t="s">
        <v>115</v>
      </c>
      <c r="M58" s="269"/>
      <c r="P58" s="266" t="s">
        <v>113</v>
      </c>
      <c r="Q58" s="267"/>
      <c r="R58" s="250"/>
      <c r="S58" s="268" t="s">
        <v>115</v>
      </c>
      <c r="T58" s="269"/>
      <c r="W58" s="266" t="s">
        <v>113</v>
      </c>
      <c r="X58" s="267"/>
      <c r="Y58" s="250"/>
      <c r="Z58" s="268" t="s">
        <v>115</v>
      </c>
      <c r="AA58" s="269"/>
      <c r="AB58" s="169"/>
      <c r="AC58" s="169"/>
      <c r="AD58" s="266" t="s">
        <v>113</v>
      </c>
      <c r="AE58" s="267"/>
      <c r="AF58" s="250"/>
      <c r="AG58" s="268" t="s">
        <v>115</v>
      </c>
      <c r="AH58" s="269"/>
      <c r="AI58" s="169"/>
      <c r="AJ58" s="169"/>
      <c r="AK58" s="266" t="s">
        <v>113</v>
      </c>
      <c r="AL58" s="267"/>
      <c r="AM58" s="250"/>
      <c r="AN58" s="268" t="s">
        <v>115</v>
      </c>
      <c r="AO58" s="269"/>
      <c r="AP58" s="169"/>
      <c r="AQ58" s="169"/>
      <c r="AR58" s="266" t="s">
        <v>113</v>
      </c>
      <c r="AS58" s="267"/>
      <c r="AT58" s="250"/>
      <c r="AU58" s="268" t="s">
        <v>115</v>
      </c>
      <c r="AV58" s="269"/>
    </row>
    <row r="59" spans="1:48" ht="16.5" customHeight="1">
      <c r="B59" s="73" t="s">
        <v>1</v>
      </c>
      <c r="C59" s="72">
        <v>910</v>
      </c>
      <c r="D59" s="36"/>
      <c r="E59" s="36" t="s">
        <v>29</v>
      </c>
      <c r="F59" s="80" t="s">
        <v>436</v>
      </c>
      <c r="G59" s="38"/>
      <c r="I59" s="73" t="s">
        <v>1</v>
      </c>
      <c r="J59" s="72">
        <v>910</v>
      </c>
      <c r="K59" s="36"/>
      <c r="L59" s="36" t="s">
        <v>29</v>
      </c>
      <c r="M59" s="80" t="s">
        <v>437</v>
      </c>
      <c r="P59" s="73" t="s">
        <v>1</v>
      </c>
      <c r="Q59" s="72">
        <v>910</v>
      </c>
      <c r="R59" s="36"/>
      <c r="S59" s="36" t="s">
        <v>29</v>
      </c>
      <c r="T59" s="80" t="s">
        <v>438</v>
      </c>
      <c r="W59" s="73" t="s">
        <v>1</v>
      </c>
      <c r="X59" s="72">
        <v>910</v>
      </c>
      <c r="Y59" s="36"/>
      <c r="Z59" s="36" t="s">
        <v>29</v>
      </c>
      <c r="AA59" s="80" t="s">
        <v>439</v>
      </c>
      <c r="AB59" s="170"/>
      <c r="AC59" s="170"/>
      <c r="AD59" s="73" t="s">
        <v>1</v>
      </c>
      <c r="AE59" s="72">
        <v>910</v>
      </c>
      <c r="AF59" s="36"/>
      <c r="AG59" s="36" t="s">
        <v>29</v>
      </c>
      <c r="AH59" s="80" t="s">
        <v>440</v>
      </c>
      <c r="AI59" s="170"/>
      <c r="AJ59" s="170"/>
      <c r="AK59" s="73" t="s">
        <v>1</v>
      </c>
      <c r="AL59" s="72">
        <v>910</v>
      </c>
      <c r="AM59" s="36"/>
      <c r="AN59" s="36" t="s">
        <v>29</v>
      </c>
      <c r="AO59" s="80" t="s">
        <v>441</v>
      </c>
      <c r="AP59" s="170"/>
      <c r="AQ59" s="170"/>
      <c r="AR59" s="73" t="s">
        <v>1</v>
      </c>
      <c r="AS59" s="72">
        <v>910</v>
      </c>
      <c r="AT59" s="36"/>
      <c r="AU59" s="36" t="s">
        <v>29</v>
      </c>
      <c r="AV59" s="80" t="s">
        <v>442</v>
      </c>
    </row>
    <row r="60" spans="1:48" ht="16.5" customHeight="1">
      <c r="B60" s="73" t="s">
        <v>3</v>
      </c>
      <c r="C60" s="72">
        <v>6240</v>
      </c>
      <c r="D60" s="36"/>
      <c r="E60" s="36" t="s">
        <v>30</v>
      </c>
      <c r="F60" s="80" t="s">
        <v>294</v>
      </c>
      <c r="G60" s="38"/>
      <c r="I60" s="73" t="s">
        <v>3</v>
      </c>
      <c r="J60" s="72">
        <v>16440</v>
      </c>
      <c r="K60" s="36"/>
      <c r="L60" s="36" t="s">
        <v>30</v>
      </c>
      <c r="M60" s="80" t="s">
        <v>295</v>
      </c>
      <c r="P60" s="73" t="s">
        <v>3</v>
      </c>
      <c r="Q60" s="72">
        <v>9480</v>
      </c>
      <c r="R60" s="36"/>
      <c r="S60" s="36" t="s">
        <v>30</v>
      </c>
      <c r="T60" s="80" t="s">
        <v>296</v>
      </c>
      <c r="W60" s="73" t="s">
        <v>3</v>
      </c>
      <c r="X60" s="72">
        <v>9720</v>
      </c>
      <c r="Y60" s="36"/>
      <c r="Z60" s="36" t="s">
        <v>30</v>
      </c>
      <c r="AA60" s="80" t="s">
        <v>297</v>
      </c>
      <c r="AB60" s="170"/>
      <c r="AC60" s="170"/>
      <c r="AD60" s="73" t="s">
        <v>3</v>
      </c>
      <c r="AE60" s="72">
        <v>11760</v>
      </c>
      <c r="AF60" s="36"/>
      <c r="AG60" s="36" t="s">
        <v>30</v>
      </c>
      <c r="AH60" s="80" t="s">
        <v>298</v>
      </c>
      <c r="AI60" s="170"/>
      <c r="AJ60" s="170"/>
      <c r="AK60" s="73" t="s">
        <v>3</v>
      </c>
      <c r="AL60" s="72">
        <v>13080</v>
      </c>
      <c r="AM60" s="36"/>
      <c r="AN60" s="36" t="s">
        <v>30</v>
      </c>
      <c r="AO60" s="80" t="s">
        <v>299</v>
      </c>
      <c r="AP60" s="170"/>
      <c r="AQ60" s="170"/>
      <c r="AR60" s="73" t="s">
        <v>3</v>
      </c>
      <c r="AS60" s="72">
        <v>15480</v>
      </c>
      <c r="AT60" s="36"/>
      <c r="AU60" s="36" t="s">
        <v>30</v>
      </c>
      <c r="AV60" s="80" t="s">
        <v>300</v>
      </c>
    </row>
    <row r="61" spans="1:48" ht="16.5" customHeight="1">
      <c r="B61" s="73" t="s">
        <v>159</v>
      </c>
      <c r="C61" s="72">
        <v>0</v>
      </c>
      <c r="D61" s="36"/>
      <c r="E61" s="36"/>
      <c r="F61" s="80"/>
      <c r="G61" s="38"/>
      <c r="I61" s="73" t="s">
        <v>159</v>
      </c>
      <c r="J61" s="72">
        <v>0</v>
      </c>
      <c r="K61" s="36"/>
      <c r="L61" s="36"/>
      <c r="M61" s="80"/>
      <c r="P61" s="73" t="s">
        <v>159</v>
      </c>
      <c r="Q61" s="72">
        <v>0</v>
      </c>
      <c r="R61" s="36"/>
      <c r="S61" s="36"/>
      <c r="T61" s="80"/>
      <c r="W61" s="73" t="s">
        <v>159</v>
      </c>
      <c r="X61" s="72">
        <v>0</v>
      </c>
      <c r="Y61" s="36"/>
      <c r="Z61" s="36"/>
      <c r="AA61" s="80"/>
      <c r="AB61" s="170"/>
      <c r="AC61" s="170"/>
      <c r="AD61" s="73" t="s">
        <v>159</v>
      </c>
      <c r="AE61" s="72">
        <v>0</v>
      </c>
      <c r="AF61" s="36"/>
      <c r="AG61" s="36"/>
      <c r="AH61" s="80"/>
      <c r="AI61" s="170"/>
      <c r="AJ61" s="170"/>
      <c r="AK61" s="73" t="s">
        <v>159</v>
      </c>
      <c r="AL61" s="72">
        <v>0</v>
      </c>
      <c r="AM61" s="36"/>
      <c r="AN61" s="36"/>
      <c r="AO61" s="80"/>
      <c r="AP61" s="170"/>
      <c r="AQ61" s="170"/>
      <c r="AR61" s="73" t="s">
        <v>159</v>
      </c>
      <c r="AS61" s="72">
        <v>0</v>
      </c>
      <c r="AT61" s="36"/>
      <c r="AU61" s="36"/>
      <c r="AV61" s="80"/>
    </row>
    <row r="62" spans="1:48" ht="16.5" customHeight="1">
      <c r="B62" s="164" t="s">
        <v>172</v>
      </c>
      <c r="C62" s="72">
        <v>468</v>
      </c>
      <c r="D62" s="36"/>
      <c r="E62" s="36"/>
      <c r="F62" s="80"/>
      <c r="G62" s="38"/>
      <c r="I62" s="164" t="s">
        <v>172</v>
      </c>
      <c r="J62" s="72">
        <v>1233</v>
      </c>
      <c r="K62" s="36"/>
      <c r="L62" s="36"/>
      <c r="M62" s="80"/>
      <c r="P62" s="164" t="s">
        <v>172</v>
      </c>
      <c r="Q62" s="72">
        <v>711</v>
      </c>
      <c r="R62" s="36"/>
      <c r="S62" s="36"/>
      <c r="T62" s="80"/>
      <c r="W62" s="164" t="s">
        <v>172</v>
      </c>
      <c r="X62" s="72">
        <v>729</v>
      </c>
      <c r="Y62" s="36"/>
      <c r="Z62" s="36"/>
      <c r="AA62" s="80"/>
      <c r="AB62" s="170"/>
      <c r="AC62" s="170"/>
      <c r="AD62" s="164" t="s">
        <v>172</v>
      </c>
      <c r="AE62" s="72">
        <v>882</v>
      </c>
      <c r="AF62" s="36"/>
      <c r="AG62" s="36"/>
      <c r="AH62" s="80"/>
      <c r="AI62" s="170"/>
      <c r="AJ62" s="170"/>
      <c r="AK62" s="164" t="s">
        <v>172</v>
      </c>
      <c r="AL62" s="72">
        <v>981</v>
      </c>
      <c r="AM62" s="36"/>
      <c r="AN62" s="36"/>
      <c r="AO62" s="80"/>
      <c r="AP62" s="170"/>
      <c r="AQ62" s="170"/>
      <c r="AR62" s="164" t="s">
        <v>172</v>
      </c>
      <c r="AS62" s="72">
        <v>1161</v>
      </c>
      <c r="AT62" s="36"/>
      <c r="AU62" s="36"/>
      <c r="AV62" s="80"/>
    </row>
    <row r="63" spans="1:48" ht="16.5" customHeight="1">
      <c r="B63" s="73" t="s">
        <v>168</v>
      </c>
      <c r="C63" s="72">
        <v>260</v>
      </c>
      <c r="D63" s="36"/>
      <c r="E63" s="36"/>
      <c r="F63" s="80"/>
      <c r="G63" s="38"/>
      <c r="I63" s="73" t="s">
        <v>168</v>
      </c>
      <c r="J63" s="72">
        <v>685</v>
      </c>
      <c r="K63" s="36"/>
      <c r="L63" s="36"/>
      <c r="M63" s="80"/>
      <c r="P63" s="73" t="s">
        <v>168</v>
      </c>
      <c r="Q63" s="72">
        <v>395</v>
      </c>
      <c r="R63" s="36"/>
      <c r="S63" s="36"/>
      <c r="T63" s="80"/>
      <c r="W63" s="73" t="s">
        <v>168</v>
      </c>
      <c r="X63" s="72">
        <v>405</v>
      </c>
      <c r="Y63" s="36"/>
      <c r="Z63" s="36"/>
      <c r="AA63" s="80"/>
      <c r="AB63" s="170"/>
      <c r="AC63" s="170"/>
      <c r="AD63" s="73" t="s">
        <v>168</v>
      </c>
      <c r="AE63" s="72">
        <v>490</v>
      </c>
      <c r="AF63" s="36"/>
      <c r="AG63" s="36"/>
      <c r="AH63" s="80"/>
      <c r="AI63" s="170"/>
      <c r="AJ63" s="170"/>
      <c r="AK63" s="73" t="s">
        <v>168</v>
      </c>
      <c r="AL63" s="72">
        <v>545</v>
      </c>
      <c r="AM63" s="36"/>
      <c r="AN63" s="36"/>
      <c r="AO63" s="80"/>
      <c r="AP63" s="170"/>
      <c r="AQ63" s="170"/>
      <c r="AR63" s="73" t="s">
        <v>168</v>
      </c>
      <c r="AS63" s="72">
        <v>645</v>
      </c>
      <c r="AT63" s="36"/>
      <c r="AU63" s="36"/>
      <c r="AV63" s="80"/>
    </row>
    <row r="64" spans="1:48" ht="16.5" customHeight="1">
      <c r="B64" s="73" t="s">
        <v>31</v>
      </c>
      <c r="C64" s="72">
        <v>788</v>
      </c>
      <c r="D64" s="36"/>
      <c r="E64" s="172" t="s">
        <v>117</v>
      </c>
      <c r="F64" s="173"/>
      <c r="G64" s="38"/>
      <c r="I64" s="73" t="s">
        <v>31</v>
      </c>
      <c r="J64" s="72">
        <v>1927</v>
      </c>
      <c r="K64" s="36"/>
      <c r="L64" s="172" t="s">
        <v>117</v>
      </c>
      <c r="M64" s="173"/>
      <c r="P64" s="73" t="s">
        <v>31</v>
      </c>
      <c r="Q64" s="72">
        <v>1150</v>
      </c>
      <c r="R64" s="36"/>
      <c r="S64" s="172" t="s">
        <v>117</v>
      </c>
      <c r="T64" s="173"/>
      <c r="W64" s="73" t="s">
        <v>31</v>
      </c>
      <c r="X64" s="72">
        <v>1176</v>
      </c>
      <c r="Y64" s="36"/>
      <c r="Z64" s="172" t="s">
        <v>117</v>
      </c>
      <c r="AA64" s="173"/>
      <c r="AB64" s="169"/>
      <c r="AC64" s="169"/>
      <c r="AD64" s="73" t="s">
        <v>31</v>
      </c>
      <c r="AE64" s="72">
        <v>1404</v>
      </c>
      <c r="AF64" s="36"/>
      <c r="AG64" s="172" t="s">
        <v>117</v>
      </c>
      <c r="AH64" s="173"/>
      <c r="AI64" s="169"/>
      <c r="AJ64" s="169"/>
      <c r="AK64" s="73" t="s">
        <v>31</v>
      </c>
      <c r="AL64" s="72">
        <v>1552</v>
      </c>
      <c r="AM64" s="36"/>
      <c r="AN64" s="172" t="s">
        <v>117</v>
      </c>
      <c r="AO64" s="173"/>
      <c r="AP64" s="169"/>
      <c r="AQ64" s="169"/>
      <c r="AR64" s="73" t="s">
        <v>31</v>
      </c>
      <c r="AS64" s="72">
        <v>1820</v>
      </c>
      <c r="AT64" s="36"/>
      <c r="AU64" s="172" t="s">
        <v>117</v>
      </c>
      <c r="AV64" s="173"/>
    </row>
    <row r="65" spans="2:48" ht="16.5" customHeight="1">
      <c r="B65" s="73" t="s">
        <v>171</v>
      </c>
      <c r="C65" s="72">
        <v>-6</v>
      </c>
      <c r="D65" s="36"/>
      <c r="E65" s="36" t="s">
        <v>33</v>
      </c>
      <c r="F65" s="80" t="s">
        <v>350</v>
      </c>
      <c r="G65" s="38"/>
      <c r="I65" s="73" t="s">
        <v>171</v>
      </c>
      <c r="J65" s="72">
        <v>-5</v>
      </c>
      <c r="K65" s="36"/>
      <c r="L65" s="36" t="s">
        <v>33</v>
      </c>
      <c r="M65" s="80" t="s">
        <v>443</v>
      </c>
      <c r="P65" s="73" t="s">
        <v>171</v>
      </c>
      <c r="Q65" s="72">
        <v>-6</v>
      </c>
      <c r="R65" s="36"/>
      <c r="S65" s="36" t="s">
        <v>33</v>
      </c>
      <c r="T65" s="80" t="s">
        <v>289</v>
      </c>
      <c r="W65" s="73" t="s">
        <v>171</v>
      </c>
      <c r="X65" s="72">
        <v>0</v>
      </c>
      <c r="Y65" s="36"/>
      <c r="Z65" s="36" t="s">
        <v>33</v>
      </c>
      <c r="AA65" s="80" t="s">
        <v>369</v>
      </c>
      <c r="AB65" s="170"/>
      <c r="AC65" s="170"/>
      <c r="AD65" s="73" t="s">
        <v>171</v>
      </c>
      <c r="AE65" s="72">
        <v>-6</v>
      </c>
      <c r="AF65" s="36"/>
      <c r="AG65" s="36" t="s">
        <v>33</v>
      </c>
      <c r="AH65" s="80" t="s">
        <v>444</v>
      </c>
      <c r="AI65" s="170"/>
      <c r="AJ65" s="170"/>
      <c r="AK65" s="73" t="s">
        <v>171</v>
      </c>
      <c r="AL65" s="72">
        <v>-8</v>
      </c>
      <c r="AM65" s="36"/>
      <c r="AN65" s="36" t="s">
        <v>33</v>
      </c>
      <c r="AO65" s="80" t="s">
        <v>424</v>
      </c>
      <c r="AP65" s="170"/>
      <c r="AQ65" s="170"/>
      <c r="AR65" s="73" t="s">
        <v>171</v>
      </c>
      <c r="AS65" s="72">
        <v>-6</v>
      </c>
      <c r="AT65" s="36"/>
      <c r="AU65" s="36" t="s">
        <v>33</v>
      </c>
      <c r="AV65" s="80" t="s">
        <v>445</v>
      </c>
    </row>
    <row r="66" spans="2:48" ht="16.5" customHeight="1">
      <c r="B66" s="73" t="s">
        <v>32</v>
      </c>
      <c r="C66" s="72">
        <v>290</v>
      </c>
      <c r="D66" s="36"/>
      <c r="E66" s="96"/>
      <c r="F66" s="95"/>
      <c r="G66" s="38"/>
      <c r="I66" s="73" t="s">
        <v>32</v>
      </c>
      <c r="J66" s="72">
        <v>710</v>
      </c>
      <c r="K66" s="36"/>
      <c r="L66" s="96"/>
      <c r="M66" s="95"/>
      <c r="P66" s="73" t="s">
        <v>32</v>
      </c>
      <c r="Q66" s="72">
        <v>420</v>
      </c>
      <c r="R66" s="36"/>
      <c r="S66" s="96"/>
      <c r="T66" s="95"/>
      <c r="W66" s="73" t="s">
        <v>32</v>
      </c>
      <c r="X66" s="72">
        <v>430</v>
      </c>
      <c r="Y66" s="36"/>
      <c r="Z66" s="96"/>
      <c r="AA66" s="95"/>
      <c r="AB66" s="171"/>
      <c r="AC66" s="171"/>
      <c r="AD66" s="73" t="s">
        <v>32</v>
      </c>
      <c r="AE66" s="72">
        <v>510</v>
      </c>
      <c r="AF66" s="36"/>
      <c r="AG66" s="96"/>
      <c r="AH66" s="95"/>
      <c r="AI66" s="171"/>
      <c r="AJ66" s="171"/>
      <c r="AK66" s="73" t="s">
        <v>32</v>
      </c>
      <c r="AL66" s="72">
        <v>570</v>
      </c>
      <c r="AM66" s="36"/>
      <c r="AN66" s="96"/>
      <c r="AO66" s="95"/>
      <c r="AP66" s="171"/>
      <c r="AQ66" s="171"/>
      <c r="AR66" s="73" t="s">
        <v>32</v>
      </c>
      <c r="AS66" s="72">
        <v>670</v>
      </c>
      <c r="AT66" s="36"/>
      <c r="AU66" s="96"/>
      <c r="AV66" s="95"/>
    </row>
    <row r="67" spans="2:48" ht="16.5" customHeight="1">
      <c r="B67" s="73" t="s">
        <v>101</v>
      </c>
      <c r="C67" s="72">
        <v>2500</v>
      </c>
      <c r="D67" s="36"/>
      <c r="E67" s="36"/>
      <c r="F67" s="80"/>
      <c r="G67" s="38"/>
      <c r="I67" s="73" t="s">
        <v>101</v>
      </c>
      <c r="J67" s="72">
        <v>2500</v>
      </c>
      <c r="K67" s="36"/>
      <c r="L67" s="36"/>
      <c r="M67" s="80"/>
      <c r="P67" s="73" t="s">
        <v>101</v>
      </c>
      <c r="Q67" s="72">
        <v>2500</v>
      </c>
      <c r="R67" s="36"/>
      <c r="S67" s="36"/>
      <c r="T67" s="80"/>
      <c r="W67" s="73" t="s">
        <v>101</v>
      </c>
      <c r="X67" s="72">
        <v>2500</v>
      </c>
      <c r="Y67" s="36"/>
      <c r="Z67" s="36"/>
      <c r="AA67" s="80"/>
      <c r="AB67" s="170"/>
      <c r="AC67" s="170"/>
      <c r="AD67" s="73" t="s">
        <v>101</v>
      </c>
      <c r="AE67" s="72">
        <v>0</v>
      </c>
      <c r="AF67" s="36"/>
      <c r="AG67" s="36"/>
      <c r="AH67" s="80"/>
      <c r="AI67" s="170"/>
      <c r="AJ67" s="170"/>
      <c r="AK67" s="73" t="s">
        <v>101</v>
      </c>
      <c r="AL67" s="72">
        <v>2500</v>
      </c>
      <c r="AM67" s="36"/>
      <c r="AN67" s="36"/>
      <c r="AO67" s="80"/>
      <c r="AP67" s="170"/>
      <c r="AQ67" s="170"/>
      <c r="AR67" s="73" t="s">
        <v>101</v>
      </c>
      <c r="AS67" s="72">
        <v>2500</v>
      </c>
      <c r="AT67" s="36"/>
      <c r="AU67" s="36"/>
      <c r="AV67" s="80"/>
    </row>
    <row r="68" spans="2:48" ht="16.5" customHeight="1">
      <c r="B68" s="73" t="s">
        <v>104</v>
      </c>
      <c r="C68" s="72">
        <v>0</v>
      </c>
      <c r="D68" s="36"/>
      <c r="E68" s="36"/>
      <c r="F68" s="80"/>
      <c r="G68" s="38"/>
      <c r="I68" s="73" t="s">
        <v>104</v>
      </c>
      <c r="J68" s="72">
        <v>0</v>
      </c>
      <c r="K68" s="36"/>
      <c r="L68" s="36"/>
      <c r="M68" s="80"/>
      <c r="P68" s="73" t="s">
        <v>104</v>
      </c>
      <c r="Q68" s="72">
        <v>0</v>
      </c>
      <c r="R68" s="36"/>
      <c r="S68" s="36"/>
      <c r="T68" s="80"/>
      <c r="W68" s="73" t="s">
        <v>104</v>
      </c>
      <c r="X68" s="72">
        <v>0</v>
      </c>
      <c r="Y68" s="36"/>
      <c r="Z68" s="36"/>
      <c r="AA68" s="80"/>
      <c r="AB68" s="170"/>
      <c r="AC68" s="170"/>
      <c r="AD68" s="73" t="s">
        <v>104</v>
      </c>
      <c r="AE68" s="72">
        <v>-15950</v>
      </c>
      <c r="AF68" s="36"/>
      <c r="AG68" s="36"/>
      <c r="AH68" s="80"/>
      <c r="AI68" s="170"/>
      <c r="AJ68" s="170"/>
      <c r="AK68" s="73" t="s">
        <v>104</v>
      </c>
      <c r="AL68" s="72">
        <v>0</v>
      </c>
      <c r="AM68" s="36"/>
      <c r="AN68" s="36"/>
      <c r="AO68" s="80"/>
      <c r="AP68" s="170"/>
      <c r="AQ68" s="170"/>
      <c r="AR68" s="73" t="s">
        <v>104</v>
      </c>
      <c r="AS68" s="72">
        <v>0</v>
      </c>
      <c r="AT68" s="36"/>
      <c r="AU68" s="36"/>
      <c r="AV68" s="80"/>
    </row>
    <row r="69" spans="2:48" ht="16.5" customHeight="1">
      <c r="B69" s="93" t="s">
        <v>109</v>
      </c>
      <c r="C69" s="94">
        <v>11450</v>
      </c>
      <c r="D69" s="81"/>
      <c r="E69" s="36"/>
      <c r="F69" s="37"/>
      <c r="G69" s="38"/>
      <c r="H69" s="39"/>
      <c r="I69" s="93" t="s">
        <v>109</v>
      </c>
      <c r="J69" s="94">
        <v>24400</v>
      </c>
      <c r="K69" s="81"/>
      <c r="L69" s="36"/>
      <c r="M69" s="37"/>
      <c r="N69" s="39"/>
      <c r="O69" s="39"/>
      <c r="P69" s="93" t="s">
        <v>109</v>
      </c>
      <c r="Q69" s="94">
        <v>15560</v>
      </c>
      <c r="R69" s="81"/>
      <c r="S69" s="36"/>
      <c r="T69" s="37"/>
      <c r="U69" s="39"/>
      <c r="V69" s="39"/>
      <c r="W69" s="93" t="s">
        <v>109</v>
      </c>
      <c r="X69" s="94">
        <v>15870</v>
      </c>
      <c r="Y69" s="81"/>
      <c r="Z69" s="36"/>
      <c r="AA69" s="37"/>
      <c r="AB69" s="81"/>
      <c r="AC69" s="81"/>
      <c r="AD69" s="93" t="s">
        <v>109</v>
      </c>
      <c r="AE69" s="94">
        <v>0</v>
      </c>
      <c r="AF69" s="81"/>
      <c r="AG69" s="36"/>
      <c r="AH69" s="37"/>
      <c r="AI69" s="81"/>
      <c r="AJ69" s="81"/>
      <c r="AK69" s="93" t="s">
        <v>109</v>
      </c>
      <c r="AL69" s="94">
        <v>20130</v>
      </c>
      <c r="AM69" s="81"/>
      <c r="AN69" s="36"/>
      <c r="AO69" s="37"/>
      <c r="AP69" s="81"/>
      <c r="AQ69" s="81"/>
      <c r="AR69" s="93" t="s">
        <v>109</v>
      </c>
      <c r="AS69" s="94">
        <v>23180</v>
      </c>
      <c r="AT69" s="81"/>
      <c r="AU69" s="36"/>
      <c r="AV69" s="37"/>
    </row>
    <row r="70" spans="2:48" ht="16.5" customHeight="1">
      <c r="B70" s="74" t="s">
        <v>111</v>
      </c>
      <c r="C70" s="75">
        <v>0</v>
      </c>
      <c r="D70" s="81"/>
      <c r="E70" s="36"/>
      <c r="F70" s="37"/>
      <c r="G70" s="38"/>
      <c r="H70" s="39"/>
      <c r="I70" s="74" t="s">
        <v>111</v>
      </c>
      <c r="J70" s="75">
        <v>0</v>
      </c>
      <c r="K70" s="81"/>
      <c r="L70" s="36"/>
      <c r="M70" s="37"/>
      <c r="N70" s="39"/>
      <c r="O70" s="39"/>
      <c r="P70" s="74" t="s">
        <v>111</v>
      </c>
      <c r="Q70" s="75">
        <v>0</v>
      </c>
      <c r="R70" s="81"/>
      <c r="S70" s="36"/>
      <c r="T70" s="37"/>
      <c r="U70" s="39"/>
      <c r="V70" s="39"/>
      <c r="W70" s="74" t="s">
        <v>111</v>
      </c>
      <c r="X70" s="75">
        <v>0</v>
      </c>
      <c r="Y70" s="81"/>
      <c r="Z70" s="36"/>
      <c r="AA70" s="37"/>
      <c r="AB70" s="81"/>
      <c r="AC70" s="81"/>
      <c r="AD70" s="74" t="s">
        <v>111</v>
      </c>
      <c r="AE70" s="75">
        <v>0</v>
      </c>
      <c r="AF70" s="81"/>
      <c r="AG70" s="36"/>
      <c r="AH70" s="37"/>
      <c r="AI70" s="81"/>
      <c r="AJ70" s="81"/>
      <c r="AK70" s="74" t="s">
        <v>111</v>
      </c>
      <c r="AL70" s="75">
        <v>0</v>
      </c>
      <c r="AM70" s="81"/>
      <c r="AN70" s="36"/>
      <c r="AO70" s="37"/>
      <c r="AP70" s="81"/>
      <c r="AQ70" s="81"/>
      <c r="AR70" s="74" t="s">
        <v>111</v>
      </c>
      <c r="AS70" s="75">
        <v>0</v>
      </c>
      <c r="AT70" s="81"/>
      <c r="AU70" s="36"/>
      <c r="AV70" s="37"/>
    </row>
    <row r="71" spans="2:48" ht="16.5" customHeight="1">
      <c r="B71" s="91" t="s">
        <v>112</v>
      </c>
      <c r="C71" s="92">
        <v>11450</v>
      </c>
      <c r="D71" s="81"/>
      <c r="E71" s="36"/>
      <c r="F71" s="37"/>
      <c r="G71" s="38"/>
      <c r="I71" s="91" t="s">
        <v>112</v>
      </c>
      <c r="J71" s="92">
        <v>24400</v>
      </c>
      <c r="K71" s="81"/>
      <c r="L71" s="36"/>
      <c r="M71" s="37"/>
      <c r="P71" s="91" t="s">
        <v>112</v>
      </c>
      <c r="Q71" s="92">
        <v>15560</v>
      </c>
      <c r="R71" s="81"/>
      <c r="S71" s="36"/>
      <c r="T71" s="37"/>
      <c r="W71" s="91" t="s">
        <v>112</v>
      </c>
      <c r="X71" s="92">
        <v>15870</v>
      </c>
      <c r="Y71" s="81"/>
      <c r="Z71" s="36"/>
      <c r="AA71" s="37"/>
      <c r="AB71" s="81"/>
      <c r="AC71" s="81"/>
      <c r="AD71" s="91" t="s">
        <v>112</v>
      </c>
      <c r="AE71" s="92">
        <v>0</v>
      </c>
      <c r="AF71" s="81"/>
      <c r="AG71" s="36"/>
      <c r="AH71" s="37"/>
      <c r="AI71" s="81"/>
      <c r="AJ71" s="81"/>
      <c r="AK71" s="91" t="s">
        <v>112</v>
      </c>
      <c r="AL71" s="92">
        <v>20130</v>
      </c>
      <c r="AM71" s="81"/>
      <c r="AN71" s="36"/>
      <c r="AO71" s="37"/>
      <c r="AP71" s="81"/>
      <c r="AQ71" s="81"/>
      <c r="AR71" s="91" t="s">
        <v>112</v>
      </c>
      <c r="AS71" s="92">
        <v>23180</v>
      </c>
      <c r="AT71" s="81"/>
      <c r="AU71" s="36"/>
      <c r="AV71" s="37"/>
    </row>
    <row r="72" spans="2:48" s="39" customFormat="1" ht="16.5" customHeight="1">
      <c r="B72" s="73"/>
      <c r="C72" s="42"/>
      <c r="D72" s="36"/>
      <c r="E72" s="36"/>
      <c r="F72" s="37"/>
      <c r="G72" s="38"/>
      <c r="I72" s="73"/>
      <c r="J72" s="42"/>
      <c r="K72" s="36"/>
      <c r="L72" s="36"/>
      <c r="M72" s="37"/>
      <c r="P72" s="73"/>
      <c r="Q72" s="42"/>
      <c r="R72" s="36"/>
      <c r="S72" s="36"/>
      <c r="T72" s="37"/>
      <c r="W72" s="73"/>
      <c r="X72" s="42"/>
      <c r="Y72" s="36"/>
      <c r="Z72" s="36"/>
      <c r="AA72" s="37"/>
      <c r="AB72" s="81"/>
      <c r="AC72" s="81"/>
      <c r="AD72" s="73"/>
      <c r="AE72" s="42"/>
      <c r="AF72" s="36"/>
      <c r="AG72" s="36"/>
      <c r="AH72" s="37"/>
      <c r="AI72" s="81"/>
      <c r="AJ72" s="81"/>
      <c r="AK72" s="73"/>
      <c r="AL72" s="42"/>
      <c r="AM72" s="36"/>
      <c r="AN72" s="36"/>
      <c r="AO72" s="37"/>
      <c r="AP72" s="81"/>
      <c r="AQ72" s="81"/>
      <c r="AR72" s="73"/>
      <c r="AS72" s="42"/>
      <c r="AT72" s="36"/>
      <c r="AU72" s="36"/>
      <c r="AV72" s="37"/>
    </row>
    <row r="73" spans="2:48" s="82" customFormat="1" ht="16.5" customHeight="1">
      <c r="B73" s="73">
        <v>0</v>
      </c>
      <c r="C73" s="42"/>
      <c r="D73" s="36"/>
      <c r="E73" s="36"/>
      <c r="F73" s="37"/>
      <c r="G73" s="83"/>
      <c r="I73" s="73">
        <v>0</v>
      </c>
      <c r="J73" s="42"/>
      <c r="K73" s="36"/>
      <c r="L73" s="36"/>
      <c r="M73" s="37"/>
      <c r="P73" s="73">
        <v>0</v>
      </c>
      <c r="Q73" s="42"/>
      <c r="R73" s="36"/>
      <c r="S73" s="36"/>
      <c r="T73" s="37"/>
      <c r="W73" s="73">
        <v>0</v>
      </c>
      <c r="X73" s="42"/>
      <c r="Y73" s="36"/>
      <c r="Z73" s="36"/>
      <c r="AA73" s="37"/>
      <c r="AB73" s="81"/>
      <c r="AC73" s="81"/>
      <c r="AD73" s="73">
        <v>0</v>
      </c>
      <c r="AE73" s="42"/>
      <c r="AF73" s="36"/>
      <c r="AG73" s="36"/>
      <c r="AH73" s="37"/>
      <c r="AI73" s="81"/>
      <c r="AJ73" s="81"/>
      <c r="AK73" s="73">
        <v>0</v>
      </c>
      <c r="AL73" s="42"/>
      <c r="AM73" s="36"/>
      <c r="AN73" s="36"/>
      <c r="AO73" s="37"/>
      <c r="AP73" s="81"/>
      <c r="AQ73" s="81"/>
      <c r="AR73" s="73">
        <v>0</v>
      </c>
      <c r="AS73" s="42"/>
      <c r="AT73" s="36"/>
      <c r="AU73" s="36"/>
      <c r="AV73" s="37"/>
    </row>
    <row r="74" spans="2:48" ht="16.5" customHeight="1">
      <c r="B74" s="73" t="s">
        <v>211</v>
      </c>
      <c r="C74" s="42"/>
      <c r="D74" s="36"/>
      <c r="E74" s="36"/>
      <c r="F74" s="37"/>
      <c r="G74" s="38"/>
      <c r="I74" s="73" t="s">
        <v>211</v>
      </c>
      <c r="J74" s="42"/>
      <c r="K74" s="36"/>
      <c r="L74" s="36"/>
      <c r="M74" s="37"/>
      <c r="P74" s="73" t="s">
        <v>211</v>
      </c>
      <c r="Q74" s="42"/>
      <c r="R74" s="36"/>
      <c r="S74" s="36"/>
      <c r="T74" s="37"/>
      <c r="W74" s="73" t="s">
        <v>211</v>
      </c>
      <c r="X74" s="42"/>
      <c r="Y74" s="36"/>
      <c r="Z74" s="36"/>
      <c r="AA74" s="37"/>
      <c r="AB74" s="81"/>
      <c r="AC74" s="81"/>
      <c r="AD74" s="73" t="s">
        <v>211</v>
      </c>
      <c r="AE74" s="42"/>
      <c r="AF74" s="36"/>
      <c r="AG74" s="36"/>
      <c r="AH74" s="37"/>
      <c r="AI74" s="81"/>
      <c r="AJ74" s="81"/>
      <c r="AK74" s="73" t="s">
        <v>211</v>
      </c>
      <c r="AL74" s="42"/>
      <c r="AM74" s="36"/>
      <c r="AN74" s="36"/>
      <c r="AO74" s="37"/>
      <c r="AP74" s="81"/>
      <c r="AQ74" s="81"/>
      <c r="AR74" s="73" t="s">
        <v>211</v>
      </c>
      <c r="AS74" s="42"/>
      <c r="AT74" s="36"/>
      <c r="AU74" s="36"/>
      <c r="AV74" s="37"/>
    </row>
    <row r="75" spans="2:48" s="184" customFormat="1" ht="16.5" customHeight="1">
      <c r="B75" s="180">
        <v>0</v>
      </c>
      <c r="C75" s="181"/>
      <c r="D75" s="26"/>
      <c r="E75" s="26"/>
      <c r="F75" s="182"/>
      <c r="G75" s="183"/>
      <c r="I75" s="180">
        <v>0</v>
      </c>
      <c r="J75" s="181"/>
      <c r="K75" s="26"/>
      <c r="L75" s="26"/>
      <c r="M75" s="182"/>
      <c r="P75" s="180">
        <v>0</v>
      </c>
      <c r="Q75" s="181"/>
      <c r="R75" s="26"/>
      <c r="S75" s="26"/>
      <c r="T75" s="182"/>
      <c r="W75" s="180">
        <v>0</v>
      </c>
      <c r="X75" s="181"/>
      <c r="Y75" s="26"/>
      <c r="Z75" s="26"/>
      <c r="AA75" s="182"/>
      <c r="AB75" s="185"/>
      <c r="AC75" s="185"/>
      <c r="AD75" s="180">
        <v>0</v>
      </c>
      <c r="AE75" s="181"/>
      <c r="AF75" s="26"/>
      <c r="AG75" s="26"/>
      <c r="AH75" s="182"/>
      <c r="AI75" s="185"/>
      <c r="AJ75" s="185"/>
      <c r="AK75" s="180">
        <v>0</v>
      </c>
      <c r="AL75" s="181"/>
      <c r="AM75" s="26"/>
      <c r="AN75" s="26"/>
      <c r="AO75" s="182"/>
      <c r="AP75" s="185"/>
      <c r="AQ75" s="185"/>
      <c r="AR75" s="180">
        <v>0</v>
      </c>
      <c r="AS75" s="181"/>
      <c r="AT75" s="26"/>
      <c r="AU75" s="26"/>
      <c r="AV75" s="182"/>
    </row>
    <row r="76" spans="2:48" ht="16.5" customHeight="1" thickBot="1">
      <c r="B76" s="84"/>
      <c r="C76" s="85"/>
      <c r="D76" s="85"/>
      <c r="E76" s="85"/>
      <c r="F76" s="86"/>
      <c r="I76" s="84"/>
      <c r="J76" s="85"/>
      <c r="K76" s="85"/>
      <c r="L76" s="85"/>
      <c r="M76" s="86"/>
      <c r="P76" s="84"/>
      <c r="Q76" s="85"/>
      <c r="R76" s="85"/>
      <c r="S76" s="85"/>
      <c r="T76" s="86"/>
      <c r="W76" s="84"/>
      <c r="X76" s="85"/>
      <c r="Y76" s="85"/>
      <c r="Z76" s="85"/>
      <c r="AA76" s="86"/>
      <c r="AB76" s="81"/>
      <c r="AC76" s="81"/>
      <c r="AD76" s="84"/>
      <c r="AE76" s="85"/>
      <c r="AF76" s="85"/>
      <c r="AG76" s="85"/>
      <c r="AH76" s="86"/>
      <c r="AI76" s="81"/>
      <c r="AJ76" s="81"/>
      <c r="AK76" s="84"/>
      <c r="AL76" s="85"/>
      <c r="AM76" s="85"/>
      <c r="AN76" s="85"/>
      <c r="AO76" s="86"/>
      <c r="AP76" s="81"/>
      <c r="AQ76" s="81"/>
      <c r="AR76" s="84"/>
      <c r="AS76" s="85"/>
      <c r="AT76" s="85"/>
      <c r="AU76" s="85"/>
      <c r="AV76" s="86"/>
    </row>
    <row r="77" spans="2:48" ht="16.5" customHeight="1">
      <c r="B77" s="36"/>
      <c r="I77" s="36"/>
      <c r="P77" s="36"/>
      <c r="W77" s="36"/>
      <c r="AD77" s="36"/>
      <c r="AK77" s="36"/>
      <c r="AR77" s="36"/>
    </row>
    <row r="78" spans="2:48" ht="16.5" customHeight="1">
      <c r="B78" s="36"/>
      <c r="I78" s="36"/>
      <c r="P78" s="36"/>
      <c r="W78" s="36"/>
      <c r="AD78" s="36"/>
      <c r="AK78" s="36"/>
      <c r="AR78" s="36"/>
    </row>
    <row r="79" spans="2:48" ht="16.5" customHeight="1">
      <c r="B79" s="36"/>
      <c r="I79" s="36"/>
      <c r="P79" s="36"/>
      <c r="W79" s="36"/>
      <c r="AD79" s="36"/>
      <c r="AK79" s="36"/>
      <c r="AR79" s="36"/>
    </row>
    <row r="80" spans="2:48" ht="16.5" customHeight="1" thickBot="1">
      <c r="G80" s="38"/>
    </row>
    <row r="81" spans="2:48" s="76" customFormat="1" ht="16.5" customHeight="1">
      <c r="B81" s="98"/>
      <c r="C81" s="101"/>
      <c r="D81" s="102" t="s">
        <v>114</v>
      </c>
      <c r="E81" s="99"/>
      <c r="F81" s="100"/>
      <c r="G81" s="77"/>
      <c r="I81" s="98"/>
      <c r="J81" s="101"/>
      <c r="K81" s="102" t="s">
        <v>114</v>
      </c>
      <c r="L81" s="99"/>
      <c r="M81" s="100"/>
      <c r="P81" s="98"/>
      <c r="Q81" s="101"/>
      <c r="R81" s="102" t="s">
        <v>114</v>
      </c>
      <c r="S81" s="99"/>
      <c r="T81" s="100"/>
      <c r="W81" s="98"/>
      <c r="X81" s="101"/>
      <c r="Y81" s="102" t="s">
        <v>114</v>
      </c>
      <c r="Z81" s="99"/>
      <c r="AA81" s="100"/>
      <c r="AB81" s="167"/>
      <c r="AC81" s="167"/>
      <c r="AD81" s="98"/>
      <c r="AE81" s="101"/>
      <c r="AF81" s="102" t="s">
        <v>114</v>
      </c>
      <c r="AG81" s="99"/>
      <c r="AH81" s="100"/>
      <c r="AI81" s="167"/>
      <c r="AJ81" s="167"/>
      <c r="AK81" s="98"/>
      <c r="AL81" s="101"/>
      <c r="AM81" s="102" t="s">
        <v>114</v>
      </c>
      <c r="AN81" s="99"/>
      <c r="AO81" s="100"/>
      <c r="AP81" s="167"/>
      <c r="AQ81" s="167"/>
      <c r="AR81" s="98"/>
      <c r="AS81" s="101"/>
      <c r="AT81" s="102" t="s">
        <v>114</v>
      </c>
      <c r="AU81" s="99"/>
      <c r="AV81" s="100"/>
    </row>
    <row r="82" spans="2:48" ht="16.5" customHeight="1">
      <c r="B82" s="40" t="s">
        <v>26</v>
      </c>
      <c r="C82" s="26" t="s">
        <v>36</v>
      </c>
      <c r="D82" s="96"/>
      <c r="E82" s="26"/>
      <c r="F82" s="95"/>
      <c r="G82" s="41"/>
      <c r="H82" s="41"/>
      <c r="I82" s="40" t="s">
        <v>26</v>
      </c>
      <c r="J82" s="26" t="s">
        <v>41</v>
      </c>
      <c r="K82" s="41"/>
      <c r="L82" s="26"/>
      <c r="M82" s="70"/>
      <c r="N82" s="41"/>
      <c r="O82" s="41"/>
      <c r="P82" s="40" t="s">
        <v>26</v>
      </c>
      <c r="Q82" s="26" t="s">
        <v>52</v>
      </c>
      <c r="R82" s="42"/>
      <c r="S82" s="26"/>
      <c r="T82" s="70"/>
      <c r="U82" s="41"/>
      <c r="V82" s="41"/>
      <c r="W82" s="40" t="s">
        <v>26</v>
      </c>
      <c r="X82" s="26" t="s">
        <v>53</v>
      </c>
      <c r="Y82" s="41"/>
      <c r="Z82" s="26"/>
      <c r="AA82" s="70"/>
      <c r="AB82" s="41"/>
      <c r="AC82" s="41"/>
      <c r="AD82" s="40" t="s">
        <v>26</v>
      </c>
      <c r="AE82" s="26" t="s">
        <v>47</v>
      </c>
      <c r="AF82" s="41"/>
      <c r="AG82" s="26"/>
      <c r="AH82" s="70"/>
      <c r="AI82" s="41"/>
      <c r="AJ82" s="41"/>
      <c r="AK82" s="40" t="s">
        <v>26</v>
      </c>
      <c r="AL82" s="26" t="s">
        <v>54</v>
      </c>
      <c r="AN82" s="26"/>
      <c r="AO82" s="70"/>
      <c r="AP82" s="41"/>
      <c r="AQ82" s="41"/>
      <c r="AR82" s="40" t="s">
        <v>26</v>
      </c>
      <c r="AS82" s="26" t="s">
        <v>55</v>
      </c>
      <c r="AU82" s="26"/>
      <c r="AV82" s="70"/>
    </row>
    <row r="83" spans="2:48" ht="16.5" customHeight="1">
      <c r="B83" s="73" t="s">
        <v>27</v>
      </c>
      <c r="C83" s="36" t="s">
        <v>410</v>
      </c>
      <c r="D83" s="36"/>
      <c r="E83" s="36" t="s">
        <v>28</v>
      </c>
      <c r="F83" s="90">
        <v>45422</v>
      </c>
      <c r="G83" s="38"/>
      <c r="I83" s="73" t="s">
        <v>27</v>
      </c>
      <c r="J83" s="36" t="s">
        <v>410</v>
      </c>
      <c r="K83" s="36"/>
      <c r="L83" s="36" t="s">
        <v>28</v>
      </c>
      <c r="M83" s="90">
        <v>45422</v>
      </c>
      <c r="P83" s="73" t="s">
        <v>27</v>
      </c>
      <c r="Q83" s="36" t="s">
        <v>410</v>
      </c>
      <c r="R83" s="36"/>
      <c r="S83" s="36" t="s">
        <v>28</v>
      </c>
      <c r="T83" s="90">
        <v>45422</v>
      </c>
      <c r="W83" s="73" t="s">
        <v>27</v>
      </c>
      <c r="X83" s="36" t="s">
        <v>410</v>
      </c>
      <c r="Y83" s="36"/>
      <c r="Z83" s="36" t="s">
        <v>28</v>
      </c>
      <c r="AA83" s="90">
        <v>45422</v>
      </c>
      <c r="AB83" s="168"/>
      <c r="AC83" s="168"/>
      <c r="AD83" s="73" t="s">
        <v>27</v>
      </c>
      <c r="AE83" s="36" t="s">
        <v>410</v>
      </c>
      <c r="AF83" s="36"/>
      <c r="AG83" s="36" t="s">
        <v>28</v>
      </c>
      <c r="AH83" s="90">
        <v>45422</v>
      </c>
      <c r="AI83" s="168"/>
      <c r="AJ83" s="168"/>
      <c r="AK83" s="73" t="s">
        <v>27</v>
      </c>
      <c r="AL83" s="36" t="s">
        <v>410</v>
      </c>
      <c r="AM83" s="36"/>
      <c r="AN83" s="36" t="s">
        <v>28</v>
      </c>
      <c r="AO83" s="90">
        <v>45422</v>
      </c>
      <c r="AP83" s="168"/>
      <c r="AQ83" s="168"/>
      <c r="AR83" s="73" t="s">
        <v>27</v>
      </c>
      <c r="AS83" s="36" t="s">
        <v>410</v>
      </c>
      <c r="AT83" s="36"/>
      <c r="AU83" s="36" t="s">
        <v>28</v>
      </c>
      <c r="AV83" s="90">
        <v>45422</v>
      </c>
    </row>
    <row r="84" spans="2:48" ht="16.5" customHeight="1">
      <c r="B84" s="73"/>
      <c r="C84" s="36"/>
      <c r="D84" s="36"/>
      <c r="E84" s="36"/>
      <c r="F84" s="37"/>
      <c r="G84" s="38"/>
      <c r="I84" s="73"/>
      <c r="J84" s="36"/>
      <c r="K84" s="36"/>
      <c r="L84" s="36"/>
      <c r="M84" s="37"/>
      <c r="P84" s="73"/>
      <c r="Q84" s="36"/>
      <c r="R84" s="36"/>
      <c r="S84" s="36"/>
      <c r="T84" s="37"/>
      <c r="W84" s="73"/>
      <c r="X84" s="36"/>
      <c r="Y84" s="36"/>
      <c r="Z84" s="36"/>
      <c r="AA84" s="37"/>
      <c r="AB84" s="81"/>
      <c r="AC84" s="81"/>
      <c r="AD84" s="73"/>
      <c r="AE84" s="36"/>
      <c r="AF84" s="36"/>
      <c r="AG84" s="36"/>
      <c r="AH84" s="37"/>
      <c r="AI84" s="81"/>
      <c r="AJ84" s="81"/>
      <c r="AK84" s="73"/>
      <c r="AL84" s="36"/>
      <c r="AM84" s="36"/>
      <c r="AN84" s="36"/>
      <c r="AO84" s="37"/>
      <c r="AP84" s="81"/>
      <c r="AQ84" s="81"/>
      <c r="AR84" s="73"/>
      <c r="AS84" s="36"/>
      <c r="AT84" s="36"/>
      <c r="AU84" s="36"/>
      <c r="AV84" s="37"/>
    </row>
    <row r="85" spans="2:48" s="79" customFormat="1" ht="16.5" customHeight="1">
      <c r="B85" s="266" t="s">
        <v>113</v>
      </c>
      <c r="C85" s="267"/>
      <c r="D85" s="250"/>
      <c r="E85" s="268" t="s">
        <v>115</v>
      </c>
      <c r="F85" s="269"/>
      <c r="G85" s="78"/>
      <c r="I85" s="266" t="s">
        <v>113</v>
      </c>
      <c r="J85" s="267"/>
      <c r="K85" s="250"/>
      <c r="L85" s="268" t="s">
        <v>115</v>
      </c>
      <c r="M85" s="269"/>
      <c r="P85" s="266" t="s">
        <v>113</v>
      </c>
      <c r="Q85" s="267"/>
      <c r="R85" s="250"/>
      <c r="S85" s="268" t="s">
        <v>115</v>
      </c>
      <c r="T85" s="269"/>
      <c r="W85" s="266" t="s">
        <v>113</v>
      </c>
      <c r="X85" s="267"/>
      <c r="Y85" s="250"/>
      <c r="Z85" s="268" t="s">
        <v>115</v>
      </c>
      <c r="AA85" s="269"/>
      <c r="AB85" s="169"/>
      <c r="AC85" s="169"/>
      <c r="AD85" s="266" t="s">
        <v>113</v>
      </c>
      <c r="AE85" s="267"/>
      <c r="AF85" s="250"/>
      <c r="AG85" s="268" t="s">
        <v>115</v>
      </c>
      <c r="AH85" s="269"/>
      <c r="AI85" s="169"/>
      <c r="AJ85" s="169"/>
      <c r="AK85" s="266" t="s">
        <v>113</v>
      </c>
      <c r="AL85" s="267"/>
      <c r="AM85" s="250"/>
      <c r="AN85" s="268" t="s">
        <v>115</v>
      </c>
      <c r="AO85" s="269"/>
      <c r="AP85" s="169"/>
      <c r="AQ85" s="169"/>
      <c r="AR85" s="266" t="s">
        <v>113</v>
      </c>
      <c r="AS85" s="267"/>
      <c r="AT85" s="250"/>
      <c r="AU85" s="268" t="s">
        <v>115</v>
      </c>
      <c r="AV85" s="269"/>
    </row>
    <row r="86" spans="2:48" ht="16.5" customHeight="1">
      <c r="B86" s="73" t="s">
        <v>1</v>
      </c>
      <c r="C86" s="72">
        <v>910</v>
      </c>
      <c r="D86" s="36"/>
      <c r="E86" s="36" t="s">
        <v>29</v>
      </c>
      <c r="F86" s="80" t="s">
        <v>446</v>
      </c>
      <c r="G86" s="38"/>
      <c r="I86" s="73" t="s">
        <v>1</v>
      </c>
      <c r="J86" s="72">
        <v>910</v>
      </c>
      <c r="K86" s="36"/>
      <c r="L86" s="36" t="s">
        <v>29</v>
      </c>
      <c r="M86" s="80" t="s">
        <v>447</v>
      </c>
      <c r="P86" s="73" t="s">
        <v>1</v>
      </c>
      <c r="Q86" s="72">
        <v>910</v>
      </c>
      <c r="R86" s="36"/>
      <c r="S86" s="36" t="s">
        <v>29</v>
      </c>
      <c r="T86" s="80" t="s">
        <v>448</v>
      </c>
      <c r="W86" s="73" t="s">
        <v>1</v>
      </c>
      <c r="X86" s="72">
        <v>910</v>
      </c>
      <c r="Y86" s="36"/>
      <c r="Z86" s="36" t="s">
        <v>29</v>
      </c>
      <c r="AA86" s="80" t="s">
        <v>449</v>
      </c>
      <c r="AB86" s="170"/>
      <c r="AC86" s="170"/>
      <c r="AD86" s="73" t="s">
        <v>1</v>
      </c>
      <c r="AE86" s="72">
        <v>910</v>
      </c>
      <c r="AF86" s="36"/>
      <c r="AG86" s="36" t="s">
        <v>29</v>
      </c>
      <c r="AH86" s="80" t="s">
        <v>450</v>
      </c>
      <c r="AI86" s="170"/>
      <c r="AJ86" s="170"/>
      <c r="AK86" s="73" t="s">
        <v>1</v>
      </c>
      <c r="AL86" s="72">
        <v>910</v>
      </c>
      <c r="AM86" s="36"/>
      <c r="AN86" s="36" t="s">
        <v>29</v>
      </c>
      <c r="AO86" s="80" t="s">
        <v>451</v>
      </c>
      <c r="AP86" s="170"/>
      <c r="AQ86" s="170"/>
      <c r="AR86" s="73" t="s">
        <v>1</v>
      </c>
      <c r="AS86" s="72">
        <v>910</v>
      </c>
      <c r="AT86" s="36"/>
      <c r="AU86" s="36" t="s">
        <v>29</v>
      </c>
      <c r="AV86" s="80" t="s">
        <v>452</v>
      </c>
    </row>
    <row r="87" spans="2:48" ht="16.5" customHeight="1">
      <c r="B87" s="73" t="s">
        <v>3</v>
      </c>
      <c r="C87" s="72">
        <v>12240</v>
      </c>
      <c r="D87" s="36"/>
      <c r="E87" s="36" t="s">
        <v>30</v>
      </c>
      <c r="F87" s="80" t="s">
        <v>312</v>
      </c>
      <c r="G87" s="38"/>
      <c r="I87" s="73" t="s">
        <v>3</v>
      </c>
      <c r="J87" s="72">
        <v>15120</v>
      </c>
      <c r="K87" s="36"/>
      <c r="L87" s="36" t="s">
        <v>30</v>
      </c>
      <c r="M87" s="80" t="s">
        <v>313</v>
      </c>
      <c r="P87" s="73" t="s">
        <v>3</v>
      </c>
      <c r="Q87" s="72">
        <v>12840</v>
      </c>
      <c r="R87" s="36"/>
      <c r="S87" s="36" t="s">
        <v>30</v>
      </c>
      <c r="T87" s="80" t="s">
        <v>314</v>
      </c>
      <c r="W87" s="73" t="s">
        <v>3</v>
      </c>
      <c r="X87" s="72">
        <v>11160</v>
      </c>
      <c r="Y87" s="36"/>
      <c r="Z87" s="36" t="s">
        <v>30</v>
      </c>
      <c r="AA87" s="80" t="s">
        <v>315</v>
      </c>
      <c r="AB87" s="170"/>
      <c r="AC87" s="170"/>
      <c r="AD87" s="73" t="s">
        <v>3</v>
      </c>
      <c r="AE87" s="72">
        <v>17640</v>
      </c>
      <c r="AF87" s="36"/>
      <c r="AG87" s="36" t="s">
        <v>30</v>
      </c>
      <c r="AH87" s="80" t="s">
        <v>316</v>
      </c>
      <c r="AI87" s="170"/>
      <c r="AJ87" s="170"/>
      <c r="AK87" s="73" t="s">
        <v>3</v>
      </c>
      <c r="AL87" s="72">
        <v>10200</v>
      </c>
      <c r="AM87" s="36"/>
      <c r="AN87" s="36" t="s">
        <v>30</v>
      </c>
      <c r="AO87" s="80" t="s">
        <v>317</v>
      </c>
      <c r="AP87" s="170"/>
      <c r="AQ87" s="170"/>
      <c r="AR87" s="73" t="s">
        <v>3</v>
      </c>
      <c r="AS87" s="72">
        <v>9840</v>
      </c>
      <c r="AT87" s="36"/>
      <c r="AU87" s="36" t="s">
        <v>30</v>
      </c>
      <c r="AV87" s="80" t="s">
        <v>318</v>
      </c>
    </row>
    <row r="88" spans="2:48" ht="16.5" customHeight="1">
      <c r="B88" s="73" t="s">
        <v>159</v>
      </c>
      <c r="C88" s="72">
        <v>0</v>
      </c>
      <c r="D88" s="36"/>
      <c r="E88" s="36"/>
      <c r="F88" s="80"/>
      <c r="G88" s="38"/>
      <c r="I88" s="73" t="s">
        <v>159</v>
      </c>
      <c r="J88" s="72">
        <v>0</v>
      </c>
      <c r="K88" s="36"/>
      <c r="L88" s="36"/>
      <c r="M88" s="80"/>
      <c r="P88" s="73" t="s">
        <v>159</v>
      </c>
      <c r="Q88" s="72">
        <v>0</v>
      </c>
      <c r="R88" s="36"/>
      <c r="S88" s="36"/>
      <c r="T88" s="80"/>
      <c r="W88" s="73" t="s">
        <v>159</v>
      </c>
      <c r="X88" s="72">
        <v>0</v>
      </c>
      <c r="Y88" s="36"/>
      <c r="Z88" s="36"/>
      <c r="AA88" s="80"/>
      <c r="AB88" s="170"/>
      <c r="AC88" s="170"/>
      <c r="AD88" s="73" t="s">
        <v>159</v>
      </c>
      <c r="AE88" s="72">
        <v>0</v>
      </c>
      <c r="AF88" s="36"/>
      <c r="AG88" s="36"/>
      <c r="AH88" s="80"/>
      <c r="AI88" s="170"/>
      <c r="AJ88" s="170"/>
      <c r="AK88" s="73" t="s">
        <v>159</v>
      </c>
      <c r="AL88" s="72">
        <v>0</v>
      </c>
      <c r="AM88" s="36"/>
      <c r="AN88" s="36"/>
      <c r="AO88" s="80"/>
      <c r="AP88" s="170"/>
      <c r="AQ88" s="170"/>
      <c r="AR88" s="73" t="s">
        <v>159</v>
      </c>
      <c r="AS88" s="72">
        <v>0</v>
      </c>
      <c r="AT88" s="36"/>
      <c r="AU88" s="36"/>
      <c r="AV88" s="80"/>
    </row>
    <row r="89" spans="2:48" ht="16.5" customHeight="1">
      <c r="B89" s="164" t="s">
        <v>172</v>
      </c>
      <c r="C89" s="72">
        <v>918</v>
      </c>
      <c r="D89" s="36"/>
      <c r="E89" s="36"/>
      <c r="F89" s="80"/>
      <c r="G89" s="38"/>
      <c r="I89" s="164" t="s">
        <v>172</v>
      </c>
      <c r="J89" s="72">
        <v>1134</v>
      </c>
      <c r="K89" s="36"/>
      <c r="L89" s="36"/>
      <c r="M89" s="80"/>
      <c r="P89" s="164" t="s">
        <v>172</v>
      </c>
      <c r="Q89" s="72">
        <v>963</v>
      </c>
      <c r="R89" s="36"/>
      <c r="S89" s="36"/>
      <c r="T89" s="80"/>
      <c r="W89" s="164" t="s">
        <v>172</v>
      </c>
      <c r="X89" s="72">
        <v>837</v>
      </c>
      <c r="Y89" s="36"/>
      <c r="Z89" s="36"/>
      <c r="AA89" s="80"/>
      <c r="AB89" s="170"/>
      <c r="AC89" s="170"/>
      <c r="AD89" s="164" t="s">
        <v>172</v>
      </c>
      <c r="AE89" s="72">
        <v>1323</v>
      </c>
      <c r="AF89" s="36"/>
      <c r="AG89" s="36"/>
      <c r="AH89" s="80"/>
      <c r="AI89" s="170"/>
      <c r="AJ89" s="170"/>
      <c r="AK89" s="164" t="s">
        <v>172</v>
      </c>
      <c r="AL89" s="72">
        <v>765</v>
      </c>
      <c r="AM89" s="36"/>
      <c r="AN89" s="36"/>
      <c r="AO89" s="80"/>
      <c r="AP89" s="170"/>
      <c r="AQ89" s="170"/>
      <c r="AR89" s="164" t="s">
        <v>172</v>
      </c>
      <c r="AS89" s="72">
        <v>738</v>
      </c>
      <c r="AT89" s="36"/>
      <c r="AU89" s="36"/>
      <c r="AV89" s="80"/>
    </row>
    <row r="90" spans="2:48" ht="16.5" customHeight="1">
      <c r="B90" s="73" t="s">
        <v>168</v>
      </c>
      <c r="C90" s="72">
        <v>510</v>
      </c>
      <c r="D90" s="36"/>
      <c r="E90" s="36"/>
      <c r="F90" s="80"/>
      <c r="G90" s="38"/>
      <c r="I90" s="73" t="s">
        <v>168</v>
      </c>
      <c r="J90" s="72">
        <v>630</v>
      </c>
      <c r="K90" s="36"/>
      <c r="L90" s="36"/>
      <c r="M90" s="80"/>
      <c r="P90" s="73" t="s">
        <v>168</v>
      </c>
      <c r="Q90" s="72">
        <v>535</v>
      </c>
      <c r="R90" s="36"/>
      <c r="S90" s="36"/>
      <c r="T90" s="80"/>
      <c r="W90" s="73" t="s">
        <v>168</v>
      </c>
      <c r="X90" s="72">
        <v>465</v>
      </c>
      <c r="Y90" s="36"/>
      <c r="Z90" s="36"/>
      <c r="AA90" s="80"/>
      <c r="AB90" s="170"/>
      <c r="AC90" s="170"/>
      <c r="AD90" s="73" t="s">
        <v>168</v>
      </c>
      <c r="AE90" s="72">
        <v>735</v>
      </c>
      <c r="AF90" s="36"/>
      <c r="AG90" s="36"/>
      <c r="AH90" s="80"/>
      <c r="AI90" s="170"/>
      <c r="AJ90" s="170"/>
      <c r="AK90" s="73" t="s">
        <v>168</v>
      </c>
      <c r="AL90" s="72">
        <v>425</v>
      </c>
      <c r="AM90" s="36"/>
      <c r="AN90" s="36"/>
      <c r="AO90" s="80"/>
      <c r="AP90" s="170"/>
      <c r="AQ90" s="170"/>
      <c r="AR90" s="73" t="s">
        <v>168</v>
      </c>
      <c r="AS90" s="72">
        <v>410</v>
      </c>
      <c r="AT90" s="36"/>
      <c r="AU90" s="36"/>
      <c r="AV90" s="80"/>
    </row>
    <row r="91" spans="2:48" ht="16.5" customHeight="1">
      <c r="B91" s="73" t="s">
        <v>31</v>
      </c>
      <c r="C91" s="72">
        <v>1458</v>
      </c>
      <c r="D91" s="36"/>
      <c r="E91" s="172" t="s">
        <v>117</v>
      </c>
      <c r="F91" s="173"/>
      <c r="G91" s="38"/>
      <c r="I91" s="73" t="s">
        <v>31</v>
      </c>
      <c r="J91" s="72">
        <v>1779</v>
      </c>
      <c r="K91" s="36"/>
      <c r="L91" s="172" t="s">
        <v>117</v>
      </c>
      <c r="M91" s="173"/>
      <c r="P91" s="73" t="s">
        <v>31</v>
      </c>
      <c r="Q91" s="72">
        <v>1525</v>
      </c>
      <c r="R91" s="36"/>
      <c r="S91" s="172" t="s">
        <v>117</v>
      </c>
      <c r="T91" s="173"/>
      <c r="W91" s="73" t="s">
        <v>31</v>
      </c>
      <c r="X91" s="72">
        <v>1337</v>
      </c>
      <c r="Y91" s="36"/>
      <c r="Z91" s="172" t="s">
        <v>117</v>
      </c>
      <c r="AA91" s="173"/>
      <c r="AB91" s="169"/>
      <c r="AC91" s="169"/>
      <c r="AD91" s="73" t="s">
        <v>31</v>
      </c>
      <c r="AE91" s="72">
        <v>2061</v>
      </c>
      <c r="AF91" s="36"/>
      <c r="AG91" s="172" t="s">
        <v>117</v>
      </c>
      <c r="AH91" s="173"/>
      <c r="AI91" s="169"/>
      <c r="AJ91" s="169"/>
      <c r="AK91" s="73" t="s">
        <v>31</v>
      </c>
      <c r="AL91" s="72">
        <v>1230</v>
      </c>
      <c r="AM91" s="36"/>
      <c r="AN91" s="172" t="s">
        <v>117</v>
      </c>
      <c r="AO91" s="173"/>
      <c r="AP91" s="169"/>
      <c r="AQ91" s="169"/>
      <c r="AR91" s="73" t="s">
        <v>31</v>
      </c>
      <c r="AS91" s="72">
        <v>1190</v>
      </c>
      <c r="AT91" s="36"/>
      <c r="AU91" s="172" t="s">
        <v>117</v>
      </c>
      <c r="AV91" s="173"/>
    </row>
    <row r="92" spans="2:48" ht="16.5" customHeight="1">
      <c r="B92" s="73" t="s">
        <v>171</v>
      </c>
      <c r="C92" s="72">
        <v>-6</v>
      </c>
      <c r="D92" s="36"/>
      <c r="E92" s="36" t="s">
        <v>33</v>
      </c>
      <c r="F92" s="80" t="s">
        <v>453</v>
      </c>
      <c r="G92" s="38"/>
      <c r="I92" s="73" t="s">
        <v>171</v>
      </c>
      <c r="J92" s="72">
        <v>-3</v>
      </c>
      <c r="K92" s="36"/>
      <c r="L92" s="36" t="s">
        <v>33</v>
      </c>
      <c r="M92" s="80" t="s">
        <v>454</v>
      </c>
      <c r="P92" s="73" t="s">
        <v>171</v>
      </c>
      <c r="Q92" s="72">
        <v>-3</v>
      </c>
      <c r="R92" s="36"/>
      <c r="S92" s="36" t="s">
        <v>33</v>
      </c>
      <c r="T92" s="80" t="s">
        <v>311</v>
      </c>
      <c r="W92" s="73" t="s">
        <v>171</v>
      </c>
      <c r="X92" s="72">
        <v>-9</v>
      </c>
      <c r="Y92" s="36"/>
      <c r="Z92" s="36" t="s">
        <v>33</v>
      </c>
      <c r="AA92" s="80" t="s">
        <v>269</v>
      </c>
      <c r="AB92" s="170"/>
      <c r="AC92" s="170"/>
      <c r="AD92" s="73" t="s">
        <v>171</v>
      </c>
      <c r="AE92" s="72">
        <v>-9</v>
      </c>
      <c r="AF92" s="36"/>
      <c r="AG92" s="36" t="s">
        <v>33</v>
      </c>
      <c r="AH92" s="80" t="s">
        <v>455</v>
      </c>
      <c r="AI92" s="170"/>
      <c r="AJ92" s="170"/>
      <c r="AK92" s="73" t="s">
        <v>171</v>
      </c>
      <c r="AL92" s="72">
        <v>0</v>
      </c>
      <c r="AM92" s="36"/>
      <c r="AN92" s="36" t="s">
        <v>33</v>
      </c>
      <c r="AO92" s="80" t="s">
        <v>456</v>
      </c>
      <c r="AP92" s="170"/>
      <c r="AQ92" s="170"/>
      <c r="AR92" s="73" t="s">
        <v>171</v>
      </c>
      <c r="AS92" s="72">
        <v>-8</v>
      </c>
      <c r="AT92" s="36"/>
      <c r="AU92" s="36" t="s">
        <v>33</v>
      </c>
      <c r="AV92" s="80" t="s">
        <v>388</v>
      </c>
    </row>
    <row r="93" spans="2:48" ht="16.5" customHeight="1">
      <c r="B93" s="73" t="s">
        <v>32</v>
      </c>
      <c r="C93" s="72">
        <v>530</v>
      </c>
      <c r="D93" s="36"/>
      <c r="E93" s="96"/>
      <c r="F93" s="95"/>
      <c r="G93" s="38"/>
      <c r="I93" s="73" t="s">
        <v>32</v>
      </c>
      <c r="J93" s="72">
        <v>650</v>
      </c>
      <c r="K93" s="36"/>
      <c r="L93" s="96"/>
      <c r="M93" s="95"/>
      <c r="P93" s="73" t="s">
        <v>32</v>
      </c>
      <c r="Q93" s="72">
        <v>560</v>
      </c>
      <c r="R93" s="36"/>
      <c r="S93" s="96"/>
      <c r="T93" s="95"/>
      <c r="W93" s="73" t="s">
        <v>32</v>
      </c>
      <c r="X93" s="72">
        <v>490</v>
      </c>
      <c r="Y93" s="36"/>
      <c r="Z93" s="96"/>
      <c r="AA93" s="95"/>
      <c r="AB93" s="171"/>
      <c r="AC93" s="171"/>
      <c r="AD93" s="73" t="s">
        <v>32</v>
      </c>
      <c r="AE93" s="72">
        <v>760</v>
      </c>
      <c r="AF93" s="36"/>
      <c r="AG93" s="96"/>
      <c r="AH93" s="95"/>
      <c r="AI93" s="171"/>
      <c r="AJ93" s="171"/>
      <c r="AK93" s="73" t="s">
        <v>32</v>
      </c>
      <c r="AL93" s="72">
        <v>450</v>
      </c>
      <c r="AM93" s="36"/>
      <c r="AN93" s="96"/>
      <c r="AO93" s="95"/>
      <c r="AP93" s="171"/>
      <c r="AQ93" s="171"/>
      <c r="AR93" s="73" t="s">
        <v>32</v>
      </c>
      <c r="AS93" s="72">
        <v>440</v>
      </c>
      <c r="AT93" s="36"/>
      <c r="AU93" s="96"/>
      <c r="AV93" s="95"/>
    </row>
    <row r="94" spans="2:48" ht="16.5" customHeight="1">
      <c r="B94" s="73" t="s">
        <v>101</v>
      </c>
      <c r="C94" s="72">
        <v>2500</v>
      </c>
      <c r="D94" s="36"/>
      <c r="E94" s="36"/>
      <c r="F94" s="80"/>
      <c r="G94" s="38"/>
      <c r="I94" s="73" t="s">
        <v>101</v>
      </c>
      <c r="J94" s="72">
        <v>2500</v>
      </c>
      <c r="K94" s="36"/>
      <c r="L94" s="36"/>
      <c r="M94" s="80"/>
      <c r="P94" s="73" t="s">
        <v>101</v>
      </c>
      <c r="Q94" s="72">
        <v>2500</v>
      </c>
      <c r="R94" s="36"/>
      <c r="S94" s="36"/>
      <c r="T94" s="80"/>
      <c r="W94" s="73" t="s">
        <v>101</v>
      </c>
      <c r="X94" s="72">
        <v>2500</v>
      </c>
      <c r="Y94" s="36"/>
      <c r="Z94" s="36"/>
      <c r="AA94" s="80"/>
      <c r="AB94" s="170"/>
      <c r="AC94" s="170"/>
      <c r="AD94" s="73" t="s">
        <v>101</v>
      </c>
      <c r="AE94" s="72">
        <v>2500</v>
      </c>
      <c r="AF94" s="36"/>
      <c r="AG94" s="36"/>
      <c r="AH94" s="80"/>
      <c r="AI94" s="170"/>
      <c r="AJ94" s="170"/>
      <c r="AK94" s="73" t="s">
        <v>101</v>
      </c>
      <c r="AL94" s="72">
        <v>2500</v>
      </c>
      <c r="AM94" s="36"/>
      <c r="AN94" s="36"/>
      <c r="AO94" s="80"/>
      <c r="AP94" s="170"/>
      <c r="AQ94" s="170"/>
      <c r="AR94" s="73" t="s">
        <v>101</v>
      </c>
      <c r="AS94" s="72">
        <v>2500</v>
      </c>
      <c r="AT94" s="36"/>
      <c r="AU94" s="36"/>
      <c r="AV94" s="80"/>
    </row>
    <row r="95" spans="2:48" ht="16.5" customHeight="1">
      <c r="B95" s="73" t="s">
        <v>104</v>
      </c>
      <c r="C95" s="72">
        <v>0</v>
      </c>
      <c r="D95" s="36"/>
      <c r="E95" s="36"/>
      <c r="F95" s="80"/>
      <c r="G95" s="38"/>
      <c r="I95" s="73" t="s">
        <v>104</v>
      </c>
      <c r="J95" s="72">
        <v>0</v>
      </c>
      <c r="K95" s="36"/>
      <c r="L95" s="36"/>
      <c r="M95" s="80"/>
      <c r="P95" s="73" t="s">
        <v>104</v>
      </c>
      <c r="Q95" s="72">
        <v>0</v>
      </c>
      <c r="R95" s="36"/>
      <c r="S95" s="36"/>
      <c r="T95" s="80"/>
      <c r="W95" s="73" t="s">
        <v>104</v>
      </c>
      <c r="X95" s="72">
        <v>0</v>
      </c>
      <c r="Y95" s="36"/>
      <c r="Z95" s="36"/>
      <c r="AA95" s="80"/>
      <c r="AB95" s="170"/>
      <c r="AC95" s="170"/>
      <c r="AD95" s="73" t="s">
        <v>104</v>
      </c>
      <c r="AE95" s="72">
        <v>0</v>
      </c>
      <c r="AF95" s="36"/>
      <c r="AG95" s="36"/>
      <c r="AH95" s="80"/>
      <c r="AI95" s="170"/>
      <c r="AJ95" s="170"/>
      <c r="AK95" s="73" t="s">
        <v>104</v>
      </c>
      <c r="AL95" s="72">
        <v>0</v>
      </c>
      <c r="AM95" s="36"/>
      <c r="AN95" s="36"/>
      <c r="AO95" s="80"/>
      <c r="AP95" s="170"/>
      <c r="AQ95" s="170"/>
      <c r="AR95" s="73" t="s">
        <v>104</v>
      </c>
      <c r="AS95" s="72">
        <v>0</v>
      </c>
      <c r="AT95" s="36"/>
      <c r="AU95" s="36"/>
      <c r="AV95" s="80"/>
    </row>
    <row r="96" spans="2:48" ht="16.5" customHeight="1">
      <c r="B96" s="93" t="s">
        <v>109</v>
      </c>
      <c r="C96" s="94">
        <v>19060</v>
      </c>
      <c r="D96" s="81"/>
      <c r="E96" s="36"/>
      <c r="F96" s="37"/>
      <c r="G96" s="38"/>
      <c r="H96" s="39"/>
      <c r="I96" s="93" t="s">
        <v>109</v>
      </c>
      <c r="J96" s="94">
        <v>22720</v>
      </c>
      <c r="K96" s="81"/>
      <c r="L96" s="36"/>
      <c r="M96" s="37"/>
      <c r="N96" s="39"/>
      <c r="O96" s="39"/>
      <c r="P96" s="93" t="s">
        <v>109</v>
      </c>
      <c r="Q96" s="94">
        <v>19830</v>
      </c>
      <c r="R96" s="81"/>
      <c r="S96" s="36"/>
      <c r="T96" s="37"/>
      <c r="U96" s="39"/>
      <c r="V96" s="39"/>
      <c r="W96" s="93" t="s">
        <v>109</v>
      </c>
      <c r="X96" s="94">
        <v>17690</v>
      </c>
      <c r="Y96" s="81"/>
      <c r="Z96" s="36"/>
      <c r="AA96" s="37"/>
      <c r="AB96" s="81"/>
      <c r="AC96" s="81"/>
      <c r="AD96" s="93" t="s">
        <v>109</v>
      </c>
      <c r="AE96" s="94">
        <v>25920</v>
      </c>
      <c r="AF96" s="81"/>
      <c r="AG96" s="36"/>
      <c r="AH96" s="37"/>
      <c r="AI96" s="81"/>
      <c r="AJ96" s="81"/>
      <c r="AK96" s="93" t="s">
        <v>109</v>
      </c>
      <c r="AL96" s="94">
        <v>16480</v>
      </c>
      <c r="AM96" s="81"/>
      <c r="AN96" s="36"/>
      <c r="AO96" s="37"/>
      <c r="AP96" s="81"/>
      <c r="AQ96" s="81"/>
      <c r="AR96" s="93" t="s">
        <v>109</v>
      </c>
      <c r="AS96" s="94">
        <v>16020</v>
      </c>
      <c r="AT96" s="81"/>
      <c r="AU96" s="36"/>
      <c r="AV96" s="37"/>
    </row>
    <row r="97" spans="2:48" ht="16.5" customHeight="1">
      <c r="B97" s="74" t="s">
        <v>111</v>
      </c>
      <c r="C97" s="75">
        <v>0</v>
      </c>
      <c r="D97" s="81"/>
      <c r="E97" s="36"/>
      <c r="F97" s="37"/>
      <c r="G97" s="38"/>
      <c r="H97" s="39"/>
      <c r="I97" s="74" t="s">
        <v>111</v>
      </c>
      <c r="J97" s="75">
        <v>0</v>
      </c>
      <c r="K97" s="81"/>
      <c r="L97" s="36"/>
      <c r="M97" s="37"/>
      <c r="N97" s="39"/>
      <c r="O97" s="39"/>
      <c r="P97" s="74" t="s">
        <v>111</v>
      </c>
      <c r="Q97" s="75">
        <v>0</v>
      </c>
      <c r="R97" s="81"/>
      <c r="S97" s="36"/>
      <c r="T97" s="37"/>
      <c r="U97" s="39"/>
      <c r="V97" s="39"/>
      <c r="W97" s="74" t="s">
        <v>111</v>
      </c>
      <c r="X97" s="75">
        <v>0</v>
      </c>
      <c r="Y97" s="81"/>
      <c r="Z97" s="36"/>
      <c r="AA97" s="37"/>
      <c r="AB97" s="81"/>
      <c r="AC97" s="81"/>
      <c r="AD97" s="74" t="s">
        <v>111</v>
      </c>
      <c r="AE97" s="75">
        <v>0</v>
      </c>
      <c r="AF97" s="81"/>
      <c r="AG97" s="36"/>
      <c r="AH97" s="37"/>
      <c r="AI97" s="81"/>
      <c r="AJ97" s="81"/>
      <c r="AK97" s="74" t="s">
        <v>111</v>
      </c>
      <c r="AL97" s="75">
        <v>0</v>
      </c>
      <c r="AM97" s="81"/>
      <c r="AN97" s="36"/>
      <c r="AO97" s="37"/>
      <c r="AP97" s="81"/>
      <c r="AQ97" s="81"/>
      <c r="AR97" s="74" t="s">
        <v>111</v>
      </c>
      <c r="AS97" s="75">
        <v>0</v>
      </c>
      <c r="AT97" s="81"/>
      <c r="AU97" s="36"/>
      <c r="AV97" s="37"/>
    </row>
    <row r="98" spans="2:48" ht="16.5" customHeight="1">
      <c r="B98" s="91" t="s">
        <v>112</v>
      </c>
      <c r="C98" s="92">
        <v>19060</v>
      </c>
      <c r="D98" s="81"/>
      <c r="E98" s="36"/>
      <c r="F98" s="37"/>
      <c r="G98" s="38"/>
      <c r="I98" s="91" t="s">
        <v>112</v>
      </c>
      <c r="J98" s="92">
        <v>22720</v>
      </c>
      <c r="K98" s="81"/>
      <c r="L98" s="36"/>
      <c r="M98" s="37"/>
      <c r="P98" s="91" t="s">
        <v>112</v>
      </c>
      <c r="Q98" s="92">
        <v>19830</v>
      </c>
      <c r="R98" s="81"/>
      <c r="S98" s="36"/>
      <c r="T98" s="37"/>
      <c r="W98" s="91" t="s">
        <v>112</v>
      </c>
      <c r="X98" s="92">
        <v>17690</v>
      </c>
      <c r="Y98" s="81"/>
      <c r="Z98" s="36"/>
      <c r="AA98" s="37"/>
      <c r="AB98" s="81"/>
      <c r="AC98" s="81"/>
      <c r="AD98" s="91" t="s">
        <v>112</v>
      </c>
      <c r="AE98" s="92">
        <v>25920</v>
      </c>
      <c r="AF98" s="81"/>
      <c r="AG98" s="36"/>
      <c r="AH98" s="37"/>
      <c r="AI98" s="81"/>
      <c r="AJ98" s="81"/>
      <c r="AK98" s="91" t="s">
        <v>112</v>
      </c>
      <c r="AL98" s="92">
        <v>16480</v>
      </c>
      <c r="AM98" s="81"/>
      <c r="AN98" s="36"/>
      <c r="AO98" s="37"/>
      <c r="AP98" s="81"/>
      <c r="AQ98" s="81"/>
      <c r="AR98" s="91" t="s">
        <v>112</v>
      </c>
      <c r="AS98" s="92">
        <v>16020</v>
      </c>
      <c r="AT98" s="81"/>
      <c r="AU98" s="36"/>
      <c r="AV98" s="37"/>
    </row>
    <row r="99" spans="2:48" s="39" customFormat="1" ht="16.5" customHeight="1">
      <c r="B99" s="73"/>
      <c r="C99" s="42"/>
      <c r="D99" s="36"/>
      <c r="E99" s="36"/>
      <c r="F99" s="37"/>
      <c r="G99" s="38"/>
      <c r="I99" s="73"/>
      <c r="J99" s="42"/>
      <c r="K99" s="36"/>
      <c r="L99" s="36"/>
      <c r="M99" s="37"/>
      <c r="P99" s="73"/>
      <c r="Q99" s="42"/>
      <c r="R99" s="36"/>
      <c r="S99" s="36"/>
      <c r="T99" s="37"/>
      <c r="W99" s="73"/>
      <c r="X99" s="42"/>
      <c r="Y99" s="36"/>
      <c r="Z99" s="36"/>
      <c r="AA99" s="37"/>
      <c r="AB99" s="81"/>
      <c r="AC99" s="81"/>
      <c r="AD99" s="73"/>
      <c r="AE99" s="42"/>
      <c r="AF99" s="36"/>
      <c r="AG99" s="36"/>
      <c r="AH99" s="37"/>
      <c r="AI99" s="81"/>
      <c r="AJ99" s="81"/>
      <c r="AK99" s="73"/>
      <c r="AL99" s="42"/>
      <c r="AM99" s="36"/>
      <c r="AN99" s="36"/>
      <c r="AO99" s="37"/>
      <c r="AP99" s="81"/>
      <c r="AQ99" s="81"/>
      <c r="AR99" s="73"/>
      <c r="AS99" s="42"/>
      <c r="AT99" s="36"/>
      <c r="AU99" s="36"/>
      <c r="AV99" s="37"/>
    </row>
    <row r="100" spans="2:48" s="82" customFormat="1" ht="16.5" customHeight="1">
      <c r="B100" s="73">
        <v>0</v>
      </c>
      <c r="C100" s="42"/>
      <c r="D100" s="36"/>
      <c r="E100" s="36"/>
      <c r="F100" s="37"/>
      <c r="G100" s="83"/>
      <c r="I100" s="73">
        <v>0</v>
      </c>
      <c r="J100" s="42"/>
      <c r="K100" s="36"/>
      <c r="L100" s="36"/>
      <c r="M100" s="37"/>
      <c r="P100" s="73">
        <v>0</v>
      </c>
      <c r="Q100" s="42"/>
      <c r="R100" s="36"/>
      <c r="S100" s="36"/>
      <c r="T100" s="37"/>
      <c r="W100" s="73">
        <v>0</v>
      </c>
      <c r="X100" s="42"/>
      <c r="Y100" s="36"/>
      <c r="Z100" s="36"/>
      <c r="AA100" s="37"/>
      <c r="AB100" s="81"/>
      <c r="AC100" s="81"/>
      <c r="AD100" s="73">
        <v>0</v>
      </c>
      <c r="AE100" s="42"/>
      <c r="AF100" s="36"/>
      <c r="AG100" s="36"/>
      <c r="AH100" s="37"/>
      <c r="AI100" s="81"/>
      <c r="AJ100" s="81"/>
      <c r="AK100" s="73">
        <v>0</v>
      </c>
      <c r="AL100" s="42"/>
      <c r="AM100" s="36"/>
      <c r="AN100" s="36"/>
      <c r="AO100" s="37"/>
      <c r="AP100" s="81"/>
      <c r="AQ100" s="81"/>
      <c r="AR100" s="73">
        <v>0</v>
      </c>
      <c r="AS100" s="42"/>
      <c r="AT100" s="36"/>
      <c r="AU100" s="36"/>
      <c r="AV100" s="37"/>
    </row>
    <row r="101" spans="2:48" ht="16.5" customHeight="1">
      <c r="B101" s="73" t="s">
        <v>211</v>
      </c>
      <c r="C101" s="42"/>
      <c r="D101" s="36"/>
      <c r="E101" s="36"/>
      <c r="F101" s="37"/>
      <c r="G101" s="38"/>
      <c r="I101" s="73" t="s">
        <v>211</v>
      </c>
      <c r="J101" s="42"/>
      <c r="K101" s="36"/>
      <c r="L101" s="36"/>
      <c r="M101" s="37"/>
      <c r="P101" s="73" t="s">
        <v>211</v>
      </c>
      <c r="Q101" s="42"/>
      <c r="R101" s="36"/>
      <c r="S101" s="36"/>
      <c r="T101" s="37"/>
      <c r="W101" s="73" t="s">
        <v>211</v>
      </c>
      <c r="X101" s="42"/>
      <c r="Y101" s="36"/>
      <c r="Z101" s="36"/>
      <c r="AA101" s="37"/>
      <c r="AB101" s="81"/>
      <c r="AC101" s="81"/>
      <c r="AD101" s="73" t="s">
        <v>211</v>
      </c>
      <c r="AE101" s="42"/>
      <c r="AF101" s="36"/>
      <c r="AG101" s="36"/>
      <c r="AH101" s="37"/>
      <c r="AI101" s="81"/>
      <c r="AJ101" s="81"/>
      <c r="AK101" s="73" t="s">
        <v>211</v>
      </c>
      <c r="AL101" s="42"/>
      <c r="AM101" s="36"/>
      <c r="AN101" s="36"/>
      <c r="AO101" s="37"/>
      <c r="AP101" s="81"/>
      <c r="AQ101" s="81"/>
      <c r="AR101" s="73" t="s">
        <v>211</v>
      </c>
      <c r="AS101" s="42"/>
      <c r="AT101" s="36"/>
      <c r="AU101" s="36"/>
      <c r="AV101" s="37"/>
    </row>
    <row r="102" spans="2:48" s="184" customFormat="1" ht="16.5" customHeight="1">
      <c r="B102" s="180">
        <v>0</v>
      </c>
      <c r="C102" s="181"/>
      <c r="D102" s="26"/>
      <c r="E102" s="26"/>
      <c r="F102" s="182"/>
      <c r="G102" s="183"/>
      <c r="I102" s="180">
        <v>0</v>
      </c>
      <c r="J102" s="181"/>
      <c r="K102" s="26"/>
      <c r="L102" s="26"/>
      <c r="M102" s="182"/>
      <c r="P102" s="180">
        <v>0</v>
      </c>
      <c r="Q102" s="181"/>
      <c r="R102" s="26"/>
      <c r="S102" s="26"/>
      <c r="T102" s="182"/>
      <c r="W102" s="180">
        <v>0</v>
      </c>
      <c r="X102" s="181"/>
      <c r="Y102" s="26"/>
      <c r="Z102" s="26"/>
      <c r="AA102" s="182"/>
      <c r="AB102" s="185"/>
      <c r="AC102" s="185"/>
      <c r="AD102" s="180">
        <v>0</v>
      </c>
      <c r="AE102" s="181"/>
      <c r="AF102" s="26"/>
      <c r="AG102" s="26"/>
      <c r="AH102" s="182"/>
      <c r="AI102" s="185"/>
      <c r="AJ102" s="185"/>
      <c r="AK102" s="180">
        <v>0</v>
      </c>
      <c r="AL102" s="181"/>
      <c r="AM102" s="26"/>
      <c r="AN102" s="26"/>
      <c r="AO102" s="182"/>
      <c r="AP102" s="185"/>
      <c r="AQ102" s="185"/>
      <c r="AR102" s="180">
        <v>0</v>
      </c>
      <c r="AS102" s="181"/>
      <c r="AT102" s="26"/>
      <c r="AU102" s="26"/>
      <c r="AV102" s="182"/>
    </row>
    <row r="103" spans="2:48" ht="16.5" customHeight="1" thickBot="1">
      <c r="B103" s="84"/>
      <c r="C103" s="85"/>
      <c r="D103" s="85"/>
      <c r="E103" s="85"/>
      <c r="F103" s="86"/>
      <c r="I103" s="84"/>
      <c r="J103" s="85"/>
      <c r="K103" s="85"/>
      <c r="L103" s="85"/>
      <c r="M103" s="86"/>
      <c r="P103" s="84"/>
      <c r="Q103" s="85"/>
      <c r="R103" s="85"/>
      <c r="S103" s="85"/>
      <c r="T103" s="86"/>
      <c r="W103" s="84"/>
      <c r="X103" s="85"/>
      <c r="Y103" s="85"/>
      <c r="Z103" s="85"/>
      <c r="AA103" s="86"/>
      <c r="AB103" s="81"/>
      <c r="AC103" s="81"/>
      <c r="AD103" s="84"/>
      <c r="AE103" s="85"/>
      <c r="AF103" s="85"/>
      <c r="AG103" s="85"/>
      <c r="AH103" s="86"/>
      <c r="AI103" s="81"/>
      <c r="AJ103" s="81"/>
      <c r="AK103" s="84"/>
      <c r="AL103" s="85"/>
      <c r="AM103" s="85"/>
      <c r="AN103" s="85"/>
      <c r="AO103" s="86"/>
      <c r="AP103" s="81"/>
      <c r="AQ103" s="81"/>
      <c r="AR103" s="84"/>
      <c r="AS103" s="85"/>
      <c r="AT103" s="85"/>
      <c r="AU103" s="85"/>
      <c r="AV103" s="86"/>
    </row>
    <row r="104" spans="2:48" ht="16.5" customHeight="1">
      <c r="B104" s="36"/>
      <c r="I104" s="36"/>
      <c r="P104" s="36"/>
      <c r="W104" s="36"/>
      <c r="AD104" s="36"/>
      <c r="AK104" s="36"/>
      <c r="AR104" s="36"/>
    </row>
    <row r="105" spans="2:48" ht="16.5" customHeight="1" thickBot="1">
      <c r="B105" s="36"/>
      <c r="I105" s="36"/>
      <c r="P105" s="36"/>
      <c r="W105" s="36"/>
      <c r="AD105" s="36"/>
      <c r="AK105" s="36"/>
      <c r="AR105" s="36"/>
    </row>
    <row r="106" spans="2:48" s="76" customFormat="1" ht="16.5" customHeight="1">
      <c r="B106" s="98"/>
      <c r="C106" s="101"/>
      <c r="D106" s="102" t="s">
        <v>114</v>
      </c>
      <c r="E106" s="99"/>
      <c r="F106" s="100"/>
      <c r="G106" s="77"/>
      <c r="I106" s="98"/>
      <c r="J106" s="101"/>
      <c r="K106" s="102" t="s">
        <v>114</v>
      </c>
      <c r="L106" s="99"/>
      <c r="M106" s="100"/>
      <c r="P106" s="98"/>
      <c r="Q106" s="101"/>
      <c r="R106" s="102" t="s">
        <v>114</v>
      </c>
      <c r="S106" s="99"/>
      <c r="T106" s="100"/>
      <c r="W106" s="98"/>
      <c r="X106" s="101"/>
      <c r="Y106" s="102" t="s">
        <v>114</v>
      </c>
      <c r="Z106" s="99"/>
      <c r="AA106" s="100"/>
      <c r="AB106" s="167"/>
      <c r="AC106" s="167"/>
      <c r="AD106" s="98"/>
      <c r="AE106" s="101"/>
      <c r="AF106" s="102" t="s">
        <v>114</v>
      </c>
      <c r="AG106" s="99"/>
      <c r="AH106" s="100"/>
      <c r="AI106" s="167"/>
      <c r="AJ106" s="167"/>
      <c r="AK106" s="98"/>
      <c r="AL106" s="101"/>
      <c r="AM106" s="102" t="s">
        <v>114</v>
      </c>
      <c r="AN106" s="99"/>
      <c r="AO106" s="100"/>
      <c r="AP106" s="167"/>
      <c r="AQ106" s="167"/>
      <c r="AR106" s="98"/>
      <c r="AS106" s="101"/>
      <c r="AT106" s="102" t="s">
        <v>114</v>
      </c>
      <c r="AU106" s="99"/>
      <c r="AV106" s="100"/>
    </row>
    <row r="107" spans="2:48" ht="16.5" customHeight="1">
      <c r="B107" s="40" t="s">
        <v>26</v>
      </c>
      <c r="C107" s="26" t="s">
        <v>37</v>
      </c>
      <c r="D107" s="96"/>
      <c r="E107" s="26"/>
      <c r="F107" s="95"/>
      <c r="G107" s="41"/>
      <c r="H107" s="41"/>
      <c r="I107" s="40" t="s">
        <v>26</v>
      </c>
      <c r="J107" s="26" t="s">
        <v>42</v>
      </c>
      <c r="K107" s="41"/>
      <c r="L107" s="26"/>
      <c r="M107" s="70"/>
      <c r="N107" s="41"/>
      <c r="O107" s="41"/>
      <c r="P107" s="40" t="s">
        <v>26</v>
      </c>
      <c r="Q107" s="26" t="s">
        <v>56</v>
      </c>
      <c r="R107" s="42"/>
      <c r="S107" s="26"/>
      <c r="T107" s="70"/>
      <c r="U107" s="41"/>
      <c r="V107" s="41"/>
      <c r="W107" s="40" t="s">
        <v>26</v>
      </c>
      <c r="X107" s="26" t="s">
        <v>57</v>
      </c>
      <c r="Y107" s="41"/>
      <c r="Z107" s="26"/>
      <c r="AA107" s="70"/>
      <c r="AB107" s="41"/>
      <c r="AC107" s="41"/>
      <c r="AD107" s="40" t="s">
        <v>26</v>
      </c>
      <c r="AE107" s="26" t="s">
        <v>58</v>
      </c>
      <c r="AF107" s="41"/>
      <c r="AG107" s="26"/>
      <c r="AH107" s="70"/>
      <c r="AI107" s="41"/>
      <c r="AJ107" s="41"/>
      <c r="AK107" s="40" t="s">
        <v>26</v>
      </c>
      <c r="AL107" s="26" t="s">
        <v>59</v>
      </c>
      <c r="AN107" s="26"/>
      <c r="AO107" s="70"/>
      <c r="AP107" s="41"/>
      <c r="AQ107" s="41"/>
      <c r="AR107" s="40" t="s">
        <v>26</v>
      </c>
      <c r="AS107" s="26" t="s">
        <v>60</v>
      </c>
      <c r="AU107" s="26"/>
      <c r="AV107" s="70"/>
    </row>
    <row r="108" spans="2:48" ht="16.5" customHeight="1">
      <c r="B108" s="73" t="s">
        <v>27</v>
      </c>
      <c r="C108" s="36" t="s">
        <v>410</v>
      </c>
      <c r="D108" s="36"/>
      <c r="E108" s="36" t="s">
        <v>28</v>
      </c>
      <c r="F108" s="90">
        <v>45422</v>
      </c>
      <c r="G108" s="38"/>
      <c r="I108" s="73" t="s">
        <v>27</v>
      </c>
      <c r="J108" s="36" t="s">
        <v>410</v>
      </c>
      <c r="K108" s="36"/>
      <c r="L108" s="36" t="s">
        <v>28</v>
      </c>
      <c r="M108" s="90">
        <v>45422</v>
      </c>
      <c r="P108" s="73" t="s">
        <v>27</v>
      </c>
      <c r="Q108" s="36" t="s">
        <v>410</v>
      </c>
      <c r="R108" s="36"/>
      <c r="S108" s="36" t="s">
        <v>28</v>
      </c>
      <c r="T108" s="90">
        <v>45422</v>
      </c>
      <c r="W108" s="73" t="s">
        <v>27</v>
      </c>
      <c r="X108" s="36" t="s">
        <v>410</v>
      </c>
      <c r="Y108" s="36"/>
      <c r="Z108" s="36" t="s">
        <v>28</v>
      </c>
      <c r="AA108" s="90">
        <v>45422</v>
      </c>
      <c r="AB108" s="168"/>
      <c r="AC108" s="168"/>
      <c r="AD108" s="73" t="s">
        <v>27</v>
      </c>
      <c r="AE108" s="36" t="s">
        <v>410</v>
      </c>
      <c r="AF108" s="36"/>
      <c r="AG108" s="36" t="s">
        <v>28</v>
      </c>
      <c r="AH108" s="90">
        <v>45422</v>
      </c>
      <c r="AI108" s="168"/>
      <c r="AJ108" s="168"/>
      <c r="AK108" s="73" t="s">
        <v>27</v>
      </c>
      <c r="AL108" s="36" t="s">
        <v>410</v>
      </c>
      <c r="AM108" s="36"/>
      <c r="AN108" s="36" t="s">
        <v>28</v>
      </c>
      <c r="AO108" s="90">
        <v>45422</v>
      </c>
      <c r="AP108" s="168"/>
      <c r="AQ108" s="168"/>
      <c r="AR108" s="73" t="s">
        <v>27</v>
      </c>
      <c r="AS108" s="36" t="s">
        <v>410</v>
      </c>
      <c r="AT108" s="36"/>
      <c r="AU108" s="36" t="s">
        <v>28</v>
      </c>
      <c r="AV108" s="90">
        <v>45422</v>
      </c>
    </row>
    <row r="109" spans="2:48" ht="16.5" customHeight="1">
      <c r="B109" s="73"/>
      <c r="C109" s="36"/>
      <c r="D109" s="36"/>
      <c r="E109" s="36"/>
      <c r="F109" s="37"/>
      <c r="G109" s="38"/>
      <c r="I109" s="73"/>
      <c r="J109" s="36"/>
      <c r="K109" s="36"/>
      <c r="L109" s="36"/>
      <c r="M109" s="37"/>
      <c r="P109" s="73"/>
      <c r="Q109" s="36"/>
      <c r="R109" s="36"/>
      <c r="S109" s="36"/>
      <c r="T109" s="37"/>
      <c r="W109" s="73"/>
      <c r="X109" s="36"/>
      <c r="Y109" s="36"/>
      <c r="Z109" s="36"/>
      <c r="AA109" s="37"/>
      <c r="AB109" s="81"/>
      <c r="AC109" s="81"/>
      <c r="AD109" s="73"/>
      <c r="AE109" s="36"/>
      <c r="AF109" s="36"/>
      <c r="AG109" s="36"/>
      <c r="AH109" s="37"/>
      <c r="AI109" s="81"/>
      <c r="AJ109" s="81"/>
      <c r="AK109" s="73"/>
      <c r="AL109" s="36"/>
      <c r="AM109" s="36"/>
      <c r="AN109" s="36"/>
      <c r="AO109" s="37"/>
      <c r="AP109" s="81"/>
      <c r="AQ109" s="81"/>
      <c r="AR109" s="73"/>
      <c r="AS109" s="36"/>
      <c r="AT109" s="36"/>
      <c r="AU109" s="36"/>
      <c r="AV109" s="37"/>
    </row>
    <row r="110" spans="2:48" s="79" customFormat="1" ht="16.5" customHeight="1">
      <c r="B110" s="266" t="s">
        <v>113</v>
      </c>
      <c r="C110" s="267"/>
      <c r="D110" s="250"/>
      <c r="E110" s="268" t="s">
        <v>115</v>
      </c>
      <c r="F110" s="269"/>
      <c r="G110" s="78"/>
      <c r="I110" s="266" t="s">
        <v>113</v>
      </c>
      <c r="J110" s="267"/>
      <c r="K110" s="250"/>
      <c r="L110" s="268" t="s">
        <v>115</v>
      </c>
      <c r="M110" s="269"/>
      <c r="P110" s="266" t="s">
        <v>113</v>
      </c>
      <c r="Q110" s="267"/>
      <c r="R110" s="250"/>
      <c r="S110" s="268" t="s">
        <v>115</v>
      </c>
      <c r="T110" s="269"/>
      <c r="W110" s="266" t="s">
        <v>113</v>
      </c>
      <c r="X110" s="267"/>
      <c r="Y110" s="250"/>
      <c r="Z110" s="268" t="s">
        <v>115</v>
      </c>
      <c r="AA110" s="269"/>
      <c r="AB110" s="169"/>
      <c r="AC110" s="169"/>
      <c r="AD110" s="266" t="s">
        <v>113</v>
      </c>
      <c r="AE110" s="267"/>
      <c r="AF110" s="250"/>
      <c r="AG110" s="268" t="s">
        <v>115</v>
      </c>
      <c r="AH110" s="269"/>
      <c r="AI110" s="169"/>
      <c r="AJ110" s="169"/>
      <c r="AK110" s="266" t="s">
        <v>113</v>
      </c>
      <c r="AL110" s="267"/>
      <c r="AM110" s="250"/>
      <c r="AN110" s="268" t="s">
        <v>115</v>
      </c>
      <c r="AO110" s="269"/>
      <c r="AP110" s="169"/>
      <c r="AQ110" s="169"/>
      <c r="AR110" s="266" t="s">
        <v>113</v>
      </c>
      <c r="AS110" s="267"/>
      <c r="AT110" s="250"/>
      <c r="AU110" s="268" t="s">
        <v>115</v>
      </c>
      <c r="AV110" s="269"/>
    </row>
    <row r="111" spans="2:48" ht="16.5" customHeight="1">
      <c r="B111" s="73" t="s">
        <v>1</v>
      </c>
      <c r="C111" s="72">
        <v>910</v>
      </c>
      <c r="D111" s="36"/>
      <c r="E111" s="36" t="s">
        <v>29</v>
      </c>
      <c r="F111" s="80" t="s">
        <v>457</v>
      </c>
      <c r="G111" s="38"/>
      <c r="I111" s="73" t="s">
        <v>1</v>
      </c>
      <c r="J111" s="72">
        <v>910</v>
      </c>
      <c r="K111" s="36"/>
      <c r="L111" s="36" t="s">
        <v>29</v>
      </c>
      <c r="M111" s="80" t="s">
        <v>458</v>
      </c>
      <c r="P111" s="73" t="s">
        <v>1</v>
      </c>
      <c r="Q111" s="72">
        <v>910</v>
      </c>
      <c r="R111" s="36"/>
      <c r="S111" s="36" t="s">
        <v>29</v>
      </c>
      <c r="T111" s="80" t="s">
        <v>459</v>
      </c>
      <c r="W111" s="73" t="s">
        <v>1</v>
      </c>
      <c r="X111" s="72">
        <v>910</v>
      </c>
      <c r="Y111" s="36"/>
      <c r="Z111" s="36" t="s">
        <v>29</v>
      </c>
      <c r="AA111" s="80" t="s">
        <v>460</v>
      </c>
      <c r="AB111" s="170"/>
      <c r="AC111" s="170"/>
      <c r="AD111" s="73" t="s">
        <v>1</v>
      </c>
      <c r="AE111" s="72">
        <v>910</v>
      </c>
      <c r="AF111" s="36"/>
      <c r="AG111" s="36" t="s">
        <v>29</v>
      </c>
      <c r="AH111" s="80" t="s">
        <v>461</v>
      </c>
      <c r="AI111" s="170"/>
      <c r="AJ111" s="170"/>
      <c r="AK111" s="73" t="s">
        <v>1</v>
      </c>
      <c r="AL111" s="72">
        <v>910</v>
      </c>
      <c r="AM111" s="36"/>
      <c r="AN111" s="36" t="s">
        <v>29</v>
      </c>
      <c r="AO111" s="80" t="s">
        <v>462</v>
      </c>
      <c r="AP111" s="170"/>
      <c r="AQ111" s="170"/>
      <c r="AR111" s="73" t="s">
        <v>1</v>
      </c>
      <c r="AS111" s="72">
        <v>910</v>
      </c>
      <c r="AT111" s="36"/>
      <c r="AU111" s="36" t="s">
        <v>29</v>
      </c>
      <c r="AV111" s="80" t="s">
        <v>463</v>
      </c>
    </row>
    <row r="112" spans="2:48" ht="16.5" customHeight="1">
      <c r="B112" s="73" t="s">
        <v>3</v>
      </c>
      <c r="C112" s="72">
        <v>14760</v>
      </c>
      <c r="D112" s="36"/>
      <c r="E112" s="36" t="s">
        <v>30</v>
      </c>
      <c r="F112" s="80" t="s">
        <v>333</v>
      </c>
      <c r="G112" s="38"/>
      <c r="I112" s="73" t="s">
        <v>3</v>
      </c>
      <c r="J112" s="72">
        <v>21960</v>
      </c>
      <c r="K112" s="36"/>
      <c r="L112" s="36" t="s">
        <v>30</v>
      </c>
      <c r="M112" s="80" t="s">
        <v>334</v>
      </c>
      <c r="P112" s="73" t="s">
        <v>3</v>
      </c>
      <c r="Q112" s="72">
        <v>12120</v>
      </c>
      <c r="R112" s="36"/>
      <c r="S112" s="36" t="s">
        <v>30</v>
      </c>
      <c r="T112" s="80" t="s">
        <v>335</v>
      </c>
      <c r="W112" s="73" t="s">
        <v>3</v>
      </c>
      <c r="X112" s="72">
        <v>7560</v>
      </c>
      <c r="Y112" s="36"/>
      <c r="Z112" s="36" t="s">
        <v>30</v>
      </c>
      <c r="AA112" s="80" t="s">
        <v>336</v>
      </c>
      <c r="AB112" s="170"/>
      <c r="AC112" s="170"/>
      <c r="AD112" s="73" t="s">
        <v>3</v>
      </c>
      <c r="AE112" s="72">
        <v>13560</v>
      </c>
      <c r="AF112" s="36"/>
      <c r="AG112" s="36" t="s">
        <v>30</v>
      </c>
      <c r="AH112" s="80" t="s">
        <v>337</v>
      </c>
      <c r="AI112" s="170"/>
      <c r="AJ112" s="170"/>
      <c r="AK112" s="73" t="s">
        <v>3</v>
      </c>
      <c r="AL112" s="72">
        <v>12000</v>
      </c>
      <c r="AM112" s="36"/>
      <c r="AN112" s="36" t="s">
        <v>30</v>
      </c>
      <c r="AO112" s="80" t="s">
        <v>338</v>
      </c>
      <c r="AP112" s="170"/>
      <c r="AQ112" s="170"/>
      <c r="AR112" s="73" t="s">
        <v>3</v>
      </c>
      <c r="AS112" s="72">
        <v>17160</v>
      </c>
      <c r="AT112" s="36"/>
      <c r="AU112" s="36" t="s">
        <v>30</v>
      </c>
      <c r="AV112" s="80" t="s">
        <v>339</v>
      </c>
    </row>
    <row r="113" spans="2:48" ht="16.5" customHeight="1">
      <c r="B113" s="73" t="s">
        <v>159</v>
      </c>
      <c r="C113" s="72">
        <v>0</v>
      </c>
      <c r="D113" s="36"/>
      <c r="E113" s="36"/>
      <c r="F113" s="80"/>
      <c r="G113" s="38"/>
      <c r="I113" s="73" t="s">
        <v>159</v>
      </c>
      <c r="J113" s="72">
        <v>0</v>
      </c>
      <c r="K113" s="36"/>
      <c r="L113" s="36"/>
      <c r="M113" s="80"/>
      <c r="P113" s="73" t="s">
        <v>159</v>
      </c>
      <c r="Q113" s="72">
        <v>0</v>
      </c>
      <c r="R113" s="36"/>
      <c r="S113" s="36"/>
      <c r="T113" s="80"/>
      <c r="W113" s="73" t="s">
        <v>159</v>
      </c>
      <c r="X113" s="72">
        <v>0</v>
      </c>
      <c r="Y113" s="36"/>
      <c r="Z113" s="36"/>
      <c r="AA113" s="80"/>
      <c r="AB113" s="170"/>
      <c r="AC113" s="170"/>
      <c r="AD113" s="73" t="s">
        <v>159</v>
      </c>
      <c r="AE113" s="72">
        <v>0</v>
      </c>
      <c r="AF113" s="36"/>
      <c r="AG113" s="36"/>
      <c r="AH113" s="80"/>
      <c r="AI113" s="170"/>
      <c r="AJ113" s="170"/>
      <c r="AK113" s="73" t="s">
        <v>159</v>
      </c>
      <c r="AL113" s="72">
        <v>0</v>
      </c>
      <c r="AM113" s="36"/>
      <c r="AN113" s="36"/>
      <c r="AO113" s="80"/>
      <c r="AP113" s="170"/>
      <c r="AQ113" s="170"/>
      <c r="AR113" s="73" t="s">
        <v>159</v>
      </c>
      <c r="AS113" s="72">
        <v>0</v>
      </c>
      <c r="AT113" s="36"/>
      <c r="AU113" s="36"/>
      <c r="AV113" s="80"/>
    </row>
    <row r="114" spans="2:48" ht="16.5" customHeight="1">
      <c r="B114" s="164" t="s">
        <v>172</v>
      </c>
      <c r="C114" s="72">
        <v>1107</v>
      </c>
      <c r="D114" s="36"/>
      <c r="E114" s="36"/>
      <c r="F114" s="80"/>
      <c r="G114" s="38"/>
      <c r="I114" s="164" t="s">
        <v>172</v>
      </c>
      <c r="J114" s="72">
        <v>1647</v>
      </c>
      <c r="K114" s="36"/>
      <c r="L114" s="36"/>
      <c r="M114" s="80"/>
      <c r="P114" s="164" t="s">
        <v>172</v>
      </c>
      <c r="Q114" s="72">
        <v>909</v>
      </c>
      <c r="R114" s="36"/>
      <c r="S114" s="36"/>
      <c r="T114" s="80"/>
      <c r="W114" s="164" t="s">
        <v>172</v>
      </c>
      <c r="X114" s="72">
        <v>567</v>
      </c>
      <c r="Y114" s="36"/>
      <c r="Z114" s="36"/>
      <c r="AA114" s="80"/>
      <c r="AB114" s="170"/>
      <c r="AC114" s="170"/>
      <c r="AD114" s="164" t="s">
        <v>172</v>
      </c>
      <c r="AE114" s="72">
        <v>1017</v>
      </c>
      <c r="AF114" s="36"/>
      <c r="AG114" s="36"/>
      <c r="AH114" s="80"/>
      <c r="AI114" s="170"/>
      <c r="AJ114" s="170"/>
      <c r="AK114" s="164" t="s">
        <v>172</v>
      </c>
      <c r="AL114" s="72">
        <v>900</v>
      </c>
      <c r="AM114" s="36"/>
      <c r="AN114" s="36"/>
      <c r="AO114" s="80"/>
      <c r="AP114" s="170"/>
      <c r="AQ114" s="170"/>
      <c r="AR114" s="164" t="s">
        <v>172</v>
      </c>
      <c r="AS114" s="72">
        <v>1287</v>
      </c>
      <c r="AT114" s="36"/>
      <c r="AU114" s="36"/>
      <c r="AV114" s="80"/>
    </row>
    <row r="115" spans="2:48" ht="16.5" customHeight="1">
      <c r="B115" s="73" t="s">
        <v>168</v>
      </c>
      <c r="C115" s="72">
        <v>615</v>
      </c>
      <c r="D115" s="36"/>
      <c r="E115" s="36"/>
      <c r="F115" s="80"/>
      <c r="G115" s="38"/>
      <c r="I115" s="73" t="s">
        <v>168</v>
      </c>
      <c r="J115" s="72">
        <v>915</v>
      </c>
      <c r="K115" s="36"/>
      <c r="L115" s="36"/>
      <c r="M115" s="80"/>
      <c r="P115" s="73" t="s">
        <v>168</v>
      </c>
      <c r="Q115" s="72">
        <v>505</v>
      </c>
      <c r="R115" s="36"/>
      <c r="S115" s="36"/>
      <c r="T115" s="80"/>
      <c r="W115" s="73" t="s">
        <v>168</v>
      </c>
      <c r="X115" s="72">
        <v>315</v>
      </c>
      <c r="Y115" s="36"/>
      <c r="Z115" s="36"/>
      <c r="AA115" s="80"/>
      <c r="AB115" s="170"/>
      <c r="AC115" s="170"/>
      <c r="AD115" s="73" t="s">
        <v>168</v>
      </c>
      <c r="AE115" s="72">
        <v>565</v>
      </c>
      <c r="AF115" s="36"/>
      <c r="AG115" s="36"/>
      <c r="AH115" s="80"/>
      <c r="AI115" s="170"/>
      <c r="AJ115" s="170"/>
      <c r="AK115" s="73" t="s">
        <v>168</v>
      </c>
      <c r="AL115" s="72">
        <v>500</v>
      </c>
      <c r="AM115" s="36"/>
      <c r="AN115" s="36"/>
      <c r="AO115" s="80"/>
      <c r="AP115" s="170"/>
      <c r="AQ115" s="170"/>
      <c r="AR115" s="73" t="s">
        <v>168</v>
      </c>
      <c r="AS115" s="72">
        <v>715</v>
      </c>
      <c r="AT115" s="36"/>
      <c r="AU115" s="36"/>
      <c r="AV115" s="80"/>
    </row>
    <row r="116" spans="2:48" ht="16.5" customHeight="1">
      <c r="B116" s="73" t="s">
        <v>31</v>
      </c>
      <c r="C116" s="72">
        <v>1739</v>
      </c>
      <c r="D116" s="36"/>
      <c r="E116" s="172" t="s">
        <v>117</v>
      </c>
      <c r="F116" s="173"/>
      <c r="G116" s="38"/>
      <c r="I116" s="73" t="s">
        <v>31</v>
      </c>
      <c r="J116" s="72">
        <v>2543</v>
      </c>
      <c r="K116" s="36"/>
      <c r="L116" s="172" t="s">
        <v>117</v>
      </c>
      <c r="M116" s="173"/>
      <c r="P116" s="73" t="s">
        <v>31</v>
      </c>
      <c r="Q116" s="72">
        <v>1444</v>
      </c>
      <c r="R116" s="36"/>
      <c r="S116" s="172" t="s">
        <v>117</v>
      </c>
      <c r="T116" s="173"/>
      <c r="W116" s="73" t="s">
        <v>31</v>
      </c>
      <c r="X116" s="72">
        <v>935</v>
      </c>
      <c r="Y116" s="36"/>
      <c r="Z116" s="172" t="s">
        <v>117</v>
      </c>
      <c r="AA116" s="173"/>
      <c r="AB116" s="169"/>
      <c r="AC116" s="169"/>
      <c r="AD116" s="73" t="s">
        <v>31</v>
      </c>
      <c r="AE116" s="72">
        <v>1605</v>
      </c>
      <c r="AF116" s="36"/>
      <c r="AG116" s="172" t="s">
        <v>117</v>
      </c>
      <c r="AH116" s="173"/>
      <c r="AI116" s="169"/>
      <c r="AJ116" s="169"/>
      <c r="AK116" s="73" t="s">
        <v>31</v>
      </c>
      <c r="AL116" s="72">
        <v>1431</v>
      </c>
      <c r="AM116" s="36"/>
      <c r="AN116" s="172" t="s">
        <v>117</v>
      </c>
      <c r="AO116" s="173"/>
      <c r="AP116" s="169"/>
      <c r="AQ116" s="169"/>
      <c r="AR116" s="73" t="s">
        <v>31</v>
      </c>
      <c r="AS116" s="72">
        <v>2007</v>
      </c>
      <c r="AT116" s="36"/>
      <c r="AU116" s="172" t="s">
        <v>117</v>
      </c>
      <c r="AV116" s="173"/>
    </row>
    <row r="117" spans="2:48" ht="16.5" customHeight="1">
      <c r="B117" s="73" t="s">
        <v>171</v>
      </c>
      <c r="C117" s="72">
        <v>-1</v>
      </c>
      <c r="D117" s="36"/>
      <c r="E117" s="36" t="s">
        <v>33</v>
      </c>
      <c r="F117" s="80" t="s">
        <v>464</v>
      </c>
      <c r="G117" s="38"/>
      <c r="I117" s="73" t="s">
        <v>171</v>
      </c>
      <c r="J117" s="72">
        <v>-5</v>
      </c>
      <c r="K117" s="36"/>
      <c r="L117" s="36" t="s">
        <v>33</v>
      </c>
      <c r="M117" s="80" t="s">
        <v>465</v>
      </c>
      <c r="P117" s="73" t="s">
        <v>171</v>
      </c>
      <c r="Q117" s="72">
        <v>-8</v>
      </c>
      <c r="R117" s="36"/>
      <c r="S117" s="36" t="s">
        <v>33</v>
      </c>
      <c r="T117" s="80" t="s">
        <v>272</v>
      </c>
      <c r="W117" s="73" t="s">
        <v>171</v>
      </c>
      <c r="X117" s="72">
        <v>-7</v>
      </c>
      <c r="Y117" s="36"/>
      <c r="Z117" s="36" t="s">
        <v>33</v>
      </c>
      <c r="AA117" s="80" t="s">
        <v>466</v>
      </c>
      <c r="AB117" s="170"/>
      <c r="AC117" s="170"/>
      <c r="AD117" s="73" t="s">
        <v>171</v>
      </c>
      <c r="AE117" s="72">
        <v>-7</v>
      </c>
      <c r="AF117" s="36"/>
      <c r="AG117" s="36" t="s">
        <v>33</v>
      </c>
      <c r="AH117" s="80" t="s">
        <v>467</v>
      </c>
      <c r="AI117" s="170"/>
      <c r="AJ117" s="170"/>
      <c r="AK117" s="73" t="s">
        <v>171</v>
      </c>
      <c r="AL117" s="72">
        <v>-1</v>
      </c>
      <c r="AM117" s="36"/>
      <c r="AN117" s="36" t="s">
        <v>33</v>
      </c>
      <c r="AO117" s="80" t="s">
        <v>406</v>
      </c>
      <c r="AP117" s="170"/>
      <c r="AQ117" s="170"/>
      <c r="AR117" s="73" t="s">
        <v>171</v>
      </c>
      <c r="AS117" s="72">
        <v>-9</v>
      </c>
      <c r="AT117" s="36"/>
      <c r="AU117" s="36" t="s">
        <v>33</v>
      </c>
      <c r="AV117" s="80" t="s">
        <v>468</v>
      </c>
    </row>
    <row r="118" spans="2:48" ht="16.5" customHeight="1">
      <c r="B118" s="73" t="s">
        <v>32</v>
      </c>
      <c r="C118" s="72">
        <v>640</v>
      </c>
      <c r="D118" s="36"/>
      <c r="E118" s="96"/>
      <c r="F118" s="95"/>
      <c r="G118" s="38"/>
      <c r="I118" s="73" t="s">
        <v>32</v>
      </c>
      <c r="J118" s="72">
        <v>940</v>
      </c>
      <c r="K118" s="36"/>
      <c r="L118" s="96"/>
      <c r="M118" s="95"/>
      <c r="P118" s="73" t="s">
        <v>32</v>
      </c>
      <c r="Q118" s="72">
        <v>530</v>
      </c>
      <c r="R118" s="36"/>
      <c r="S118" s="96"/>
      <c r="T118" s="95"/>
      <c r="W118" s="73" t="s">
        <v>32</v>
      </c>
      <c r="X118" s="72">
        <v>340</v>
      </c>
      <c r="Y118" s="36"/>
      <c r="Z118" s="96"/>
      <c r="AA118" s="95"/>
      <c r="AB118" s="171"/>
      <c r="AC118" s="171"/>
      <c r="AD118" s="73" t="s">
        <v>32</v>
      </c>
      <c r="AE118" s="72">
        <v>590</v>
      </c>
      <c r="AF118" s="36"/>
      <c r="AG118" s="96"/>
      <c r="AH118" s="95"/>
      <c r="AI118" s="171"/>
      <c r="AJ118" s="171"/>
      <c r="AK118" s="73" t="s">
        <v>32</v>
      </c>
      <c r="AL118" s="72">
        <v>520</v>
      </c>
      <c r="AM118" s="36"/>
      <c r="AN118" s="96"/>
      <c r="AO118" s="95"/>
      <c r="AP118" s="171"/>
      <c r="AQ118" s="171"/>
      <c r="AR118" s="73" t="s">
        <v>32</v>
      </c>
      <c r="AS118" s="72">
        <v>740</v>
      </c>
      <c r="AT118" s="36"/>
      <c r="AU118" s="96"/>
      <c r="AV118" s="95"/>
    </row>
    <row r="119" spans="2:48" ht="16.5" customHeight="1">
      <c r="B119" s="73" t="s">
        <v>101</v>
      </c>
      <c r="C119" s="72">
        <v>2500</v>
      </c>
      <c r="D119" s="36"/>
      <c r="E119" s="36"/>
      <c r="F119" s="80"/>
      <c r="G119" s="38"/>
      <c r="I119" s="73" t="s">
        <v>101</v>
      </c>
      <c r="J119" s="72">
        <v>2500</v>
      </c>
      <c r="K119" s="36"/>
      <c r="L119" s="36"/>
      <c r="M119" s="80"/>
      <c r="P119" s="73" t="s">
        <v>101</v>
      </c>
      <c r="Q119" s="72">
        <v>2500</v>
      </c>
      <c r="R119" s="36"/>
      <c r="S119" s="36"/>
      <c r="T119" s="80"/>
      <c r="W119" s="73" t="s">
        <v>101</v>
      </c>
      <c r="X119" s="72">
        <v>2500</v>
      </c>
      <c r="Y119" s="36"/>
      <c r="Z119" s="36"/>
      <c r="AA119" s="80"/>
      <c r="AB119" s="170"/>
      <c r="AC119" s="170"/>
      <c r="AD119" s="73" t="s">
        <v>101</v>
      </c>
      <c r="AE119" s="72">
        <v>2500</v>
      </c>
      <c r="AF119" s="36"/>
      <c r="AG119" s="36"/>
      <c r="AH119" s="80"/>
      <c r="AI119" s="170"/>
      <c r="AJ119" s="170"/>
      <c r="AK119" s="73" t="s">
        <v>101</v>
      </c>
      <c r="AL119" s="72">
        <v>2500</v>
      </c>
      <c r="AM119" s="36"/>
      <c r="AN119" s="36"/>
      <c r="AO119" s="80"/>
      <c r="AP119" s="170"/>
      <c r="AQ119" s="170"/>
      <c r="AR119" s="73" t="s">
        <v>101</v>
      </c>
      <c r="AS119" s="72">
        <v>-2500</v>
      </c>
      <c r="AT119" s="36"/>
      <c r="AU119" s="36"/>
      <c r="AV119" s="80"/>
    </row>
    <row r="120" spans="2:48" ht="16.5" customHeight="1">
      <c r="B120" s="73" t="s">
        <v>104</v>
      </c>
      <c r="C120" s="72">
        <v>0</v>
      </c>
      <c r="D120" s="36"/>
      <c r="E120" s="36"/>
      <c r="F120" s="80"/>
      <c r="G120" s="38"/>
      <c r="I120" s="73" t="s">
        <v>104</v>
      </c>
      <c r="J120" s="72">
        <v>0</v>
      </c>
      <c r="K120" s="36"/>
      <c r="L120" s="36"/>
      <c r="M120" s="80"/>
      <c r="P120" s="73" t="s">
        <v>104</v>
      </c>
      <c r="Q120" s="72">
        <v>0</v>
      </c>
      <c r="R120" s="36"/>
      <c r="S120" s="36"/>
      <c r="T120" s="80"/>
      <c r="W120" s="73" t="s">
        <v>104</v>
      </c>
      <c r="X120" s="72">
        <v>0</v>
      </c>
      <c r="Y120" s="36"/>
      <c r="Z120" s="36"/>
      <c r="AA120" s="80"/>
      <c r="AB120" s="170"/>
      <c r="AC120" s="170"/>
      <c r="AD120" s="73" t="s">
        <v>104</v>
      </c>
      <c r="AE120" s="72">
        <v>0</v>
      </c>
      <c r="AF120" s="36"/>
      <c r="AG120" s="36"/>
      <c r="AH120" s="80"/>
      <c r="AI120" s="170"/>
      <c r="AJ120" s="170"/>
      <c r="AK120" s="73" t="s">
        <v>104</v>
      </c>
      <c r="AL120" s="72">
        <v>0</v>
      </c>
      <c r="AM120" s="36"/>
      <c r="AN120" s="36"/>
      <c r="AO120" s="80"/>
      <c r="AP120" s="170"/>
      <c r="AQ120" s="170"/>
      <c r="AR120" s="73" t="s">
        <v>104</v>
      </c>
      <c r="AS120" s="72">
        <v>0</v>
      </c>
      <c r="AT120" s="36"/>
      <c r="AU120" s="36"/>
      <c r="AV120" s="80"/>
    </row>
    <row r="121" spans="2:48" ht="16.5" customHeight="1">
      <c r="B121" s="93" t="s">
        <v>109</v>
      </c>
      <c r="C121" s="94">
        <v>22270</v>
      </c>
      <c r="D121" s="81"/>
      <c r="E121" s="36"/>
      <c r="F121" s="37"/>
      <c r="G121" s="38"/>
      <c r="H121" s="39"/>
      <c r="I121" s="93" t="s">
        <v>109</v>
      </c>
      <c r="J121" s="94">
        <v>31410</v>
      </c>
      <c r="K121" s="81"/>
      <c r="L121" s="36"/>
      <c r="M121" s="37"/>
      <c r="N121" s="39"/>
      <c r="O121" s="39"/>
      <c r="P121" s="93" t="s">
        <v>109</v>
      </c>
      <c r="Q121" s="94">
        <v>18910</v>
      </c>
      <c r="R121" s="81"/>
      <c r="S121" s="36"/>
      <c r="T121" s="37"/>
      <c r="U121" s="39"/>
      <c r="V121" s="39"/>
      <c r="W121" s="93" t="s">
        <v>109</v>
      </c>
      <c r="X121" s="94">
        <v>13120</v>
      </c>
      <c r="Y121" s="81"/>
      <c r="Z121" s="36"/>
      <c r="AA121" s="37"/>
      <c r="AB121" s="81"/>
      <c r="AC121" s="81"/>
      <c r="AD121" s="93" t="s">
        <v>109</v>
      </c>
      <c r="AE121" s="94">
        <v>20740</v>
      </c>
      <c r="AF121" s="81"/>
      <c r="AG121" s="36"/>
      <c r="AH121" s="37"/>
      <c r="AI121" s="81"/>
      <c r="AJ121" s="81"/>
      <c r="AK121" s="93" t="s">
        <v>109</v>
      </c>
      <c r="AL121" s="94">
        <v>18760</v>
      </c>
      <c r="AM121" s="81"/>
      <c r="AN121" s="36"/>
      <c r="AO121" s="37"/>
      <c r="AP121" s="81"/>
      <c r="AQ121" s="81"/>
      <c r="AR121" s="93" t="s">
        <v>109</v>
      </c>
      <c r="AS121" s="94">
        <v>20310</v>
      </c>
      <c r="AT121" s="81"/>
      <c r="AU121" s="36"/>
      <c r="AV121" s="37"/>
    </row>
    <row r="122" spans="2:48" ht="16.5" customHeight="1">
      <c r="B122" s="74" t="s">
        <v>111</v>
      </c>
      <c r="C122" s="75">
        <v>0</v>
      </c>
      <c r="D122" s="81"/>
      <c r="E122" s="36"/>
      <c r="F122" s="37"/>
      <c r="G122" s="38"/>
      <c r="H122" s="39"/>
      <c r="I122" s="74" t="s">
        <v>111</v>
      </c>
      <c r="J122" s="75">
        <v>0</v>
      </c>
      <c r="K122" s="81"/>
      <c r="L122" s="36"/>
      <c r="M122" s="37"/>
      <c r="N122" s="39"/>
      <c r="O122" s="39"/>
      <c r="P122" s="74" t="s">
        <v>111</v>
      </c>
      <c r="Q122" s="75">
        <v>18000</v>
      </c>
      <c r="R122" s="81"/>
      <c r="S122" s="36"/>
      <c r="T122" s="37"/>
      <c r="U122" s="39"/>
      <c r="V122" s="39"/>
      <c r="W122" s="74" t="s">
        <v>111</v>
      </c>
      <c r="X122" s="75">
        <v>0</v>
      </c>
      <c r="Y122" s="81"/>
      <c r="Z122" s="36"/>
      <c r="AA122" s="37"/>
      <c r="AB122" s="81"/>
      <c r="AC122" s="81"/>
      <c r="AD122" s="74" t="s">
        <v>111</v>
      </c>
      <c r="AE122" s="75">
        <v>0</v>
      </c>
      <c r="AF122" s="81"/>
      <c r="AG122" s="36"/>
      <c r="AH122" s="37"/>
      <c r="AI122" s="81"/>
      <c r="AJ122" s="81"/>
      <c r="AK122" s="74" t="s">
        <v>111</v>
      </c>
      <c r="AL122" s="75">
        <v>0</v>
      </c>
      <c r="AM122" s="81"/>
      <c r="AN122" s="36"/>
      <c r="AO122" s="37"/>
      <c r="AP122" s="81"/>
      <c r="AQ122" s="81"/>
      <c r="AR122" s="74" t="s">
        <v>111</v>
      </c>
      <c r="AS122" s="75">
        <v>0</v>
      </c>
      <c r="AT122" s="81"/>
      <c r="AU122" s="36"/>
      <c r="AV122" s="37"/>
    </row>
    <row r="123" spans="2:48" ht="16.5" customHeight="1">
      <c r="B123" s="91" t="s">
        <v>112</v>
      </c>
      <c r="C123" s="92">
        <v>22270</v>
      </c>
      <c r="D123" s="81"/>
      <c r="E123" s="36"/>
      <c r="F123" s="37"/>
      <c r="G123" s="38"/>
      <c r="I123" s="91" t="s">
        <v>112</v>
      </c>
      <c r="J123" s="92">
        <v>31410</v>
      </c>
      <c r="K123" s="81"/>
      <c r="L123" s="36"/>
      <c r="M123" s="37"/>
      <c r="P123" s="91" t="s">
        <v>112</v>
      </c>
      <c r="Q123" s="92">
        <v>36910</v>
      </c>
      <c r="R123" s="81"/>
      <c r="S123" s="36"/>
      <c r="T123" s="37"/>
      <c r="W123" s="91" t="s">
        <v>112</v>
      </c>
      <c r="X123" s="92">
        <v>13120</v>
      </c>
      <c r="Y123" s="81"/>
      <c r="Z123" s="36"/>
      <c r="AA123" s="37"/>
      <c r="AB123" s="81"/>
      <c r="AC123" s="81"/>
      <c r="AD123" s="91" t="s">
        <v>112</v>
      </c>
      <c r="AE123" s="92">
        <v>20740</v>
      </c>
      <c r="AF123" s="81"/>
      <c r="AG123" s="36"/>
      <c r="AH123" s="37"/>
      <c r="AI123" s="81"/>
      <c r="AJ123" s="81"/>
      <c r="AK123" s="91" t="s">
        <v>112</v>
      </c>
      <c r="AL123" s="92">
        <v>18760</v>
      </c>
      <c r="AM123" s="81"/>
      <c r="AN123" s="36"/>
      <c r="AO123" s="37"/>
      <c r="AP123" s="81"/>
      <c r="AQ123" s="81"/>
      <c r="AR123" s="91" t="s">
        <v>112</v>
      </c>
      <c r="AS123" s="92">
        <v>20310</v>
      </c>
      <c r="AT123" s="81"/>
      <c r="AU123" s="36"/>
      <c r="AV123" s="37"/>
    </row>
    <row r="124" spans="2:48" s="39" customFormat="1" ht="16.5" customHeight="1">
      <c r="B124" s="73"/>
      <c r="C124" s="42"/>
      <c r="D124" s="36"/>
      <c r="E124" s="36"/>
      <c r="F124" s="37"/>
      <c r="G124" s="38"/>
      <c r="I124" s="73"/>
      <c r="J124" s="42"/>
      <c r="K124" s="36"/>
      <c r="L124" s="36"/>
      <c r="M124" s="37"/>
      <c r="P124" s="73"/>
      <c r="Q124" s="42"/>
      <c r="R124" s="36"/>
      <c r="S124" s="36"/>
      <c r="T124" s="37"/>
      <c r="W124" s="73"/>
      <c r="X124" s="42"/>
      <c r="Y124" s="36"/>
      <c r="Z124" s="36"/>
      <c r="AA124" s="37"/>
      <c r="AB124" s="81"/>
      <c r="AC124" s="81"/>
      <c r="AD124" s="73"/>
      <c r="AE124" s="42"/>
      <c r="AF124" s="36"/>
      <c r="AG124" s="36"/>
      <c r="AH124" s="37"/>
      <c r="AI124" s="81"/>
      <c r="AJ124" s="81"/>
      <c r="AK124" s="73"/>
      <c r="AL124" s="42"/>
      <c r="AM124" s="36"/>
      <c r="AN124" s="36"/>
      <c r="AO124" s="37"/>
      <c r="AP124" s="81"/>
      <c r="AQ124" s="81"/>
      <c r="AR124" s="73"/>
      <c r="AS124" s="42"/>
      <c r="AT124" s="36"/>
      <c r="AU124" s="36"/>
      <c r="AV124" s="37"/>
    </row>
    <row r="125" spans="2:48" s="82" customFormat="1" ht="16.5" customHeight="1">
      <c r="B125" s="73">
        <v>0</v>
      </c>
      <c r="C125" s="42"/>
      <c r="D125" s="36"/>
      <c r="E125" s="36"/>
      <c r="F125" s="37"/>
      <c r="G125" s="83"/>
      <c r="I125" s="73">
        <v>0</v>
      </c>
      <c r="J125" s="42"/>
      <c r="K125" s="36"/>
      <c r="L125" s="36"/>
      <c r="M125" s="37"/>
      <c r="P125" s="73">
        <v>0</v>
      </c>
      <c r="Q125" s="42"/>
      <c r="R125" s="36"/>
      <c r="S125" s="36"/>
      <c r="T125" s="37"/>
      <c r="W125" s="73">
        <v>0</v>
      </c>
      <c r="X125" s="42"/>
      <c r="Y125" s="36"/>
      <c r="Z125" s="36"/>
      <c r="AA125" s="37"/>
      <c r="AB125" s="81"/>
      <c r="AC125" s="81"/>
      <c r="AD125" s="73">
        <v>0</v>
      </c>
      <c r="AE125" s="42"/>
      <c r="AF125" s="36"/>
      <c r="AG125" s="36"/>
      <c r="AH125" s="37"/>
      <c r="AI125" s="81"/>
      <c r="AJ125" s="81"/>
      <c r="AK125" s="73">
        <v>0</v>
      </c>
      <c r="AL125" s="42"/>
      <c r="AM125" s="36"/>
      <c r="AN125" s="36"/>
      <c r="AO125" s="37"/>
      <c r="AP125" s="81"/>
      <c r="AQ125" s="81"/>
      <c r="AR125" s="73">
        <v>0</v>
      </c>
      <c r="AS125" s="42"/>
      <c r="AT125" s="36"/>
      <c r="AU125" s="36"/>
      <c r="AV125" s="37"/>
    </row>
    <row r="126" spans="2:48" ht="16.5" customHeight="1">
      <c r="B126" s="73" t="s">
        <v>211</v>
      </c>
      <c r="C126" s="42"/>
      <c r="D126" s="36"/>
      <c r="E126" s="36"/>
      <c r="F126" s="37"/>
      <c r="G126" s="38"/>
      <c r="I126" s="73" t="s">
        <v>211</v>
      </c>
      <c r="J126" s="42"/>
      <c r="K126" s="36"/>
      <c r="L126" s="36"/>
      <c r="M126" s="37"/>
      <c r="P126" s="73" t="s">
        <v>211</v>
      </c>
      <c r="Q126" s="42"/>
      <c r="R126" s="36"/>
      <c r="S126" s="36"/>
      <c r="T126" s="37"/>
      <c r="W126" s="73" t="s">
        <v>211</v>
      </c>
      <c r="X126" s="42"/>
      <c r="Y126" s="36"/>
      <c r="Z126" s="36"/>
      <c r="AA126" s="37"/>
      <c r="AB126" s="81"/>
      <c r="AC126" s="81"/>
      <c r="AD126" s="73" t="s">
        <v>211</v>
      </c>
      <c r="AE126" s="42"/>
      <c r="AF126" s="36"/>
      <c r="AG126" s="36"/>
      <c r="AH126" s="37"/>
      <c r="AI126" s="81"/>
      <c r="AJ126" s="81"/>
      <c r="AK126" s="73" t="s">
        <v>211</v>
      </c>
      <c r="AL126" s="42"/>
      <c r="AM126" s="36"/>
      <c r="AN126" s="36"/>
      <c r="AO126" s="37"/>
      <c r="AP126" s="81"/>
      <c r="AQ126" s="81"/>
      <c r="AR126" s="73" t="s">
        <v>211</v>
      </c>
      <c r="AS126" s="42"/>
      <c r="AT126" s="36"/>
      <c r="AU126" s="36"/>
      <c r="AV126" s="37"/>
    </row>
    <row r="127" spans="2:48" s="184" customFormat="1" ht="16.5" customHeight="1">
      <c r="B127" s="180">
        <v>0</v>
      </c>
      <c r="C127" s="181"/>
      <c r="D127" s="26"/>
      <c r="E127" s="26"/>
      <c r="F127" s="182"/>
      <c r="G127" s="183"/>
      <c r="I127" s="180">
        <v>0</v>
      </c>
      <c r="J127" s="181"/>
      <c r="K127" s="26"/>
      <c r="L127" s="26"/>
      <c r="M127" s="182"/>
      <c r="P127" s="180">
        <v>0</v>
      </c>
      <c r="Q127" s="181"/>
      <c r="R127" s="26"/>
      <c r="S127" s="26"/>
      <c r="T127" s="182"/>
      <c r="W127" s="180">
        <v>0</v>
      </c>
      <c r="X127" s="181"/>
      <c r="Y127" s="26"/>
      <c r="Z127" s="26"/>
      <c r="AA127" s="182"/>
      <c r="AB127" s="185"/>
      <c r="AC127" s="185"/>
      <c r="AD127" s="180">
        <v>0</v>
      </c>
      <c r="AE127" s="181"/>
      <c r="AF127" s="26"/>
      <c r="AG127" s="26"/>
      <c r="AH127" s="182"/>
      <c r="AI127" s="185"/>
      <c r="AJ127" s="185"/>
      <c r="AK127" s="180">
        <v>0</v>
      </c>
      <c r="AL127" s="181"/>
      <c r="AM127" s="26"/>
      <c r="AN127" s="26"/>
      <c r="AO127" s="182"/>
      <c r="AP127" s="185"/>
      <c r="AQ127" s="185"/>
      <c r="AR127" s="180">
        <v>0</v>
      </c>
      <c r="AS127" s="181"/>
      <c r="AT127" s="26"/>
      <c r="AU127" s="26"/>
      <c r="AV127" s="182"/>
    </row>
    <row r="128" spans="2:48" ht="16.5" customHeight="1" thickBot="1">
      <c r="B128" s="84"/>
      <c r="C128" s="85"/>
      <c r="D128" s="85"/>
      <c r="E128" s="85"/>
      <c r="F128" s="86"/>
      <c r="I128" s="84"/>
      <c r="J128" s="85"/>
      <c r="K128" s="85"/>
      <c r="L128" s="85"/>
      <c r="M128" s="86"/>
      <c r="P128" s="84"/>
      <c r="Q128" s="85"/>
      <c r="R128" s="85"/>
      <c r="S128" s="85"/>
      <c r="T128" s="86"/>
      <c r="W128" s="84"/>
      <c r="X128" s="85"/>
      <c r="Y128" s="85"/>
      <c r="Z128" s="85"/>
      <c r="AA128" s="86"/>
      <c r="AB128" s="81"/>
      <c r="AC128" s="81"/>
      <c r="AD128" s="84"/>
      <c r="AE128" s="85"/>
      <c r="AF128" s="85"/>
      <c r="AG128" s="85"/>
      <c r="AH128" s="86"/>
      <c r="AI128" s="81"/>
      <c r="AJ128" s="81"/>
      <c r="AK128" s="84"/>
      <c r="AL128" s="85"/>
      <c r="AM128" s="85"/>
      <c r="AN128" s="85"/>
      <c r="AO128" s="86"/>
      <c r="AP128" s="81"/>
      <c r="AQ128" s="81"/>
      <c r="AR128" s="84"/>
      <c r="AS128" s="85"/>
      <c r="AT128" s="85"/>
      <c r="AU128" s="85"/>
      <c r="AV128" s="86"/>
    </row>
    <row r="129" spans="2:48" ht="16.5" customHeight="1">
      <c r="B129" s="36"/>
      <c r="I129" s="36"/>
      <c r="P129" s="36"/>
      <c r="W129" s="36"/>
      <c r="AD129" s="36"/>
      <c r="AK129" s="36"/>
      <c r="AR129" s="36"/>
    </row>
    <row r="130" spans="2:48" ht="16.5" customHeight="1">
      <c r="B130" s="36"/>
      <c r="I130" s="36"/>
      <c r="P130" s="36"/>
      <c r="W130" s="36"/>
      <c r="AD130" s="36"/>
      <c r="AK130" s="36"/>
      <c r="AR130" s="36"/>
    </row>
    <row r="131" spans="2:48" ht="16.5" customHeight="1">
      <c r="B131" s="36"/>
      <c r="I131" s="36"/>
      <c r="P131" s="36"/>
      <c r="W131" s="36"/>
      <c r="AD131" s="36"/>
      <c r="AK131" s="36"/>
      <c r="AR131" s="36"/>
    </row>
    <row r="132" spans="2:48" ht="16.5" customHeight="1" thickBot="1">
      <c r="G132" s="38"/>
    </row>
    <row r="133" spans="2:48" s="76" customFormat="1" ht="16.5" customHeight="1">
      <c r="B133" s="98"/>
      <c r="C133" s="101"/>
      <c r="D133" s="102" t="s">
        <v>114</v>
      </c>
      <c r="E133" s="99"/>
      <c r="F133" s="100"/>
      <c r="G133" s="77"/>
      <c r="I133" s="98"/>
      <c r="J133" s="101"/>
      <c r="K133" s="102" t="s">
        <v>114</v>
      </c>
      <c r="L133" s="99"/>
      <c r="M133" s="100"/>
      <c r="P133" s="98"/>
      <c r="Q133" s="101"/>
      <c r="R133" s="102" t="s">
        <v>114</v>
      </c>
      <c r="S133" s="99"/>
      <c r="T133" s="100"/>
      <c r="W133" s="98"/>
      <c r="X133" s="101"/>
      <c r="Y133" s="102" t="s">
        <v>114</v>
      </c>
      <c r="Z133" s="99"/>
      <c r="AA133" s="100"/>
      <c r="AB133" s="167"/>
      <c r="AC133" s="167"/>
      <c r="AD133" s="98"/>
      <c r="AE133" s="101"/>
      <c r="AF133" s="102" t="s">
        <v>114</v>
      </c>
      <c r="AG133" s="99"/>
      <c r="AH133" s="100"/>
      <c r="AI133" s="167"/>
      <c r="AJ133" s="167"/>
      <c r="AK133" s="98"/>
      <c r="AL133" s="101"/>
      <c r="AM133" s="102" t="s">
        <v>114</v>
      </c>
      <c r="AN133" s="99"/>
      <c r="AO133" s="100"/>
      <c r="AP133" s="167"/>
      <c r="AQ133" s="167"/>
      <c r="AR133" s="98"/>
      <c r="AS133" s="101"/>
      <c r="AT133" s="102" t="s">
        <v>114</v>
      </c>
      <c r="AU133" s="99"/>
      <c r="AV133" s="100"/>
    </row>
    <row r="134" spans="2:48" ht="16.5" customHeight="1">
      <c r="B134" s="40" t="s">
        <v>26</v>
      </c>
      <c r="C134" s="26" t="s">
        <v>38</v>
      </c>
      <c r="D134" s="96"/>
      <c r="E134" s="26"/>
      <c r="F134" s="95"/>
      <c r="G134" s="41"/>
      <c r="H134" s="41"/>
      <c r="I134" s="40" t="s">
        <v>26</v>
      </c>
      <c r="J134" s="26" t="s">
        <v>43</v>
      </c>
      <c r="K134" s="41"/>
      <c r="L134" s="26"/>
      <c r="M134" s="70"/>
      <c r="N134" s="41"/>
      <c r="O134" s="41"/>
      <c r="P134" s="40" t="s">
        <v>26</v>
      </c>
      <c r="Q134" s="26" t="s">
        <v>61</v>
      </c>
      <c r="R134" s="42"/>
      <c r="S134" s="26"/>
      <c r="T134" s="70"/>
      <c r="U134" s="41"/>
      <c r="V134" s="41"/>
      <c r="W134" s="40" t="s">
        <v>26</v>
      </c>
      <c r="X134" s="26" t="s">
        <v>62</v>
      </c>
      <c r="Y134" s="41"/>
      <c r="Z134" s="26"/>
      <c r="AA134" s="70"/>
      <c r="AB134" s="41"/>
      <c r="AC134" s="41"/>
      <c r="AD134" s="40" t="s">
        <v>26</v>
      </c>
      <c r="AE134" s="26" t="s">
        <v>63</v>
      </c>
      <c r="AF134" s="41"/>
      <c r="AG134" s="26"/>
      <c r="AH134" s="70"/>
      <c r="AI134" s="41"/>
      <c r="AJ134" s="41"/>
      <c r="AK134" s="40" t="s">
        <v>26</v>
      </c>
      <c r="AL134" s="26" t="s">
        <v>64</v>
      </c>
      <c r="AN134" s="26"/>
      <c r="AO134" s="70"/>
      <c r="AP134" s="41"/>
      <c r="AQ134" s="41"/>
      <c r="AR134" s="40" t="s">
        <v>26</v>
      </c>
      <c r="AS134" s="26" t="s">
        <v>65</v>
      </c>
      <c r="AU134" s="26"/>
      <c r="AV134" s="70"/>
    </row>
    <row r="135" spans="2:48" ht="16.5" customHeight="1">
      <c r="B135" s="73" t="s">
        <v>27</v>
      </c>
      <c r="C135" s="36" t="s">
        <v>410</v>
      </c>
      <c r="D135" s="36"/>
      <c r="E135" s="36" t="s">
        <v>28</v>
      </c>
      <c r="F135" s="90">
        <v>45422</v>
      </c>
      <c r="G135" s="38"/>
      <c r="I135" s="73" t="s">
        <v>27</v>
      </c>
      <c r="J135" s="36" t="s">
        <v>410</v>
      </c>
      <c r="K135" s="36"/>
      <c r="L135" s="36" t="s">
        <v>28</v>
      </c>
      <c r="M135" s="90">
        <v>45422</v>
      </c>
      <c r="P135" s="73" t="s">
        <v>27</v>
      </c>
      <c r="Q135" s="36" t="s">
        <v>410</v>
      </c>
      <c r="R135" s="36"/>
      <c r="S135" s="36" t="s">
        <v>28</v>
      </c>
      <c r="T135" s="90">
        <v>45422</v>
      </c>
      <c r="W135" s="73" t="s">
        <v>27</v>
      </c>
      <c r="X135" s="36" t="s">
        <v>410</v>
      </c>
      <c r="Y135" s="36"/>
      <c r="Z135" s="36" t="s">
        <v>28</v>
      </c>
      <c r="AA135" s="90">
        <v>45422</v>
      </c>
      <c r="AB135" s="168"/>
      <c r="AC135" s="168"/>
      <c r="AD135" s="73" t="s">
        <v>27</v>
      </c>
      <c r="AE135" s="36" t="s">
        <v>410</v>
      </c>
      <c r="AF135" s="36"/>
      <c r="AG135" s="36" t="s">
        <v>28</v>
      </c>
      <c r="AH135" s="90">
        <v>45422</v>
      </c>
      <c r="AI135" s="168"/>
      <c r="AJ135" s="168"/>
      <c r="AK135" s="73" t="s">
        <v>27</v>
      </c>
      <c r="AL135" s="36" t="s">
        <v>410</v>
      </c>
      <c r="AM135" s="36"/>
      <c r="AN135" s="36" t="s">
        <v>28</v>
      </c>
      <c r="AO135" s="90">
        <v>45422</v>
      </c>
      <c r="AP135" s="168"/>
      <c r="AQ135" s="168"/>
      <c r="AR135" s="73" t="s">
        <v>27</v>
      </c>
      <c r="AS135" s="36" t="s">
        <v>410</v>
      </c>
      <c r="AT135" s="36"/>
      <c r="AU135" s="36" t="s">
        <v>28</v>
      </c>
      <c r="AV135" s="90">
        <v>45422</v>
      </c>
    </row>
    <row r="136" spans="2:48" ht="16.5" customHeight="1">
      <c r="B136" s="73"/>
      <c r="C136" s="36"/>
      <c r="D136" s="36"/>
      <c r="E136" s="36"/>
      <c r="F136" s="37"/>
      <c r="G136" s="38"/>
      <c r="I136" s="73"/>
      <c r="J136" s="36"/>
      <c r="K136" s="36"/>
      <c r="L136" s="36"/>
      <c r="M136" s="37"/>
      <c r="P136" s="73"/>
      <c r="Q136" s="36"/>
      <c r="R136" s="36"/>
      <c r="S136" s="36"/>
      <c r="T136" s="37"/>
      <c r="W136" s="73"/>
      <c r="X136" s="36"/>
      <c r="Y136" s="36"/>
      <c r="Z136" s="36"/>
      <c r="AA136" s="37"/>
      <c r="AB136" s="81"/>
      <c r="AC136" s="81"/>
      <c r="AD136" s="73"/>
      <c r="AE136" s="36"/>
      <c r="AF136" s="36"/>
      <c r="AG136" s="36"/>
      <c r="AH136" s="37"/>
      <c r="AI136" s="81"/>
      <c r="AJ136" s="81"/>
      <c r="AK136" s="73"/>
      <c r="AL136" s="36"/>
      <c r="AM136" s="36"/>
      <c r="AN136" s="36"/>
      <c r="AO136" s="37"/>
      <c r="AP136" s="81"/>
      <c r="AQ136" s="81"/>
      <c r="AR136" s="73"/>
      <c r="AS136" s="36"/>
      <c r="AT136" s="36"/>
      <c r="AU136" s="36"/>
      <c r="AV136" s="37"/>
    </row>
    <row r="137" spans="2:48" s="79" customFormat="1" ht="16.5" customHeight="1">
      <c r="B137" s="266" t="s">
        <v>113</v>
      </c>
      <c r="C137" s="267"/>
      <c r="D137" s="250"/>
      <c r="E137" s="268" t="s">
        <v>115</v>
      </c>
      <c r="F137" s="269"/>
      <c r="G137" s="78"/>
      <c r="I137" s="266" t="s">
        <v>113</v>
      </c>
      <c r="J137" s="267"/>
      <c r="K137" s="250"/>
      <c r="L137" s="268" t="s">
        <v>115</v>
      </c>
      <c r="M137" s="269"/>
      <c r="P137" s="266" t="s">
        <v>113</v>
      </c>
      <c r="Q137" s="267"/>
      <c r="R137" s="250"/>
      <c r="S137" s="268" t="s">
        <v>115</v>
      </c>
      <c r="T137" s="269"/>
      <c r="W137" s="266" t="s">
        <v>113</v>
      </c>
      <c r="X137" s="267"/>
      <c r="Y137" s="250"/>
      <c r="Z137" s="268" t="s">
        <v>115</v>
      </c>
      <c r="AA137" s="269"/>
      <c r="AB137" s="169"/>
      <c r="AC137" s="169"/>
      <c r="AD137" s="266" t="s">
        <v>113</v>
      </c>
      <c r="AE137" s="267"/>
      <c r="AF137" s="250"/>
      <c r="AG137" s="268" t="s">
        <v>115</v>
      </c>
      <c r="AH137" s="269"/>
      <c r="AI137" s="169"/>
      <c r="AJ137" s="169"/>
      <c r="AK137" s="266" t="s">
        <v>113</v>
      </c>
      <c r="AL137" s="267"/>
      <c r="AM137" s="250"/>
      <c r="AN137" s="268" t="s">
        <v>115</v>
      </c>
      <c r="AO137" s="269"/>
      <c r="AP137" s="169"/>
      <c r="AQ137" s="169"/>
      <c r="AR137" s="266" t="s">
        <v>113</v>
      </c>
      <c r="AS137" s="267"/>
      <c r="AT137" s="250"/>
      <c r="AU137" s="268" t="s">
        <v>115</v>
      </c>
      <c r="AV137" s="269"/>
    </row>
    <row r="138" spans="2:48" ht="16.5" customHeight="1">
      <c r="B138" s="73" t="s">
        <v>1</v>
      </c>
      <c r="C138" s="72">
        <v>910</v>
      </c>
      <c r="D138" s="36"/>
      <c r="E138" s="36" t="s">
        <v>29</v>
      </c>
      <c r="F138" s="80" t="s">
        <v>469</v>
      </c>
      <c r="G138" s="38"/>
      <c r="I138" s="73" t="s">
        <v>1</v>
      </c>
      <c r="J138" s="72">
        <v>910</v>
      </c>
      <c r="K138" s="36"/>
      <c r="L138" s="36" t="s">
        <v>29</v>
      </c>
      <c r="M138" s="80" t="s">
        <v>470</v>
      </c>
      <c r="P138" s="73" t="s">
        <v>1</v>
      </c>
      <c r="Q138" s="72">
        <v>910</v>
      </c>
      <c r="R138" s="36"/>
      <c r="S138" s="36" t="s">
        <v>29</v>
      </c>
      <c r="T138" s="80" t="s">
        <v>471</v>
      </c>
      <c r="W138" s="73" t="s">
        <v>1</v>
      </c>
      <c r="X138" s="72">
        <v>910</v>
      </c>
      <c r="Y138" s="36"/>
      <c r="Z138" s="36" t="s">
        <v>29</v>
      </c>
      <c r="AA138" s="80" t="s">
        <v>472</v>
      </c>
      <c r="AB138" s="170"/>
      <c r="AC138" s="170"/>
      <c r="AD138" s="73" t="s">
        <v>1</v>
      </c>
      <c r="AE138" s="72">
        <v>910</v>
      </c>
      <c r="AF138" s="36"/>
      <c r="AG138" s="36" t="s">
        <v>29</v>
      </c>
      <c r="AH138" s="80" t="s">
        <v>473</v>
      </c>
      <c r="AI138" s="170"/>
      <c r="AJ138" s="170"/>
      <c r="AK138" s="73" t="s">
        <v>1</v>
      </c>
      <c r="AL138" s="72">
        <v>910</v>
      </c>
      <c r="AM138" s="36"/>
      <c r="AN138" s="36" t="s">
        <v>29</v>
      </c>
      <c r="AO138" s="80" t="s">
        <v>474</v>
      </c>
      <c r="AP138" s="170"/>
      <c r="AQ138" s="170"/>
      <c r="AR138" s="73" t="s">
        <v>1</v>
      </c>
      <c r="AS138" s="72">
        <v>910</v>
      </c>
      <c r="AT138" s="36"/>
      <c r="AU138" s="36" t="s">
        <v>29</v>
      </c>
      <c r="AV138" s="80" t="s">
        <v>475</v>
      </c>
    </row>
    <row r="139" spans="2:48" ht="16.5" customHeight="1">
      <c r="B139" s="73" t="s">
        <v>3</v>
      </c>
      <c r="C139" s="72">
        <v>11640</v>
      </c>
      <c r="D139" s="36"/>
      <c r="E139" s="36" t="s">
        <v>30</v>
      </c>
      <c r="F139" s="80" t="s">
        <v>353</v>
      </c>
      <c r="G139" s="38"/>
      <c r="I139" s="73" t="s">
        <v>3</v>
      </c>
      <c r="J139" s="72">
        <v>15600</v>
      </c>
      <c r="K139" s="36"/>
      <c r="L139" s="36" t="s">
        <v>30</v>
      </c>
      <c r="M139" s="80" t="s">
        <v>354</v>
      </c>
      <c r="P139" s="73" t="s">
        <v>3</v>
      </c>
      <c r="Q139" s="72">
        <v>14400</v>
      </c>
      <c r="R139" s="36"/>
      <c r="S139" s="36" t="s">
        <v>30</v>
      </c>
      <c r="T139" s="80" t="s">
        <v>355</v>
      </c>
      <c r="W139" s="73" t="s">
        <v>3</v>
      </c>
      <c r="X139" s="72">
        <v>14040</v>
      </c>
      <c r="Y139" s="36"/>
      <c r="Z139" s="36" t="s">
        <v>30</v>
      </c>
      <c r="AA139" s="80" t="s">
        <v>356</v>
      </c>
      <c r="AB139" s="170"/>
      <c r="AC139" s="170"/>
      <c r="AD139" s="73" t="s">
        <v>3</v>
      </c>
      <c r="AE139" s="72">
        <v>9360</v>
      </c>
      <c r="AF139" s="36"/>
      <c r="AG139" s="36" t="s">
        <v>30</v>
      </c>
      <c r="AH139" s="80" t="s">
        <v>357</v>
      </c>
      <c r="AI139" s="170"/>
      <c r="AJ139" s="170"/>
      <c r="AK139" s="73" t="s">
        <v>3</v>
      </c>
      <c r="AL139" s="72">
        <v>14040</v>
      </c>
      <c r="AM139" s="36"/>
      <c r="AN139" s="36" t="s">
        <v>30</v>
      </c>
      <c r="AO139" s="80" t="s">
        <v>358</v>
      </c>
      <c r="AP139" s="170"/>
      <c r="AQ139" s="170"/>
      <c r="AR139" s="73" t="s">
        <v>3</v>
      </c>
      <c r="AS139" s="72">
        <v>12840</v>
      </c>
      <c r="AT139" s="36"/>
      <c r="AU139" s="36" t="s">
        <v>30</v>
      </c>
      <c r="AV139" s="80" t="s">
        <v>359</v>
      </c>
    </row>
    <row r="140" spans="2:48" ht="16.5" customHeight="1">
      <c r="B140" s="73" t="s">
        <v>159</v>
      </c>
      <c r="C140" s="72">
        <v>0</v>
      </c>
      <c r="D140" s="36"/>
      <c r="E140" s="36"/>
      <c r="F140" s="80"/>
      <c r="G140" s="38"/>
      <c r="I140" s="73" t="s">
        <v>159</v>
      </c>
      <c r="J140" s="72">
        <v>0</v>
      </c>
      <c r="K140" s="36"/>
      <c r="L140" s="36"/>
      <c r="M140" s="80"/>
      <c r="P140" s="73" t="s">
        <v>159</v>
      </c>
      <c r="Q140" s="72">
        <v>0</v>
      </c>
      <c r="R140" s="36"/>
      <c r="S140" s="36"/>
      <c r="T140" s="80"/>
      <c r="W140" s="73" t="s">
        <v>159</v>
      </c>
      <c r="X140" s="72">
        <v>0</v>
      </c>
      <c r="Y140" s="36"/>
      <c r="Z140" s="36"/>
      <c r="AA140" s="80"/>
      <c r="AB140" s="170"/>
      <c r="AC140" s="170"/>
      <c r="AD140" s="73" t="s">
        <v>159</v>
      </c>
      <c r="AE140" s="72">
        <v>0</v>
      </c>
      <c r="AF140" s="36"/>
      <c r="AG140" s="36"/>
      <c r="AH140" s="80"/>
      <c r="AI140" s="170"/>
      <c r="AJ140" s="170"/>
      <c r="AK140" s="73" t="s">
        <v>159</v>
      </c>
      <c r="AL140" s="72">
        <v>0</v>
      </c>
      <c r="AM140" s="36"/>
      <c r="AN140" s="36"/>
      <c r="AO140" s="80"/>
      <c r="AP140" s="170"/>
      <c r="AQ140" s="170"/>
      <c r="AR140" s="73" t="s">
        <v>159</v>
      </c>
      <c r="AS140" s="72">
        <v>0</v>
      </c>
      <c r="AT140" s="36"/>
      <c r="AU140" s="36"/>
      <c r="AV140" s="80"/>
    </row>
    <row r="141" spans="2:48" ht="16.5" customHeight="1">
      <c r="B141" s="164" t="s">
        <v>172</v>
      </c>
      <c r="C141" s="72">
        <v>873</v>
      </c>
      <c r="D141" s="36"/>
      <c r="E141" s="36"/>
      <c r="F141" s="80"/>
      <c r="G141" s="38"/>
      <c r="I141" s="164" t="s">
        <v>172</v>
      </c>
      <c r="J141" s="72">
        <v>1170</v>
      </c>
      <c r="K141" s="36"/>
      <c r="L141" s="36"/>
      <c r="M141" s="80"/>
      <c r="P141" s="164" t="s">
        <v>172</v>
      </c>
      <c r="Q141" s="72">
        <v>1080</v>
      </c>
      <c r="R141" s="36"/>
      <c r="S141" s="36"/>
      <c r="T141" s="80"/>
      <c r="W141" s="164" t="s">
        <v>172</v>
      </c>
      <c r="X141" s="72">
        <v>1053</v>
      </c>
      <c r="Y141" s="36"/>
      <c r="Z141" s="36"/>
      <c r="AA141" s="80"/>
      <c r="AB141" s="170"/>
      <c r="AC141" s="170"/>
      <c r="AD141" s="164" t="s">
        <v>172</v>
      </c>
      <c r="AE141" s="72">
        <v>702</v>
      </c>
      <c r="AF141" s="36"/>
      <c r="AG141" s="36"/>
      <c r="AH141" s="80"/>
      <c r="AI141" s="170"/>
      <c r="AJ141" s="170"/>
      <c r="AK141" s="164" t="s">
        <v>172</v>
      </c>
      <c r="AL141" s="72">
        <v>1053</v>
      </c>
      <c r="AM141" s="36"/>
      <c r="AN141" s="36"/>
      <c r="AO141" s="80"/>
      <c r="AP141" s="170"/>
      <c r="AQ141" s="170"/>
      <c r="AR141" s="164" t="s">
        <v>172</v>
      </c>
      <c r="AS141" s="72">
        <v>963</v>
      </c>
      <c r="AT141" s="36"/>
      <c r="AU141" s="36"/>
      <c r="AV141" s="80"/>
    </row>
    <row r="142" spans="2:48" ht="16.5" customHeight="1">
      <c r="B142" s="73" t="s">
        <v>168</v>
      </c>
      <c r="C142" s="72">
        <v>485</v>
      </c>
      <c r="D142" s="36"/>
      <c r="E142" s="36"/>
      <c r="F142" s="80"/>
      <c r="G142" s="38"/>
      <c r="I142" s="73" t="s">
        <v>168</v>
      </c>
      <c r="J142" s="72">
        <v>650</v>
      </c>
      <c r="K142" s="36"/>
      <c r="L142" s="36"/>
      <c r="M142" s="80"/>
      <c r="P142" s="73" t="s">
        <v>168</v>
      </c>
      <c r="Q142" s="72">
        <v>600</v>
      </c>
      <c r="R142" s="36"/>
      <c r="S142" s="36"/>
      <c r="T142" s="80"/>
      <c r="W142" s="73" t="s">
        <v>168</v>
      </c>
      <c r="X142" s="72">
        <v>585</v>
      </c>
      <c r="Y142" s="36"/>
      <c r="Z142" s="36"/>
      <c r="AA142" s="80"/>
      <c r="AB142" s="170"/>
      <c r="AC142" s="170"/>
      <c r="AD142" s="73" t="s">
        <v>168</v>
      </c>
      <c r="AE142" s="72">
        <v>390</v>
      </c>
      <c r="AF142" s="36"/>
      <c r="AG142" s="36"/>
      <c r="AH142" s="80"/>
      <c r="AI142" s="170"/>
      <c r="AJ142" s="170"/>
      <c r="AK142" s="73" t="s">
        <v>168</v>
      </c>
      <c r="AL142" s="72">
        <v>585</v>
      </c>
      <c r="AM142" s="36"/>
      <c r="AN142" s="36"/>
      <c r="AO142" s="80"/>
      <c r="AP142" s="170"/>
      <c r="AQ142" s="170"/>
      <c r="AR142" s="73" t="s">
        <v>168</v>
      </c>
      <c r="AS142" s="72">
        <v>535</v>
      </c>
      <c r="AT142" s="36"/>
      <c r="AU142" s="36"/>
      <c r="AV142" s="80"/>
    </row>
    <row r="143" spans="2:48" ht="16.5" customHeight="1">
      <c r="B143" s="73" t="s">
        <v>31</v>
      </c>
      <c r="C143" s="72">
        <v>1391</v>
      </c>
      <c r="D143" s="36"/>
      <c r="E143" s="172" t="s">
        <v>117</v>
      </c>
      <c r="F143" s="173"/>
      <c r="G143" s="38"/>
      <c r="I143" s="73" t="s">
        <v>31</v>
      </c>
      <c r="J143" s="72">
        <v>1833</v>
      </c>
      <c r="K143" s="36"/>
      <c r="L143" s="172" t="s">
        <v>117</v>
      </c>
      <c r="M143" s="173"/>
      <c r="P143" s="73" t="s">
        <v>31</v>
      </c>
      <c r="Q143" s="72">
        <v>1699</v>
      </c>
      <c r="R143" s="36"/>
      <c r="S143" s="172" t="s">
        <v>117</v>
      </c>
      <c r="T143" s="173"/>
      <c r="W143" s="73" t="s">
        <v>31</v>
      </c>
      <c r="X143" s="72">
        <v>1659</v>
      </c>
      <c r="Y143" s="36"/>
      <c r="Z143" s="172" t="s">
        <v>117</v>
      </c>
      <c r="AA143" s="173"/>
      <c r="AB143" s="169"/>
      <c r="AC143" s="169"/>
      <c r="AD143" s="73" t="s">
        <v>31</v>
      </c>
      <c r="AE143" s="72">
        <v>1136</v>
      </c>
      <c r="AF143" s="36"/>
      <c r="AG143" s="172" t="s">
        <v>117</v>
      </c>
      <c r="AH143" s="173"/>
      <c r="AI143" s="169"/>
      <c r="AJ143" s="169"/>
      <c r="AK143" s="73" t="s">
        <v>31</v>
      </c>
      <c r="AL143" s="72">
        <v>1659</v>
      </c>
      <c r="AM143" s="36"/>
      <c r="AN143" s="172" t="s">
        <v>117</v>
      </c>
      <c r="AO143" s="173"/>
      <c r="AP143" s="169"/>
      <c r="AQ143" s="169"/>
      <c r="AR143" s="73" t="s">
        <v>31</v>
      </c>
      <c r="AS143" s="72">
        <v>1525</v>
      </c>
      <c r="AT143" s="36"/>
      <c r="AU143" s="172" t="s">
        <v>117</v>
      </c>
      <c r="AV143" s="173"/>
    </row>
    <row r="144" spans="2:48" ht="16.5" customHeight="1">
      <c r="B144" s="73" t="s">
        <v>171</v>
      </c>
      <c r="C144" s="72">
        <v>-9</v>
      </c>
      <c r="D144" s="36"/>
      <c r="E144" s="36" t="s">
        <v>33</v>
      </c>
      <c r="F144" s="80" t="s">
        <v>326</v>
      </c>
      <c r="G144" s="38"/>
      <c r="I144" s="73" t="s">
        <v>171</v>
      </c>
      <c r="J144" s="72">
        <v>-3</v>
      </c>
      <c r="K144" s="36"/>
      <c r="L144" s="36" t="s">
        <v>33</v>
      </c>
      <c r="M144" s="80" t="s">
        <v>435</v>
      </c>
      <c r="P144" s="73" t="s">
        <v>171</v>
      </c>
      <c r="Q144" s="72">
        <v>-9</v>
      </c>
      <c r="R144" s="36"/>
      <c r="S144" s="36" t="s">
        <v>33</v>
      </c>
      <c r="T144" s="80" t="s">
        <v>288</v>
      </c>
      <c r="W144" s="73" t="s">
        <v>171</v>
      </c>
      <c r="X144" s="72">
        <v>-7</v>
      </c>
      <c r="Y144" s="36"/>
      <c r="Z144" s="36" t="s">
        <v>33</v>
      </c>
      <c r="AA144" s="80" t="s">
        <v>476</v>
      </c>
      <c r="AB144" s="170"/>
      <c r="AC144" s="170"/>
      <c r="AD144" s="73" t="s">
        <v>171</v>
      </c>
      <c r="AE144" s="72">
        <v>-8</v>
      </c>
      <c r="AF144" s="36"/>
      <c r="AG144" s="36" t="s">
        <v>33</v>
      </c>
      <c r="AH144" s="80" t="s">
        <v>477</v>
      </c>
      <c r="AI144" s="170"/>
      <c r="AJ144" s="170"/>
      <c r="AK144" s="73" t="s">
        <v>171</v>
      </c>
      <c r="AL144" s="72">
        <v>-7</v>
      </c>
      <c r="AM144" s="36"/>
      <c r="AN144" s="36" t="s">
        <v>33</v>
      </c>
      <c r="AO144" s="80" t="s">
        <v>476</v>
      </c>
      <c r="AP144" s="170"/>
      <c r="AQ144" s="170"/>
      <c r="AR144" s="73" t="s">
        <v>171</v>
      </c>
      <c r="AS144" s="72">
        <v>-3</v>
      </c>
      <c r="AT144" s="36"/>
      <c r="AU144" s="36" t="s">
        <v>33</v>
      </c>
      <c r="AV144" s="80" t="s">
        <v>311</v>
      </c>
    </row>
    <row r="145" spans="2:92" ht="16.5" customHeight="1">
      <c r="B145" s="73" t="s">
        <v>32</v>
      </c>
      <c r="C145" s="72">
        <v>510</v>
      </c>
      <c r="D145" s="36"/>
      <c r="E145" s="96"/>
      <c r="F145" s="95"/>
      <c r="G145" s="38"/>
      <c r="I145" s="73" t="s">
        <v>32</v>
      </c>
      <c r="J145" s="72">
        <v>670</v>
      </c>
      <c r="K145" s="36"/>
      <c r="L145" s="96"/>
      <c r="M145" s="95"/>
      <c r="P145" s="73" t="s">
        <v>32</v>
      </c>
      <c r="Q145" s="72">
        <v>620</v>
      </c>
      <c r="R145" s="36"/>
      <c r="S145" s="96"/>
      <c r="T145" s="95"/>
      <c r="W145" s="73" t="s">
        <v>32</v>
      </c>
      <c r="X145" s="72">
        <v>610</v>
      </c>
      <c r="Y145" s="36"/>
      <c r="Z145" s="96"/>
      <c r="AA145" s="95"/>
      <c r="AB145" s="171"/>
      <c r="AC145" s="171"/>
      <c r="AD145" s="73" t="s">
        <v>32</v>
      </c>
      <c r="AE145" s="72">
        <v>420</v>
      </c>
      <c r="AF145" s="36"/>
      <c r="AG145" s="96"/>
      <c r="AH145" s="95"/>
      <c r="AI145" s="171"/>
      <c r="AJ145" s="171"/>
      <c r="AK145" s="73" t="s">
        <v>32</v>
      </c>
      <c r="AL145" s="72">
        <v>610</v>
      </c>
      <c r="AM145" s="36"/>
      <c r="AN145" s="96"/>
      <c r="AO145" s="95"/>
      <c r="AP145" s="171"/>
      <c r="AQ145" s="171"/>
      <c r="AR145" s="73" t="s">
        <v>32</v>
      </c>
      <c r="AS145" s="72">
        <v>560</v>
      </c>
      <c r="AT145" s="36"/>
      <c r="AU145" s="96"/>
      <c r="AV145" s="95"/>
    </row>
    <row r="146" spans="2:92" ht="16.5" customHeight="1">
      <c r="B146" s="73" t="s">
        <v>101</v>
      </c>
      <c r="C146" s="72">
        <v>2500</v>
      </c>
      <c r="D146" s="36"/>
      <c r="E146" s="36"/>
      <c r="F146" s="80"/>
      <c r="G146" s="38"/>
      <c r="I146" s="73" t="s">
        <v>101</v>
      </c>
      <c r="J146" s="72">
        <v>2500</v>
      </c>
      <c r="K146" s="36"/>
      <c r="L146" s="36"/>
      <c r="M146" s="80"/>
      <c r="P146" s="73" t="s">
        <v>101</v>
      </c>
      <c r="Q146" s="72">
        <v>2500</v>
      </c>
      <c r="R146" s="36"/>
      <c r="S146" s="36"/>
      <c r="T146" s="80"/>
      <c r="W146" s="73" t="s">
        <v>101</v>
      </c>
      <c r="X146" s="72">
        <v>2500</v>
      </c>
      <c r="Y146" s="36"/>
      <c r="Z146" s="36"/>
      <c r="AA146" s="80"/>
      <c r="AB146" s="170"/>
      <c r="AC146" s="170"/>
      <c r="AD146" s="73" t="s">
        <v>101</v>
      </c>
      <c r="AE146" s="72">
        <v>2500</v>
      </c>
      <c r="AF146" s="36"/>
      <c r="AG146" s="36"/>
      <c r="AH146" s="80"/>
      <c r="AI146" s="170"/>
      <c r="AJ146" s="170"/>
      <c r="AK146" s="73" t="s">
        <v>101</v>
      </c>
      <c r="AL146" s="72">
        <v>2500</v>
      </c>
      <c r="AM146" s="36"/>
      <c r="AN146" s="36"/>
      <c r="AO146" s="80"/>
      <c r="AP146" s="170"/>
      <c r="AQ146" s="170"/>
      <c r="AR146" s="73" t="s">
        <v>101</v>
      </c>
      <c r="AS146" s="72">
        <v>2500</v>
      </c>
      <c r="AT146" s="36"/>
      <c r="AU146" s="36"/>
      <c r="AV146" s="80"/>
    </row>
    <row r="147" spans="2:92" ht="16.5" customHeight="1">
      <c r="B147" s="73" t="s">
        <v>104</v>
      </c>
      <c r="C147" s="72">
        <v>0</v>
      </c>
      <c r="D147" s="36"/>
      <c r="E147" s="36"/>
      <c r="F147" s="80"/>
      <c r="G147" s="38"/>
      <c r="I147" s="73" t="s">
        <v>104</v>
      </c>
      <c r="J147" s="72">
        <v>0</v>
      </c>
      <c r="K147" s="36"/>
      <c r="L147" s="36"/>
      <c r="M147" s="80"/>
      <c r="P147" s="73" t="s">
        <v>104</v>
      </c>
      <c r="Q147" s="72">
        <v>0</v>
      </c>
      <c r="R147" s="36"/>
      <c r="S147" s="36"/>
      <c r="T147" s="80"/>
      <c r="W147" s="73" t="s">
        <v>104</v>
      </c>
      <c r="X147" s="72">
        <v>0</v>
      </c>
      <c r="Y147" s="36"/>
      <c r="Z147" s="36"/>
      <c r="AA147" s="80"/>
      <c r="AB147" s="170"/>
      <c r="AC147" s="170"/>
      <c r="AD147" s="73" t="s">
        <v>104</v>
      </c>
      <c r="AE147" s="72">
        <v>0</v>
      </c>
      <c r="AF147" s="36"/>
      <c r="AG147" s="36"/>
      <c r="AH147" s="80"/>
      <c r="AI147" s="170"/>
      <c r="AJ147" s="170"/>
      <c r="AK147" s="73" t="s">
        <v>104</v>
      </c>
      <c r="AL147" s="72">
        <v>0</v>
      </c>
      <c r="AM147" s="36"/>
      <c r="AN147" s="36"/>
      <c r="AO147" s="80"/>
      <c r="AP147" s="170"/>
      <c r="AQ147" s="170"/>
      <c r="AR147" s="73" t="s">
        <v>104</v>
      </c>
      <c r="AS147" s="72">
        <v>0</v>
      </c>
      <c r="AT147" s="36"/>
      <c r="AU147" s="36"/>
      <c r="AV147" s="80"/>
    </row>
    <row r="148" spans="2:92" ht="16.5" customHeight="1">
      <c r="B148" s="93" t="s">
        <v>109</v>
      </c>
      <c r="C148" s="94">
        <v>18300</v>
      </c>
      <c r="D148" s="81"/>
      <c r="E148" s="36"/>
      <c r="F148" s="37"/>
      <c r="G148" s="38"/>
      <c r="H148" s="39"/>
      <c r="I148" s="93" t="s">
        <v>109</v>
      </c>
      <c r="J148" s="94">
        <v>23330</v>
      </c>
      <c r="K148" s="81"/>
      <c r="L148" s="36"/>
      <c r="M148" s="37"/>
      <c r="N148" s="39"/>
      <c r="O148" s="39"/>
      <c r="P148" s="93" t="s">
        <v>109</v>
      </c>
      <c r="Q148" s="94">
        <v>21800</v>
      </c>
      <c r="R148" s="81"/>
      <c r="S148" s="36"/>
      <c r="T148" s="37"/>
      <c r="U148" s="39"/>
      <c r="V148" s="39"/>
      <c r="W148" s="93" t="s">
        <v>109</v>
      </c>
      <c r="X148" s="94">
        <v>21350</v>
      </c>
      <c r="Y148" s="81"/>
      <c r="Z148" s="36"/>
      <c r="AA148" s="37"/>
      <c r="AB148" s="81"/>
      <c r="AC148" s="81"/>
      <c r="AD148" s="93" t="s">
        <v>109</v>
      </c>
      <c r="AE148" s="94">
        <v>15410</v>
      </c>
      <c r="AF148" s="81"/>
      <c r="AG148" s="36"/>
      <c r="AH148" s="37"/>
      <c r="AI148" s="81"/>
      <c r="AJ148" s="81"/>
      <c r="AK148" s="93" t="s">
        <v>109</v>
      </c>
      <c r="AL148" s="94">
        <v>21350</v>
      </c>
      <c r="AM148" s="81"/>
      <c r="AN148" s="36"/>
      <c r="AO148" s="37"/>
      <c r="AP148" s="81"/>
      <c r="AQ148" s="81"/>
      <c r="AR148" s="93" t="s">
        <v>109</v>
      </c>
      <c r="AS148" s="94">
        <v>19830</v>
      </c>
      <c r="AT148" s="81"/>
      <c r="AU148" s="36"/>
      <c r="AV148" s="37"/>
    </row>
    <row r="149" spans="2:92" ht="16.5" customHeight="1">
      <c r="B149" s="74" t="s">
        <v>111</v>
      </c>
      <c r="C149" s="75">
        <v>0</v>
      </c>
      <c r="D149" s="81"/>
      <c r="E149" s="36"/>
      <c r="F149" s="37"/>
      <c r="G149" s="38"/>
      <c r="H149" s="39"/>
      <c r="I149" s="74" t="s">
        <v>111</v>
      </c>
      <c r="J149" s="75">
        <v>0</v>
      </c>
      <c r="K149" s="81"/>
      <c r="L149" s="36"/>
      <c r="M149" s="37"/>
      <c r="N149" s="39"/>
      <c r="O149" s="39"/>
      <c r="P149" s="74" t="s">
        <v>111</v>
      </c>
      <c r="Q149" s="75">
        <v>0</v>
      </c>
      <c r="R149" s="81"/>
      <c r="S149" s="36"/>
      <c r="T149" s="37"/>
      <c r="U149" s="39"/>
      <c r="V149" s="39"/>
      <c r="W149" s="74" t="s">
        <v>111</v>
      </c>
      <c r="X149" s="75">
        <v>0</v>
      </c>
      <c r="Y149" s="81"/>
      <c r="Z149" s="36"/>
      <c r="AA149" s="37"/>
      <c r="AB149" s="81"/>
      <c r="AC149" s="81"/>
      <c r="AD149" s="74" t="s">
        <v>111</v>
      </c>
      <c r="AE149" s="75">
        <v>0</v>
      </c>
      <c r="AF149" s="81"/>
      <c r="AG149" s="36"/>
      <c r="AH149" s="37"/>
      <c r="AI149" s="81"/>
      <c r="AJ149" s="81"/>
      <c r="AK149" s="74" t="s">
        <v>111</v>
      </c>
      <c r="AL149" s="75">
        <v>45430</v>
      </c>
      <c r="AM149" s="81"/>
      <c r="AN149" s="36"/>
      <c r="AO149" s="37"/>
      <c r="AP149" s="81"/>
      <c r="AQ149" s="81"/>
      <c r="AR149" s="74" t="s">
        <v>111</v>
      </c>
      <c r="AS149" s="75">
        <v>0</v>
      </c>
      <c r="AT149" s="81"/>
      <c r="AU149" s="36"/>
      <c r="AV149" s="37"/>
    </row>
    <row r="150" spans="2:92" ht="16.5" customHeight="1">
      <c r="B150" s="91" t="s">
        <v>112</v>
      </c>
      <c r="C150" s="92">
        <v>18300</v>
      </c>
      <c r="D150" s="81"/>
      <c r="E150" s="36"/>
      <c r="F150" s="37"/>
      <c r="G150" s="38"/>
      <c r="I150" s="91" t="s">
        <v>112</v>
      </c>
      <c r="J150" s="92">
        <v>23330</v>
      </c>
      <c r="K150" s="81"/>
      <c r="L150" s="36"/>
      <c r="M150" s="37"/>
      <c r="P150" s="91" t="s">
        <v>112</v>
      </c>
      <c r="Q150" s="92">
        <v>21800</v>
      </c>
      <c r="R150" s="81"/>
      <c r="S150" s="36"/>
      <c r="T150" s="37"/>
      <c r="W150" s="91" t="s">
        <v>112</v>
      </c>
      <c r="X150" s="92">
        <v>21350</v>
      </c>
      <c r="Y150" s="81"/>
      <c r="Z150" s="36"/>
      <c r="AA150" s="37"/>
      <c r="AB150" s="81"/>
      <c r="AC150" s="81"/>
      <c r="AD150" s="91" t="s">
        <v>112</v>
      </c>
      <c r="AE150" s="92">
        <v>15410</v>
      </c>
      <c r="AF150" s="81"/>
      <c r="AG150" s="36"/>
      <c r="AH150" s="37"/>
      <c r="AI150" s="81"/>
      <c r="AJ150" s="81"/>
      <c r="AK150" s="91" t="s">
        <v>112</v>
      </c>
      <c r="AL150" s="92">
        <v>66780</v>
      </c>
      <c r="AM150" s="81"/>
      <c r="AN150" s="36"/>
      <c r="AO150" s="37"/>
      <c r="AP150" s="81"/>
      <c r="AQ150" s="81"/>
      <c r="AR150" s="91" t="s">
        <v>112</v>
      </c>
      <c r="AS150" s="92">
        <v>19830</v>
      </c>
      <c r="AT150" s="81"/>
      <c r="AU150" s="36"/>
      <c r="AV150" s="37"/>
    </row>
    <row r="151" spans="2:92" s="39" customFormat="1" ht="16.5" customHeight="1">
      <c r="B151" s="73"/>
      <c r="C151" s="42"/>
      <c r="D151" s="36"/>
      <c r="E151" s="36"/>
      <c r="F151" s="37"/>
      <c r="G151" s="38"/>
      <c r="I151" s="73"/>
      <c r="J151" s="42"/>
      <c r="K151" s="36"/>
      <c r="L151" s="36"/>
      <c r="M151" s="37"/>
      <c r="P151" s="73"/>
      <c r="Q151" s="42"/>
      <c r="R151" s="36"/>
      <c r="S151" s="36"/>
      <c r="T151" s="37"/>
      <c r="W151" s="73"/>
      <c r="X151" s="42"/>
      <c r="Y151" s="36"/>
      <c r="Z151" s="36"/>
      <c r="AA151" s="37"/>
      <c r="AB151" s="81"/>
      <c r="AC151" s="81"/>
      <c r="AD151" s="73"/>
      <c r="AE151" s="42"/>
      <c r="AF151" s="36"/>
      <c r="AG151" s="36"/>
      <c r="AH151" s="37"/>
      <c r="AI151" s="81"/>
      <c r="AJ151" s="81"/>
      <c r="AK151" s="73"/>
      <c r="AL151" s="42"/>
      <c r="AM151" s="36"/>
      <c r="AN151" s="36"/>
      <c r="AO151" s="37"/>
      <c r="AP151" s="81"/>
      <c r="AQ151" s="81"/>
      <c r="AR151" s="73"/>
      <c r="AS151" s="42"/>
      <c r="AT151" s="36"/>
      <c r="AU151" s="36"/>
      <c r="AV151" s="37"/>
    </row>
    <row r="152" spans="2:92" s="82" customFormat="1" ht="16.5" customHeight="1">
      <c r="B152" s="73">
        <v>0</v>
      </c>
      <c r="C152" s="42"/>
      <c r="D152" s="36"/>
      <c r="E152" s="36"/>
      <c r="F152" s="37"/>
      <c r="G152" s="83"/>
      <c r="I152" s="73">
        <v>0</v>
      </c>
      <c r="J152" s="42"/>
      <c r="K152" s="36"/>
      <c r="L152" s="36"/>
      <c r="M152" s="37"/>
      <c r="P152" s="73">
        <v>0</v>
      </c>
      <c r="Q152" s="42"/>
      <c r="R152" s="36"/>
      <c r="S152" s="36"/>
      <c r="T152" s="37"/>
      <c r="W152" s="73">
        <v>0</v>
      </c>
      <c r="X152" s="42"/>
      <c r="Y152" s="36"/>
      <c r="Z152" s="36"/>
      <c r="AA152" s="37"/>
      <c r="AB152" s="81"/>
      <c r="AC152" s="81"/>
      <c r="AD152" s="73">
        <v>0</v>
      </c>
      <c r="AE152" s="42"/>
      <c r="AF152" s="36"/>
      <c r="AG152" s="36"/>
      <c r="AH152" s="37"/>
      <c r="AI152" s="81"/>
      <c r="AJ152" s="81"/>
      <c r="AK152" s="73">
        <v>0</v>
      </c>
      <c r="AL152" s="42"/>
      <c r="AM152" s="36"/>
      <c r="AN152" s="36"/>
      <c r="AO152" s="37"/>
      <c r="AP152" s="81"/>
      <c r="AQ152" s="81"/>
      <c r="AR152" s="73">
        <v>0</v>
      </c>
      <c r="AS152" s="42"/>
      <c r="AT152" s="36"/>
      <c r="AU152" s="36"/>
      <c r="AV152" s="37"/>
    </row>
    <row r="153" spans="2:92" ht="16.5" customHeight="1">
      <c r="B153" s="73" t="s">
        <v>211</v>
      </c>
      <c r="C153" s="42"/>
      <c r="D153" s="36"/>
      <c r="E153" s="36"/>
      <c r="F153" s="37"/>
      <c r="G153" s="38"/>
      <c r="I153" s="73" t="s">
        <v>211</v>
      </c>
      <c r="J153" s="42"/>
      <c r="K153" s="36"/>
      <c r="L153" s="36"/>
      <c r="M153" s="37"/>
      <c r="P153" s="73" t="s">
        <v>211</v>
      </c>
      <c r="Q153" s="42"/>
      <c r="R153" s="36"/>
      <c r="S153" s="36"/>
      <c r="T153" s="37"/>
      <c r="W153" s="73" t="s">
        <v>211</v>
      </c>
      <c r="X153" s="42"/>
      <c r="Y153" s="36"/>
      <c r="Z153" s="36"/>
      <c r="AA153" s="37"/>
      <c r="AB153" s="81"/>
      <c r="AC153" s="81"/>
      <c r="AD153" s="73" t="s">
        <v>211</v>
      </c>
      <c r="AE153" s="42"/>
      <c r="AF153" s="36"/>
      <c r="AG153" s="36"/>
      <c r="AH153" s="37"/>
      <c r="AI153" s="81"/>
      <c r="AJ153" s="81"/>
      <c r="AK153" s="73" t="s">
        <v>211</v>
      </c>
      <c r="AL153" s="42"/>
      <c r="AM153" s="36"/>
      <c r="AN153" s="36"/>
      <c r="AO153" s="37"/>
      <c r="AP153" s="81"/>
      <c r="AQ153" s="81"/>
      <c r="AR153" s="73" t="s">
        <v>211</v>
      </c>
      <c r="AS153" s="42"/>
      <c r="AT153" s="36"/>
      <c r="AU153" s="36"/>
      <c r="AV153" s="37"/>
    </row>
    <row r="154" spans="2:92" s="184" customFormat="1" ht="16.5" customHeight="1">
      <c r="B154" s="180">
        <v>0</v>
      </c>
      <c r="C154" s="181"/>
      <c r="D154" s="26"/>
      <c r="E154" s="26"/>
      <c r="F154" s="182"/>
      <c r="G154" s="183"/>
      <c r="I154" s="180">
        <v>0</v>
      </c>
      <c r="J154" s="181"/>
      <c r="K154" s="26"/>
      <c r="L154" s="26"/>
      <c r="M154" s="182"/>
      <c r="P154" s="180">
        <v>0</v>
      </c>
      <c r="Q154" s="181"/>
      <c r="R154" s="26"/>
      <c r="S154" s="26"/>
      <c r="T154" s="182"/>
      <c r="W154" s="180">
        <v>0</v>
      </c>
      <c r="X154" s="181"/>
      <c r="Y154" s="26"/>
      <c r="Z154" s="26"/>
      <c r="AA154" s="182"/>
      <c r="AB154" s="185"/>
      <c r="AC154" s="185"/>
      <c r="AD154" s="180">
        <v>0</v>
      </c>
      <c r="AE154" s="181"/>
      <c r="AF154" s="26"/>
      <c r="AG154" s="26"/>
      <c r="AH154" s="182"/>
      <c r="AI154" s="185"/>
      <c r="AJ154" s="185"/>
      <c r="AK154" s="180">
        <v>0</v>
      </c>
      <c r="AL154" s="181"/>
      <c r="AM154" s="26"/>
      <c r="AN154" s="26"/>
      <c r="AO154" s="182"/>
      <c r="AP154" s="185"/>
      <c r="AQ154" s="185"/>
      <c r="AR154" s="180">
        <v>0</v>
      </c>
      <c r="AS154" s="181"/>
      <c r="AT154" s="26"/>
      <c r="AU154" s="26"/>
      <c r="AV154" s="182"/>
    </row>
    <row r="155" spans="2:92" ht="16.5" customHeight="1" thickBot="1">
      <c r="B155" s="84"/>
      <c r="C155" s="85"/>
      <c r="D155" s="85"/>
      <c r="E155" s="85"/>
      <c r="F155" s="86"/>
      <c r="I155" s="84"/>
      <c r="J155" s="85"/>
      <c r="K155" s="85"/>
      <c r="L155" s="85"/>
      <c r="M155" s="86"/>
      <c r="P155" s="84"/>
      <c r="Q155" s="85"/>
      <c r="R155" s="85"/>
      <c r="S155" s="85"/>
      <c r="T155" s="86"/>
      <c r="W155" s="84"/>
      <c r="X155" s="85"/>
      <c r="Y155" s="85"/>
      <c r="Z155" s="85"/>
      <c r="AA155" s="86"/>
      <c r="AB155" s="81"/>
      <c r="AC155" s="81"/>
      <c r="AD155" s="84"/>
      <c r="AE155" s="85"/>
      <c r="AF155" s="85"/>
      <c r="AG155" s="85"/>
      <c r="AH155" s="86"/>
      <c r="AI155" s="81"/>
      <c r="AJ155" s="81"/>
      <c r="AK155" s="84"/>
      <c r="AL155" s="85"/>
      <c r="AM155" s="85"/>
      <c r="AN155" s="85"/>
      <c r="AO155" s="86"/>
      <c r="AP155" s="81"/>
      <c r="AQ155" s="81"/>
      <c r="AR155" s="84"/>
      <c r="AS155" s="85"/>
      <c r="AT155" s="85"/>
      <c r="AU155" s="85"/>
      <c r="AV155" s="86"/>
    </row>
    <row r="156" spans="2:92" ht="16.5" customHeight="1">
      <c r="B156" s="36"/>
      <c r="I156" s="36"/>
      <c r="P156" s="36"/>
      <c r="W156" s="36"/>
      <c r="AD156" s="36"/>
      <c r="AK156" s="36"/>
      <c r="AR156" s="36"/>
    </row>
    <row r="157" spans="2:92" ht="16.5" customHeight="1" thickBot="1">
      <c r="G157" s="38"/>
    </row>
    <row r="158" spans="2:92" s="76" customFormat="1" ht="16.5" customHeight="1">
      <c r="B158" s="98"/>
      <c r="C158" s="101"/>
      <c r="D158" s="102" t="s">
        <v>114</v>
      </c>
      <c r="E158" s="99"/>
      <c r="F158" s="100"/>
      <c r="G158" s="77"/>
      <c r="I158" s="98"/>
      <c r="J158" s="101"/>
      <c r="K158" s="102" t="s">
        <v>114</v>
      </c>
      <c r="L158" s="99"/>
      <c r="M158" s="100"/>
      <c r="P158" s="98"/>
      <c r="Q158" s="101"/>
      <c r="R158" s="102" t="s">
        <v>114</v>
      </c>
      <c r="S158" s="99"/>
      <c r="T158" s="100"/>
      <c r="W158" s="98"/>
      <c r="X158" s="101"/>
      <c r="Y158" s="102" t="s">
        <v>114</v>
      </c>
      <c r="Z158" s="99"/>
      <c r="AA158" s="100"/>
      <c r="AB158" s="167"/>
      <c r="AC158" s="167"/>
      <c r="AD158" s="98"/>
      <c r="AE158" s="101"/>
      <c r="AF158" s="102" t="s">
        <v>114</v>
      </c>
      <c r="AG158" s="99"/>
      <c r="AH158" s="100"/>
      <c r="AI158" s="167"/>
      <c r="AJ158" s="167"/>
      <c r="AK158" s="98"/>
      <c r="AL158" s="101"/>
      <c r="AM158" s="102" t="s">
        <v>114</v>
      </c>
      <c r="AN158" s="99"/>
      <c r="AO158" s="100"/>
      <c r="AP158" s="167"/>
      <c r="AQ158" s="167"/>
      <c r="AR158" s="98"/>
      <c r="AS158" s="101"/>
      <c r="AT158" s="102" t="s">
        <v>114</v>
      </c>
      <c r="AU158" s="99"/>
      <c r="AV158" s="100"/>
    </row>
    <row r="159" spans="2:92" ht="16.5" customHeight="1">
      <c r="B159" s="40" t="s">
        <v>26</v>
      </c>
      <c r="C159" s="26" t="s">
        <v>96</v>
      </c>
      <c r="D159" s="96"/>
      <c r="E159" s="26"/>
      <c r="F159" s="95"/>
      <c r="G159" s="41"/>
      <c r="H159" s="41"/>
      <c r="I159" s="40" t="s">
        <v>26</v>
      </c>
      <c r="J159" s="26" t="s">
        <v>44</v>
      </c>
      <c r="K159" s="41"/>
      <c r="L159" s="26"/>
      <c r="M159" s="70"/>
      <c r="N159" s="41"/>
      <c r="O159" s="41"/>
      <c r="P159" s="40" t="s">
        <v>26</v>
      </c>
      <c r="Q159" s="26" t="s">
        <v>66</v>
      </c>
      <c r="R159" s="42"/>
      <c r="S159" s="26"/>
      <c r="T159" s="70"/>
      <c r="U159" s="41"/>
      <c r="V159" s="41"/>
      <c r="W159" s="40" t="s">
        <v>26</v>
      </c>
      <c r="X159" s="26" t="s">
        <v>67</v>
      </c>
      <c r="Y159" s="41"/>
      <c r="Z159" s="26"/>
      <c r="AA159" s="70"/>
      <c r="AB159" s="41"/>
      <c r="AC159" s="41"/>
      <c r="AD159" s="40" t="s">
        <v>26</v>
      </c>
      <c r="AE159" s="26" t="s">
        <v>68</v>
      </c>
      <c r="AF159" s="41"/>
      <c r="AG159" s="26"/>
      <c r="AH159" s="70"/>
      <c r="AI159" s="41"/>
      <c r="AJ159" s="41"/>
      <c r="AK159" s="40" t="s">
        <v>26</v>
      </c>
      <c r="AL159" s="26" t="s">
        <v>69</v>
      </c>
      <c r="AN159" s="26"/>
      <c r="AO159" s="70"/>
      <c r="AP159" s="41"/>
      <c r="AQ159" s="41"/>
      <c r="AR159" s="40" t="s">
        <v>26</v>
      </c>
      <c r="AS159" s="26" t="s">
        <v>70</v>
      </c>
      <c r="AU159" s="26"/>
      <c r="AV159" s="70"/>
      <c r="CH159" s="41"/>
      <c r="CI159" s="41"/>
      <c r="CJ159" s="41"/>
      <c r="CK159" s="41"/>
      <c r="CL159" s="41"/>
      <c r="CM159" s="41"/>
      <c r="CN159" s="41"/>
    </row>
    <row r="160" spans="2:92" ht="16.5" customHeight="1">
      <c r="B160" s="73" t="s">
        <v>27</v>
      </c>
      <c r="C160" s="36" t="s">
        <v>410</v>
      </c>
      <c r="D160" s="36"/>
      <c r="E160" s="36" t="s">
        <v>28</v>
      </c>
      <c r="F160" s="90">
        <v>45422</v>
      </c>
      <c r="G160" s="38"/>
      <c r="I160" s="73" t="s">
        <v>27</v>
      </c>
      <c r="J160" s="36" t="s">
        <v>410</v>
      </c>
      <c r="K160" s="36"/>
      <c r="L160" s="36" t="s">
        <v>28</v>
      </c>
      <c r="M160" s="90">
        <v>45422</v>
      </c>
      <c r="P160" s="73" t="s">
        <v>27</v>
      </c>
      <c r="Q160" s="36" t="s">
        <v>410</v>
      </c>
      <c r="R160" s="36"/>
      <c r="S160" s="36" t="s">
        <v>28</v>
      </c>
      <c r="T160" s="90">
        <v>45422</v>
      </c>
      <c r="W160" s="73" t="s">
        <v>27</v>
      </c>
      <c r="X160" s="36" t="s">
        <v>410</v>
      </c>
      <c r="Y160" s="36"/>
      <c r="Z160" s="36" t="s">
        <v>28</v>
      </c>
      <c r="AA160" s="90">
        <v>45422</v>
      </c>
      <c r="AB160" s="168"/>
      <c r="AC160" s="168"/>
      <c r="AD160" s="73" t="s">
        <v>27</v>
      </c>
      <c r="AE160" s="36" t="s">
        <v>410</v>
      </c>
      <c r="AF160" s="36"/>
      <c r="AG160" s="36" t="s">
        <v>28</v>
      </c>
      <c r="AH160" s="90">
        <v>45422</v>
      </c>
      <c r="AI160" s="168"/>
      <c r="AJ160" s="168"/>
      <c r="AK160" s="73" t="s">
        <v>27</v>
      </c>
      <c r="AL160" s="36" t="s">
        <v>410</v>
      </c>
      <c r="AM160" s="36"/>
      <c r="AN160" s="36" t="s">
        <v>28</v>
      </c>
      <c r="AO160" s="90">
        <v>45422</v>
      </c>
      <c r="AP160" s="168"/>
      <c r="AQ160" s="168"/>
      <c r="AR160" s="73" t="s">
        <v>27</v>
      </c>
      <c r="AS160" s="36" t="s">
        <v>410</v>
      </c>
      <c r="AT160" s="36"/>
      <c r="AU160" s="36" t="s">
        <v>28</v>
      </c>
      <c r="AV160" s="90">
        <v>45422</v>
      </c>
    </row>
    <row r="161" spans="2:48" ht="16.5" customHeight="1">
      <c r="B161" s="73"/>
      <c r="C161" s="36"/>
      <c r="D161" s="36"/>
      <c r="E161" s="36"/>
      <c r="F161" s="37"/>
      <c r="G161" s="38"/>
      <c r="I161" s="73"/>
      <c r="J161" s="36"/>
      <c r="K161" s="36"/>
      <c r="L161" s="36"/>
      <c r="M161" s="37"/>
      <c r="P161" s="73"/>
      <c r="Q161" s="36"/>
      <c r="R161" s="36"/>
      <c r="S161" s="36"/>
      <c r="T161" s="37"/>
      <c r="W161" s="73"/>
      <c r="X161" s="36"/>
      <c r="Y161" s="36"/>
      <c r="Z161" s="36"/>
      <c r="AA161" s="37"/>
      <c r="AB161" s="81"/>
      <c r="AC161" s="81"/>
      <c r="AD161" s="73"/>
      <c r="AE161" s="36"/>
      <c r="AF161" s="36"/>
      <c r="AG161" s="36"/>
      <c r="AH161" s="37"/>
      <c r="AI161" s="81"/>
      <c r="AJ161" s="81"/>
      <c r="AK161" s="73"/>
      <c r="AL161" s="36"/>
      <c r="AM161" s="36"/>
      <c r="AN161" s="36"/>
      <c r="AO161" s="37"/>
      <c r="AP161" s="81"/>
      <c r="AQ161" s="81"/>
      <c r="AR161" s="73"/>
      <c r="AS161" s="36"/>
      <c r="AT161" s="36"/>
      <c r="AU161" s="36"/>
      <c r="AV161" s="37"/>
    </row>
    <row r="162" spans="2:48" s="79" customFormat="1" ht="16.5" customHeight="1">
      <c r="B162" s="266" t="s">
        <v>113</v>
      </c>
      <c r="C162" s="267"/>
      <c r="D162" s="250"/>
      <c r="E162" s="268" t="s">
        <v>115</v>
      </c>
      <c r="F162" s="269"/>
      <c r="G162" s="78"/>
      <c r="I162" s="266" t="s">
        <v>113</v>
      </c>
      <c r="J162" s="267"/>
      <c r="K162" s="250"/>
      <c r="L162" s="268" t="s">
        <v>115</v>
      </c>
      <c r="M162" s="269"/>
      <c r="P162" s="266" t="s">
        <v>113</v>
      </c>
      <c r="Q162" s="267"/>
      <c r="R162" s="250"/>
      <c r="S162" s="268" t="s">
        <v>115</v>
      </c>
      <c r="T162" s="269"/>
      <c r="W162" s="266" t="s">
        <v>113</v>
      </c>
      <c r="X162" s="267"/>
      <c r="Y162" s="250"/>
      <c r="Z162" s="268" t="s">
        <v>115</v>
      </c>
      <c r="AA162" s="269"/>
      <c r="AB162" s="169"/>
      <c r="AC162" s="169"/>
      <c r="AD162" s="266" t="s">
        <v>113</v>
      </c>
      <c r="AE162" s="267"/>
      <c r="AF162" s="250"/>
      <c r="AG162" s="268" t="s">
        <v>115</v>
      </c>
      <c r="AH162" s="269"/>
      <c r="AI162" s="169"/>
      <c r="AJ162" s="169"/>
      <c r="AK162" s="266" t="s">
        <v>113</v>
      </c>
      <c r="AL162" s="267"/>
      <c r="AM162" s="250"/>
      <c r="AN162" s="268" t="s">
        <v>115</v>
      </c>
      <c r="AO162" s="269"/>
      <c r="AP162" s="169"/>
      <c r="AQ162" s="169"/>
      <c r="AR162" s="266" t="s">
        <v>113</v>
      </c>
      <c r="AS162" s="267"/>
      <c r="AT162" s="250"/>
      <c r="AU162" s="268" t="s">
        <v>115</v>
      </c>
      <c r="AV162" s="269"/>
    </row>
    <row r="163" spans="2:48" ht="16.5" customHeight="1">
      <c r="B163" s="73" t="s">
        <v>1</v>
      </c>
      <c r="C163" s="72">
        <v>910</v>
      </c>
      <c r="D163" s="36"/>
      <c r="E163" s="36" t="s">
        <v>29</v>
      </c>
      <c r="F163" s="80" t="s">
        <v>478</v>
      </c>
      <c r="G163" s="38"/>
      <c r="I163" s="73" t="s">
        <v>1</v>
      </c>
      <c r="J163" s="72">
        <v>910</v>
      </c>
      <c r="K163" s="36"/>
      <c r="L163" s="36" t="s">
        <v>29</v>
      </c>
      <c r="M163" s="80" t="s">
        <v>479</v>
      </c>
      <c r="P163" s="73" t="s">
        <v>1</v>
      </c>
      <c r="Q163" s="72">
        <v>910</v>
      </c>
      <c r="R163" s="36"/>
      <c r="S163" s="36" t="s">
        <v>29</v>
      </c>
      <c r="T163" s="80" t="s">
        <v>480</v>
      </c>
      <c r="W163" s="73" t="s">
        <v>1</v>
      </c>
      <c r="X163" s="72">
        <v>910</v>
      </c>
      <c r="Y163" s="36"/>
      <c r="Z163" s="36" t="s">
        <v>29</v>
      </c>
      <c r="AA163" s="80" t="s">
        <v>481</v>
      </c>
      <c r="AB163" s="170"/>
      <c r="AC163" s="170"/>
      <c r="AD163" s="73" t="s">
        <v>1</v>
      </c>
      <c r="AE163" s="72">
        <v>910</v>
      </c>
      <c r="AF163" s="36"/>
      <c r="AG163" s="36" t="s">
        <v>29</v>
      </c>
      <c r="AH163" s="80" t="s">
        <v>482</v>
      </c>
      <c r="AI163" s="170"/>
      <c r="AJ163" s="170"/>
      <c r="AK163" s="73" t="s">
        <v>1</v>
      </c>
      <c r="AL163" s="72">
        <v>910</v>
      </c>
      <c r="AM163" s="36"/>
      <c r="AN163" s="36" t="s">
        <v>29</v>
      </c>
      <c r="AO163" s="80" t="s">
        <v>483</v>
      </c>
      <c r="AP163" s="170"/>
      <c r="AQ163" s="170"/>
      <c r="AR163" s="73" t="s">
        <v>1</v>
      </c>
      <c r="AS163" s="72">
        <v>910</v>
      </c>
      <c r="AT163" s="36"/>
      <c r="AU163" s="36" t="s">
        <v>29</v>
      </c>
      <c r="AV163" s="80" t="s">
        <v>484</v>
      </c>
    </row>
    <row r="164" spans="2:48" ht="16.5" customHeight="1">
      <c r="B164" s="73" t="s">
        <v>3</v>
      </c>
      <c r="C164" s="72">
        <v>6120</v>
      </c>
      <c r="D164" s="36"/>
      <c r="E164" s="36" t="s">
        <v>30</v>
      </c>
      <c r="F164" s="80" t="s">
        <v>371</v>
      </c>
      <c r="G164" s="38"/>
      <c r="I164" s="73" t="s">
        <v>3</v>
      </c>
      <c r="J164" s="72">
        <v>9360</v>
      </c>
      <c r="K164" s="36"/>
      <c r="L164" s="36" t="s">
        <v>30</v>
      </c>
      <c r="M164" s="80" t="s">
        <v>372</v>
      </c>
      <c r="P164" s="73" t="s">
        <v>3</v>
      </c>
      <c r="Q164" s="72">
        <v>16440</v>
      </c>
      <c r="R164" s="36"/>
      <c r="S164" s="36" t="s">
        <v>30</v>
      </c>
      <c r="T164" s="80" t="s">
        <v>373</v>
      </c>
      <c r="W164" s="73" t="s">
        <v>3</v>
      </c>
      <c r="X164" s="72">
        <v>11040</v>
      </c>
      <c r="Y164" s="36"/>
      <c r="Z164" s="36" t="s">
        <v>30</v>
      </c>
      <c r="AA164" s="80" t="s">
        <v>374</v>
      </c>
      <c r="AB164" s="170"/>
      <c r="AC164" s="170"/>
      <c r="AD164" s="73" t="s">
        <v>3</v>
      </c>
      <c r="AE164" s="72">
        <v>15600</v>
      </c>
      <c r="AF164" s="36"/>
      <c r="AG164" s="36" t="s">
        <v>30</v>
      </c>
      <c r="AH164" s="80" t="s">
        <v>375</v>
      </c>
      <c r="AI164" s="170"/>
      <c r="AJ164" s="170"/>
      <c r="AK164" s="73" t="s">
        <v>3</v>
      </c>
      <c r="AL164" s="72">
        <v>10800</v>
      </c>
      <c r="AM164" s="36"/>
      <c r="AN164" s="36" t="s">
        <v>30</v>
      </c>
      <c r="AO164" s="80" t="s">
        <v>376</v>
      </c>
      <c r="AP164" s="170"/>
      <c r="AQ164" s="170"/>
      <c r="AR164" s="73" t="s">
        <v>3</v>
      </c>
      <c r="AS164" s="72">
        <v>21480</v>
      </c>
      <c r="AT164" s="36"/>
      <c r="AU164" s="36" t="s">
        <v>30</v>
      </c>
      <c r="AV164" s="80" t="s">
        <v>377</v>
      </c>
    </row>
    <row r="165" spans="2:48" ht="16.5" customHeight="1">
      <c r="B165" s="73" t="s">
        <v>159</v>
      </c>
      <c r="C165" s="72">
        <v>0</v>
      </c>
      <c r="D165" s="36"/>
      <c r="E165" s="36"/>
      <c r="F165" s="80"/>
      <c r="G165" s="38"/>
      <c r="I165" s="73" t="s">
        <v>159</v>
      </c>
      <c r="J165" s="72">
        <v>0</v>
      </c>
      <c r="K165" s="36"/>
      <c r="L165" s="36"/>
      <c r="M165" s="80"/>
      <c r="P165" s="73" t="s">
        <v>159</v>
      </c>
      <c r="Q165" s="72">
        <v>0</v>
      </c>
      <c r="R165" s="36"/>
      <c r="S165" s="36"/>
      <c r="T165" s="80"/>
      <c r="W165" s="73" t="s">
        <v>159</v>
      </c>
      <c r="X165" s="72">
        <v>0</v>
      </c>
      <c r="Y165" s="36"/>
      <c r="Z165" s="36"/>
      <c r="AA165" s="80"/>
      <c r="AB165" s="170"/>
      <c r="AC165" s="170"/>
      <c r="AD165" s="73" t="s">
        <v>159</v>
      </c>
      <c r="AE165" s="72">
        <v>0</v>
      </c>
      <c r="AF165" s="36"/>
      <c r="AG165" s="36"/>
      <c r="AH165" s="80"/>
      <c r="AI165" s="170"/>
      <c r="AJ165" s="170"/>
      <c r="AK165" s="73" t="s">
        <v>159</v>
      </c>
      <c r="AL165" s="72">
        <v>0</v>
      </c>
      <c r="AM165" s="36"/>
      <c r="AN165" s="36"/>
      <c r="AO165" s="80"/>
      <c r="AP165" s="170"/>
      <c r="AQ165" s="170"/>
      <c r="AR165" s="73" t="s">
        <v>159</v>
      </c>
      <c r="AS165" s="72">
        <v>0</v>
      </c>
      <c r="AT165" s="36"/>
      <c r="AU165" s="36"/>
      <c r="AV165" s="80"/>
    </row>
    <row r="166" spans="2:48" ht="16.5" customHeight="1">
      <c r="B166" s="164" t="s">
        <v>172</v>
      </c>
      <c r="C166" s="72">
        <v>459</v>
      </c>
      <c r="D166" s="36"/>
      <c r="E166" s="36"/>
      <c r="F166" s="80"/>
      <c r="G166" s="38"/>
      <c r="I166" s="164" t="s">
        <v>172</v>
      </c>
      <c r="J166" s="72">
        <v>702</v>
      </c>
      <c r="K166" s="36"/>
      <c r="L166" s="36"/>
      <c r="M166" s="80"/>
      <c r="P166" s="164" t="s">
        <v>172</v>
      </c>
      <c r="Q166" s="72">
        <v>1233</v>
      </c>
      <c r="R166" s="36"/>
      <c r="S166" s="36"/>
      <c r="T166" s="80"/>
      <c r="W166" s="164" t="s">
        <v>172</v>
      </c>
      <c r="X166" s="72">
        <v>828</v>
      </c>
      <c r="Y166" s="36"/>
      <c r="Z166" s="36"/>
      <c r="AA166" s="80"/>
      <c r="AB166" s="170"/>
      <c r="AC166" s="170"/>
      <c r="AD166" s="164" t="s">
        <v>172</v>
      </c>
      <c r="AE166" s="72">
        <v>1170</v>
      </c>
      <c r="AF166" s="36"/>
      <c r="AG166" s="36"/>
      <c r="AH166" s="80"/>
      <c r="AI166" s="170"/>
      <c r="AJ166" s="170"/>
      <c r="AK166" s="164" t="s">
        <v>172</v>
      </c>
      <c r="AL166" s="72">
        <v>810</v>
      </c>
      <c r="AM166" s="36"/>
      <c r="AN166" s="36"/>
      <c r="AO166" s="80"/>
      <c r="AP166" s="170"/>
      <c r="AQ166" s="170"/>
      <c r="AR166" s="164" t="s">
        <v>172</v>
      </c>
      <c r="AS166" s="72">
        <v>1611</v>
      </c>
      <c r="AT166" s="36"/>
      <c r="AU166" s="36"/>
      <c r="AV166" s="80"/>
    </row>
    <row r="167" spans="2:48" ht="16.5" customHeight="1">
      <c r="B167" s="73" t="s">
        <v>168</v>
      </c>
      <c r="C167" s="72">
        <v>255</v>
      </c>
      <c r="D167" s="36"/>
      <c r="E167" s="36"/>
      <c r="F167" s="80"/>
      <c r="G167" s="38"/>
      <c r="I167" s="73" t="s">
        <v>168</v>
      </c>
      <c r="J167" s="72">
        <v>390</v>
      </c>
      <c r="K167" s="36"/>
      <c r="L167" s="36"/>
      <c r="M167" s="80"/>
      <c r="P167" s="73" t="s">
        <v>168</v>
      </c>
      <c r="Q167" s="72">
        <v>685</v>
      </c>
      <c r="R167" s="36"/>
      <c r="S167" s="36"/>
      <c r="T167" s="80"/>
      <c r="W167" s="73" t="s">
        <v>168</v>
      </c>
      <c r="X167" s="72">
        <v>460</v>
      </c>
      <c r="Y167" s="36"/>
      <c r="Z167" s="36"/>
      <c r="AA167" s="80"/>
      <c r="AB167" s="170"/>
      <c r="AC167" s="170"/>
      <c r="AD167" s="73" t="s">
        <v>168</v>
      </c>
      <c r="AE167" s="72">
        <v>650</v>
      </c>
      <c r="AF167" s="36"/>
      <c r="AG167" s="36"/>
      <c r="AH167" s="80"/>
      <c r="AI167" s="170"/>
      <c r="AJ167" s="170"/>
      <c r="AK167" s="73" t="s">
        <v>168</v>
      </c>
      <c r="AL167" s="72">
        <v>450</v>
      </c>
      <c r="AM167" s="36"/>
      <c r="AN167" s="36"/>
      <c r="AO167" s="80"/>
      <c r="AP167" s="170"/>
      <c r="AQ167" s="170"/>
      <c r="AR167" s="73" t="s">
        <v>168</v>
      </c>
      <c r="AS167" s="72">
        <v>895</v>
      </c>
      <c r="AT167" s="36"/>
      <c r="AU167" s="36"/>
      <c r="AV167" s="80"/>
    </row>
    <row r="168" spans="2:48" ht="16.5" customHeight="1">
      <c r="B168" s="73" t="s">
        <v>31</v>
      </c>
      <c r="C168" s="72">
        <v>774</v>
      </c>
      <c r="D168" s="36"/>
      <c r="E168" s="172" t="s">
        <v>117</v>
      </c>
      <c r="F168" s="173"/>
      <c r="G168" s="38"/>
      <c r="I168" s="73" t="s">
        <v>31</v>
      </c>
      <c r="J168" s="72">
        <v>1136</v>
      </c>
      <c r="K168" s="36"/>
      <c r="L168" s="172" t="s">
        <v>117</v>
      </c>
      <c r="M168" s="173"/>
      <c r="P168" s="73" t="s">
        <v>31</v>
      </c>
      <c r="Q168" s="72">
        <v>1927</v>
      </c>
      <c r="R168" s="36"/>
      <c r="S168" s="172" t="s">
        <v>117</v>
      </c>
      <c r="T168" s="173"/>
      <c r="W168" s="73" t="s">
        <v>31</v>
      </c>
      <c r="X168" s="72">
        <v>1324</v>
      </c>
      <c r="Y168" s="36"/>
      <c r="Z168" s="172" t="s">
        <v>117</v>
      </c>
      <c r="AA168" s="173"/>
      <c r="AB168" s="169"/>
      <c r="AC168" s="169"/>
      <c r="AD168" s="73" t="s">
        <v>31</v>
      </c>
      <c r="AE168" s="72">
        <v>1833</v>
      </c>
      <c r="AF168" s="36"/>
      <c r="AG168" s="172" t="s">
        <v>117</v>
      </c>
      <c r="AH168" s="173"/>
      <c r="AI168" s="169"/>
      <c r="AJ168" s="169"/>
      <c r="AK168" s="73" t="s">
        <v>31</v>
      </c>
      <c r="AL168" s="72">
        <v>1297</v>
      </c>
      <c r="AM168" s="36"/>
      <c r="AN168" s="172" t="s">
        <v>117</v>
      </c>
      <c r="AO168" s="173"/>
      <c r="AP168" s="169"/>
      <c r="AQ168" s="169"/>
      <c r="AR168" s="73" t="s">
        <v>31</v>
      </c>
      <c r="AS168" s="72">
        <v>2490</v>
      </c>
      <c r="AT168" s="36"/>
      <c r="AU168" s="172" t="s">
        <v>117</v>
      </c>
      <c r="AV168" s="173"/>
    </row>
    <row r="169" spans="2:48" ht="16.5" customHeight="1">
      <c r="B169" s="73" t="s">
        <v>171</v>
      </c>
      <c r="C169" s="72">
        <v>-8</v>
      </c>
      <c r="D169" s="36"/>
      <c r="E169" s="36" t="s">
        <v>33</v>
      </c>
      <c r="F169" s="80" t="s">
        <v>386</v>
      </c>
      <c r="G169" s="38"/>
      <c r="I169" s="73" t="s">
        <v>171</v>
      </c>
      <c r="J169" s="72">
        <v>-8</v>
      </c>
      <c r="K169" s="36"/>
      <c r="L169" s="36" t="s">
        <v>33</v>
      </c>
      <c r="M169" s="80" t="s">
        <v>477</v>
      </c>
      <c r="P169" s="73" t="s">
        <v>171</v>
      </c>
      <c r="Q169" s="72">
        <v>-5</v>
      </c>
      <c r="R169" s="36"/>
      <c r="S169" s="36" t="s">
        <v>33</v>
      </c>
      <c r="T169" s="80" t="s">
        <v>443</v>
      </c>
      <c r="W169" s="73" t="s">
        <v>171</v>
      </c>
      <c r="X169" s="72">
        <v>-2</v>
      </c>
      <c r="Y169" s="36"/>
      <c r="Z169" s="36" t="s">
        <v>33</v>
      </c>
      <c r="AA169" s="80" t="s">
        <v>347</v>
      </c>
      <c r="AB169" s="170"/>
      <c r="AC169" s="170"/>
      <c r="AD169" s="73" t="s">
        <v>171</v>
      </c>
      <c r="AE169" s="72">
        <v>-3</v>
      </c>
      <c r="AF169" s="36"/>
      <c r="AG169" s="36" t="s">
        <v>33</v>
      </c>
      <c r="AH169" s="80" t="s">
        <v>435</v>
      </c>
      <c r="AI169" s="170"/>
      <c r="AJ169" s="170"/>
      <c r="AK169" s="73" t="s">
        <v>171</v>
      </c>
      <c r="AL169" s="72">
        <v>-7</v>
      </c>
      <c r="AM169" s="36"/>
      <c r="AN169" s="36" t="s">
        <v>33</v>
      </c>
      <c r="AO169" s="80" t="s">
        <v>308</v>
      </c>
      <c r="AP169" s="170"/>
      <c r="AQ169" s="170"/>
      <c r="AR169" s="73" t="s">
        <v>171</v>
      </c>
      <c r="AS169" s="72">
        <v>-6</v>
      </c>
      <c r="AT169" s="36"/>
      <c r="AU169" s="36" t="s">
        <v>33</v>
      </c>
      <c r="AV169" s="80" t="s">
        <v>485</v>
      </c>
    </row>
    <row r="170" spans="2:48" ht="16.5" customHeight="1">
      <c r="B170" s="73" t="s">
        <v>32</v>
      </c>
      <c r="C170" s="72">
        <v>280</v>
      </c>
      <c r="D170" s="36"/>
      <c r="E170" s="96"/>
      <c r="F170" s="95"/>
      <c r="G170" s="38"/>
      <c r="I170" s="73" t="s">
        <v>32</v>
      </c>
      <c r="J170" s="72">
        <v>420</v>
      </c>
      <c r="K170" s="36"/>
      <c r="L170" s="96"/>
      <c r="M170" s="95"/>
      <c r="P170" s="73" t="s">
        <v>32</v>
      </c>
      <c r="Q170" s="72">
        <v>710</v>
      </c>
      <c r="R170" s="36"/>
      <c r="S170" s="96"/>
      <c r="T170" s="95"/>
      <c r="W170" s="73" t="s">
        <v>32</v>
      </c>
      <c r="X170" s="72">
        <v>480</v>
      </c>
      <c r="Y170" s="36"/>
      <c r="Z170" s="96"/>
      <c r="AA170" s="95"/>
      <c r="AB170" s="171"/>
      <c r="AC170" s="171"/>
      <c r="AD170" s="73" t="s">
        <v>32</v>
      </c>
      <c r="AE170" s="72">
        <v>670</v>
      </c>
      <c r="AF170" s="36"/>
      <c r="AG170" s="96"/>
      <c r="AH170" s="95"/>
      <c r="AI170" s="171"/>
      <c r="AJ170" s="171"/>
      <c r="AK170" s="73" t="s">
        <v>32</v>
      </c>
      <c r="AL170" s="72">
        <v>470</v>
      </c>
      <c r="AM170" s="36"/>
      <c r="AN170" s="96"/>
      <c r="AO170" s="95"/>
      <c r="AP170" s="171"/>
      <c r="AQ170" s="171"/>
      <c r="AR170" s="73" t="s">
        <v>32</v>
      </c>
      <c r="AS170" s="72">
        <v>920</v>
      </c>
      <c r="AT170" s="36"/>
      <c r="AU170" s="96"/>
      <c r="AV170" s="95"/>
    </row>
    <row r="171" spans="2:48" ht="16.5" customHeight="1">
      <c r="B171" s="73" t="s">
        <v>101</v>
      </c>
      <c r="C171" s="72">
        <v>2500</v>
      </c>
      <c r="D171" s="36"/>
      <c r="E171" s="36"/>
      <c r="F171" s="80"/>
      <c r="G171" s="38"/>
      <c r="I171" s="73" t="s">
        <v>101</v>
      </c>
      <c r="J171" s="72">
        <v>2500</v>
      </c>
      <c r="K171" s="36"/>
      <c r="L171" s="36"/>
      <c r="M171" s="80"/>
      <c r="P171" s="73" t="s">
        <v>101</v>
      </c>
      <c r="Q171" s="72">
        <v>2500</v>
      </c>
      <c r="R171" s="36"/>
      <c r="S171" s="36"/>
      <c r="T171" s="80"/>
      <c r="W171" s="73" t="s">
        <v>101</v>
      </c>
      <c r="X171" s="72">
        <v>2500</v>
      </c>
      <c r="Y171" s="36"/>
      <c r="Z171" s="36"/>
      <c r="AA171" s="80"/>
      <c r="AB171" s="170"/>
      <c r="AC171" s="170"/>
      <c r="AD171" s="73" t="s">
        <v>101</v>
      </c>
      <c r="AE171" s="72">
        <v>2500</v>
      </c>
      <c r="AF171" s="36"/>
      <c r="AG171" s="36"/>
      <c r="AH171" s="80"/>
      <c r="AI171" s="170"/>
      <c r="AJ171" s="170"/>
      <c r="AK171" s="73" t="s">
        <v>101</v>
      </c>
      <c r="AL171" s="72">
        <v>2500</v>
      </c>
      <c r="AM171" s="36"/>
      <c r="AN171" s="36"/>
      <c r="AO171" s="80"/>
      <c r="AP171" s="170"/>
      <c r="AQ171" s="170"/>
      <c r="AR171" s="73" t="s">
        <v>101</v>
      </c>
      <c r="AS171" s="72">
        <v>2500</v>
      </c>
      <c r="AT171" s="36"/>
      <c r="AU171" s="36"/>
      <c r="AV171" s="80"/>
    </row>
    <row r="172" spans="2:48" ht="16.5" customHeight="1">
      <c r="B172" s="73" t="s">
        <v>104</v>
      </c>
      <c r="C172" s="72">
        <v>0</v>
      </c>
      <c r="D172" s="36"/>
      <c r="E172" s="36"/>
      <c r="F172" s="80"/>
      <c r="G172" s="38"/>
      <c r="I172" s="73" t="s">
        <v>104</v>
      </c>
      <c r="J172" s="72">
        <v>0</v>
      </c>
      <c r="K172" s="36"/>
      <c r="L172" s="36"/>
      <c r="M172" s="80"/>
      <c r="P172" s="73" t="s">
        <v>104</v>
      </c>
      <c r="Q172" s="72">
        <v>0</v>
      </c>
      <c r="R172" s="36"/>
      <c r="S172" s="36"/>
      <c r="T172" s="80"/>
      <c r="W172" s="73" t="s">
        <v>104</v>
      </c>
      <c r="X172" s="72">
        <v>0</v>
      </c>
      <c r="Y172" s="36"/>
      <c r="Z172" s="36"/>
      <c r="AA172" s="80"/>
      <c r="AB172" s="170"/>
      <c r="AC172" s="170"/>
      <c r="AD172" s="73" t="s">
        <v>104</v>
      </c>
      <c r="AE172" s="72">
        <v>0</v>
      </c>
      <c r="AF172" s="36"/>
      <c r="AG172" s="36"/>
      <c r="AH172" s="80"/>
      <c r="AI172" s="170"/>
      <c r="AJ172" s="170"/>
      <c r="AK172" s="73" t="s">
        <v>104</v>
      </c>
      <c r="AL172" s="72">
        <v>0</v>
      </c>
      <c r="AM172" s="36"/>
      <c r="AN172" s="36"/>
      <c r="AO172" s="80"/>
      <c r="AP172" s="170"/>
      <c r="AQ172" s="170"/>
      <c r="AR172" s="73" t="s">
        <v>104</v>
      </c>
      <c r="AS172" s="72">
        <v>0</v>
      </c>
      <c r="AT172" s="36"/>
      <c r="AU172" s="36"/>
      <c r="AV172" s="80"/>
    </row>
    <row r="173" spans="2:48" ht="16.5" customHeight="1">
      <c r="B173" s="93" t="s">
        <v>109</v>
      </c>
      <c r="C173" s="94">
        <v>11290</v>
      </c>
      <c r="D173" s="81"/>
      <c r="E173" s="36"/>
      <c r="F173" s="37"/>
      <c r="G173" s="38"/>
      <c r="H173" s="39"/>
      <c r="I173" s="93" t="s">
        <v>109</v>
      </c>
      <c r="J173" s="94">
        <v>15410</v>
      </c>
      <c r="K173" s="81"/>
      <c r="L173" s="36"/>
      <c r="M173" s="37"/>
      <c r="N173" s="39"/>
      <c r="O173" s="39"/>
      <c r="P173" s="93" t="s">
        <v>109</v>
      </c>
      <c r="Q173" s="94">
        <v>24400</v>
      </c>
      <c r="R173" s="81"/>
      <c r="S173" s="36"/>
      <c r="T173" s="37"/>
      <c r="U173" s="39"/>
      <c r="V173" s="39"/>
      <c r="W173" s="93" t="s">
        <v>109</v>
      </c>
      <c r="X173" s="94">
        <v>17540</v>
      </c>
      <c r="Y173" s="81"/>
      <c r="Z173" s="36"/>
      <c r="AA173" s="37"/>
      <c r="AB173" s="81"/>
      <c r="AC173" s="81"/>
      <c r="AD173" s="93" t="s">
        <v>109</v>
      </c>
      <c r="AE173" s="94">
        <v>23330</v>
      </c>
      <c r="AF173" s="81"/>
      <c r="AG173" s="36"/>
      <c r="AH173" s="37"/>
      <c r="AI173" s="81"/>
      <c r="AJ173" s="81"/>
      <c r="AK173" s="93" t="s">
        <v>109</v>
      </c>
      <c r="AL173" s="94">
        <v>17230</v>
      </c>
      <c r="AM173" s="81"/>
      <c r="AN173" s="36"/>
      <c r="AO173" s="37"/>
      <c r="AP173" s="81"/>
      <c r="AQ173" s="81"/>
      <c r="AR173" s="93" t="s">
        <v>109</v>
      </c>
      <c r="AS173" s="94">
        <v>30800</v>
      </c>
      <c r="AT173" s="81"/>
      <c r="AU173" s="36"/>
      <c r="AV173" s="37"/>
    </row>
    <row r="174" spans="2:48" ht="16.5" customHeight="1">
      <c r="B174" s="74" t="s">
        <v>111</v>
      </c>
      <c r="C174" s="75">
        <v>0</v>
      </c>
      <c r="D174" s="81"/>
      <c r="E174" s="36"/>
      <c r="F174" s="37"/>
      <c r="G174" s="38"/>
      <c r="H174" s="39"/>
      <c r="I174" s="74" t="s">
        <v>111</v>
      </c>
      <c r="J174" s="75">
        <v>0</v>
      </c>
      <c r="K174" s="81"/>
      <c r="L174" s="36"/>
      <c r="M174" s="37"/>
      <c r="N174" s="39"/>
      <c r="O174" s="39"/>
      <c r="P174" s="74" t="s">
        <v>111</v>
      </c>
      <c r="Q174" s="75">
        <v>0</v>
      </c>
      <c r="R174" s="81"/>
      <c r="S174" s="36"/>
      <c r="T174" s="37"/>
      <c r="U174" s="39"/>
      <c r="V174" s="39"/>
      <c r="W174" s="74" t="s">
        <v>111</v>
      </c>
      <c r="X174" s="75">
        <v>0</v>
      </c>
      <c r="Y174" s="81"/>
      <c r="Z174" s="36"/>
      <c r="AA174" s="37"/>
      <c r="AB174" s="81"/>
      <c r="AC174" s="81"/>
      <c r="AD174" s="74" t="s">
        <v>111</v>
      </c>
      <c r="AE174" s="75">
        <v>25010</v>
      </c>
      <c r="AF174" s="81"/>
      <c r="AG174" s="36"/>
      <c r="AH174" s="37"/>
      <c r="AI174" s="81"/>
      <c r="AJ174" s="81"/>
      <c r="AK174" s="74" t="s">
        <v>111</v>
      </c>
      <c r="AL174" s="75">
        <v>0</v>
      </c>
      <c r="AM174" s="81"/>
      <c r="AN174" s="36"/>
      <c r="AO174" s="37"/>
      <c r="AP174" s="81"/>
      <c r="AQ174" s="81"/>
      <c r="AR174" s="74" t="s">
        <v>111</v>
      </c>
      <c r="AS174" s="75">
        <v>0</v>
      </c>
      <c r="AT174" s="81"/>
      <c r="AU174" s="36"/>
      <c r="AV174" s="37"/>
    </row>
    <row r="175" spans="2:48" ht="16.5" customHeight="1">
      <c r="B175" s="91" t="s">
        <v>112</v>
      </c>
      <c r="C175" s="92">
        <v>11290</v>
      </c>
      <c r="D175" s="81"/>
      <c r="E175" s="36"/>
      <c r="F175" s="37"/>
      <c r="G175" s="38"/>
      <c r="I175" s="91" t="s">
        <v>112</v>
      </c>
      <c r="J175" s="92">
        <v>15410</v>
      </c>
      <c r="K175" s="81"/>
      <c r="L175" s="36"/>
      <c r="M175" s="37"/>
      <c r="P175" s="91" t="s">
        <v>112</v>
      </c>
      <c r="Q175" s="92">
        <v>24400</v>
      </c>
      <c r="R175" s="81"/>
      <c r="S175" s="36"/>
      <c r="T175" s="37"/>
      <c r="W175" s="91" t="s">
        <v>112</v>
      </c>
      <c r="X175" s="92">
        <v>17540</v>
      </c>
      <c r="Y175" s="81"/>
      <c r="Z175" s="36"/>
      <c r="AA175" s="37"/>
      <c r="AB175" s="81"/>
      <c r="AC175" s="81"/>
      <c r="AD175" s="91" t="s">
        <v>112</v>
      </c>
      <c r="AE175" s="92">
        <v>48340</v>
      </c>
      <c r="AF175" s="81"/>
      <c r="AG175" s="36"/>
      <c r="AH175" s="37"/>
      <c r="AI175" s="81"/>
      <c r="AJ175" s="81"/>
      <c r="AK175" s="91" t="s">
        <v>112</v>
      </c>
      <c r="AL175" s="92">
        <v>17230</v>
      </c>
      <c r="AM175" s="81"/>
      <c r="AN175" s="36"/>
      <c r="AO175" s="37"/>
      <c r="AP175" s="81"/>
      <c r="AQ175" s="81"/>
      <c r="AR175" s="91" t="s">
        <v>112</v>
      </c>
      <c r="AS175" s="92">
        <v>30800</v>
      </c>
      <c r="AT175" s="81"/>
      <c r="AU175" s="36"/>
      <c r="AV175" s="37"/>
    </row>
    <row r="176" spans="2:48" s="39" customFormat="1" ht="16.5" customHeight="1">
      <c r="B176" s="73"/>
      <c r="C176" s="42"/>
      <c r="D176" s="36"/>
      <c r="E176" s="36"/>
      <c r="F176" s="37"/>
      <c r="G176" s="38"/>
      <c r="I176" s="73"/>
      <c r="J176" s="42"/>
      <c r="K176" s="36"/>
      <c r="L176" s="36"/>
      <c r="M176" s="37"/>
      <c r="P176" s="73"/>
      <c r="Q176" s="42"/>
      <c r="R176" s="36"/>
      <c r="S176" s="36"/>
      <c r="T176" s="37"/>
      <c r="W176" s="73"/>
      <c r="X176" s="42"/>
      <c r="Y176" s="36"/>
      <c r="Z176" s="36"/>
      <c r="AA176" s="37"/>
      <c r="AB176" s="81"/>
      <c r="AC176" s="81"/>
      <c r="AD176" s="73"/>
      <c r="AE176" s="42"/>
      <c r="AF176" s="36"/>
      <c r="AG176" s="36"/>
      <c r="AH176" s="37"/>
      <c r="AI176" s="81"/>
      <c r="AJ176" s="81"/>
      <c r="AK176" s="73"/>
      <c r="AL176" s="42"/>
      <c r="AM176" s="36"/>
      <c r="AN176" s="36"/>
      <c r="AO176" s="37"/>
      <c r="AP176" s="81"/>
      <c r="AQ176" s="81"/>
      <c r="AR176" s="73"/>
      <c r="AS176" s="42"/>
      <c r="AT176" s="36"/>
      <c r="AU176" s="36"/>
      <c r="AV176" s="37"/>
    </row>
    <row r="177" spans="2:48" s="82" customFormat="1" ht="16.5" customHeight="1">
      <c r="B177" s="73">
        <v>0</v>
      </c>
      <c r="C177" s="42"/>
      <c r="D177" s="36"/>
      <c r="E177" s="36"/>
      <c r="F177" s="37"/>
      <c r="G177" s="83"/>
      <c r="I177" s="73">
        <v>0</v>
      </c>
      <c r="J177" s="42"/>
      <c r="K177" s="36"/>
      <c r="L177" s="36"/>
      <c r="M177" s="37"/>
      <c r="P177" s="73">
        <v>0</v>
      </c>
      <c r="Q177" s="42"/>
      <c r="R177" s="36"/>
      <c r="S177" s="36"/>
      <c r="T177" s="37"/>
      <c r="W177" s="73">
        <v>0</v>
      </c>
      <c r="X177" s="42"/>
      <c r="Y177" s="36"/>
      <c r="Z177" s="36"/>
      <c r="AA177" s="37"/>
      <c r="AB177" s="81"/>
      <c r="AC177" s="81"/>
      <c r="AD177" s="73">
        <v>0</v>
      </c>
      <c r="AE177" s="42"/>
      <c r="AF177" s="36"/>
      <c r="AG177" s="36"/>
      <c r="AH177" s="37"/>
      <c r="AI177" s="81"/>
      <c r="AJ177" s="81"/>
      <c r="AK177" s="73">
        <v>0</v>
      </c>
      <c r="AL177" s="42"/>
      <c r="AM177" s="36"/>
      <c r="AN177" s="36"/>
      <c r="AO177" s="37"/>
      <c r="AP177" s="81"/>
      <c r="AQ177" s="81"/>
      <c r="AR177" s="73">
        <v>0</v>
      </c>
      <c r="AS177" s="42"/>
      <c r="AT177" s="36"/>
      <c r="AU177" s="36"/>
      <c r="AV177" s="37"/>
    </row>
    <row r="178" spans="2:48" ht="16.5" customHeight="1">
      <c r="B178" s="73" t="s">
        <v>211</v>
      </c>
      <c r="C178" s="42"/>
      <c r="D178" s="36"/>
      <c r="E178" s="36"/>
      <c r="F178" s="37"/>
      <c r="G178" s="38"/>
      <c r="I178" s="73" t="s">
        <v>211</v>
      </c>
      <c r="J178" s="42"/>
      <c r="K178" s="36"/>
      <c r="L178" s="36"/>
      <c r="M178" s="37"/>
      <c r="P178" s="73" t="s">
        <v>211</v>
      </c>
      <c r="Q178" s="42"/>
      <c r="R178" s="36"/>
      <c r="S178" s="36"/>
      <c r="T178" s="37"/>
      <c r="W178" s="73" t="s">
        <v>211</v>
      </c>
      <c r="X178" s="42"/>
      <c r="Y178" s="36"/>
      <c r="Z178" s="36"/>
      <c r="AA178" s="37"/>
      <c r="AB178" s="81"/>
      <c r="AC178" s="81"/>
      <c r="AD178" s="73" t="s">
        <v>211</v>
      </c>
      <c r="AE178" s="42"/>
      <c r="AF178" s="36"/>
      <c r="AG178" s="36"/>
      <c r="AH178" s="37"/>
      <c r="AI178" s="81"/>
      <c r="AJ178" s="81"/>
      <c r="AK178" s="73" t="s">
        <v>211</v>
      </c>
      <c r="AL178" s="42"/>
      <c r="AM178" s="36"/>
      <c r="AN178" s="36"/>
      <c r="AO178" s="37"/>
      <c r="AP178" s="81"/>
      <c r="AQ178" s="81"/>
      <c r="AR178" s="73" t="s">
        <v>211</v>
      </c>
      <c r="AS178" s="42"/>
      <c r="AT178" s="36"/>
      <c r="AU178" s="36"/>
      <c r="AV178" s="37"/>
    </row>
    <row r="179" spans="2:48" s="184" customFormat="1" ht="16.5" customHeight="1">
      <c r="B179" s="180">
        <v>0</v>
      </c>
      <c r="C179" s="181"/>
      <c r="D179" s="26"/>
      <c r="E179" s="26"/>
      <c r="F179" s="182"/>
      <c r="G179" s="183"/>
      <c r="I179" s="180">
        <v>0</v>
      </c>
      <c r="J179" s="181"/>
      <c r="K179" s="26"/>
      <c r="L179" s="26"/>
      <c r="M179" s="182"/>
      <c r="P179" s="180">
        <v>0</v>
      </c>
      <c r="Q179" s="181"/>
      <c r="R179" s="26"/>
      <c r="S179" s="26"/>
      <c r="T179" s="182"/>
      <c r="W179" s="180">
        <v>0</v>
      </c>
      <c r="X179" s="181"/>
      <c r="Y179" s="26"/>
      <c r="Z179" s="26"/>
      <c r="AA179" s="182"/>
      <c r="AB179" s="185"/>
      <c r="AC179" s="185"/>
      <c r="AD179" s="180">
        <v>0</v>
      </c>
      <c r="AE179" s="181"/>
      <c r="AF179" s="26"/>
      <c r="AG179" s="26"/>
      <c r="AH179" s="182"/>
      <c r="AI179" s="185"/>
      <c r="AJ179" s="185"/>
      <c r="AK179" s="180">
        <v>0</v>
      </c>
      <c r="AL179" s="181"/>
      <c r="AM179" s="26"/>
      <c r="AN179" s="26"/>
      <c r="AO179" s="182"/>
      <c r="AP179" s="185"/>
      <c r="AQ179" s="185"/>
      <c r="AR179" s="180">
        <v>0</v>
      </c>
      <c r="AS179" s="181"/>
      <c r="AT179" s="26"/>
      <c r="AU179" s="26"/>
      <c r="AV179" s="182"/>
    </row>
    <row r="180" spans="2:48" ht="16.5" customHeight="1" thickBot="1">
      <c r="B180" s="84"/>
      <c r="C180" s="85"/>
      <c r="D180" s="85"/>
      <c r="E180" s="85"/>
      <c r="F180" s="86"/>
      <c r="I180" s="84"/>
      <c r="J180" s="85"/>
      <c r="K180" s="85"/>
      <c r="L180" s="85"/>
      <c r="M180" s="86"/>
      <c r="P180" s="84"/>
      <c r="Q180" s="85"/>
      <c r="R180" s="85"/>
      <c r="S180" s="85"/>
      <c r="T180" s="86"/>
      <c r="W180" s="84"/>
      <c r="X180" s="85"/>
      <c r="Y180" s="85"/>
      <c r="Z180" s="85"/>
      <c r="AA180" s="86"/>
      <c r="AB180" s="81"/>
      <c r="AC180" s="81"/>
      <c r="AD180" s="84"/>
      <c r="AE180" s="85"/>
      <c r="AF180" s="85"/>
      <c r="AG180" s="85"/>
      <c r="AH180" s="86"/>
      <c r="AI180" s="81"/>
      <c r="AJ180" s="81"/>
      <c r="AK180" s="84"/>
      <c r="AL180" s="85"/>
      <c r="AM180" s="85"/>
      <c r="AN180" s="85"/>
      <c r="AO180" s="86"/>
      <c r="AP180" s="81"/>
      <c r="AQ180" s="81"/>
      <c r="AR180" s="84"/>
      <c r="AS180" s="85"/>
      <c r="AT180" s="85"/>
      <c r="AU180" s="85"/>
      <c r="AV180" s="86"/>
    </row>
    <row r="181" spans="2:48" ht="16.5" customHeight="1">
      <c r="B181" s="36"/>
      <c r="I181" s="36"/>
      <c r="P181" s="36"/>
      <c r="W181" s="36"/>
      <c r="AD181" s="36"/>
      <c r="AK181" s="36"/>
      <c r="AR181" s="36"/>
    </row>
    <row r="182" spans="2:48" ht="16.5" customHeight="1">
      <c r="B182" s="36"/>
      <c r="I182" s="36"/>
      <c r="P182" s="36"/>
      <c r="W182" s="36"/>
      <c r="AD182" s="36"/>
      <c r="AK182" s="36"/>
      <c r="AR182" s="36"/>
    </row>
    <row r="183" spans="2:48" ht="16.5" customHeight="1">
      <c r="B183" s="36"/>
      <c r="I183" s="36"/>
      <c r="P183" s="36"/>
      <c r="W183" s="36"/>
      <c r="AD183" s="36"/>
      <c r="AK183" s="36"/>
      <c r="AR183" s="36"/>
    </row>
    <row r="184" spans="2:48" ht="16.5" customHeight="1" thickBot="1">
      <c r="G184" s="38"/>
    </row>
    <row r="185" spans="2:48" s="76" customFormat="1" ht="16.5" customHeight="1">
      <c r="B185" s="98"/>
      <c r="C185" s="101"/>
      <c r="D185" s="102" t="s">
        <v>114</v>
      </c>
      <c r="E185" s="99"/>
      <c r="F185" s="100"/>
      <c r="G185" s="77"/>
      <c r="I185" s="98"/>
      <c r="J185" s="101"/>
      <c r="K185" s="102" t="s">
        <v>114</v>
      </c>
      <c r="L185" s="99"/>
      <c r="M185" s="100"/>
      <c r="P185" s="98"/>
      <c r="Q185" s="101"/>
      <c r="R185" s="102" t="s">
        <v>114</v>
      </c>
      <c r="S185" s="99"/>
      <c r="T185" s="100"/>
      <c r="W185" s="98"/>
      <c r="X185" s="101"/>
      <c r="Y185" s="102" t="s">
        <v>114</v>
      </c>
      <c r="Z185" s="99"/>
      <c r="AA185" s="100"/>
      <c r="AB185" s="167"/>
      <c r="AC185" s="167"/>
      <c r="AD185" s="98"/>
      <c r="AE185" s="101"/>
      <c r="AF185" s="102" t="s">
        <v>114</v>
      </c>
      <c r="AG185" s="99"/>
      <c r="AH185" s="100"/>
      <c r="AI185" s="167"/>
      <c r="AJ185" s="167"/>
      <c r="AK185" s="98"/>
      <c r="AL185" s="101"/>
      <c r="AM185" s="102" t="s">
        <v>114</v>
      </c>
      <c r="AN185" s="99"/>
      <c r="AO185" s="100"/>
      <c r="AP185" s="167"/>
      <c r="AQ185" s="167"/>
      <c r="AR185" s="98"/>
      <c r="AS185" s="101"/>
      <c r="AT185" s="102" t="s">
        <v>114</v>
      </c>
      <c r="AU185" s="99"/>
      <c r="AV185" s="100"/>
    </row>
    <row r="186" spans="2:48" ht="16.5" customHeight="1">
      <c r="B186" s="40" t="s">
        <v>26</v>
      </c>
      <c r="C186" s="26" t="s">
        <v>39</v>
      </c>
      <c r="E186" s="26"/>
      <c r="F186" s="89"/>
      <c r="G186" s="41"/>
      <c r="H186" s="41"/>
      <c r="I186" s="40" t="s">
        <v>26</v>
      </c>
      <c r="J186" s="26" t="s">
        <v>45</v>
      </c>
      <c r="K186" s="41"/>
      <c r="L186" s="26"/>
      <c r="M186" s="89"/>
      <c r="N186" s="41"/>
      <c r="O186" s="41"/>
      <c r="P186" s="40" t="s">
        <v>26</v>
      </c>
      <c r="Q186" s="26" t="s">
        <v>71</v>
      </c>
      <c r="R186" s="42"/>
      <c r="S186" s="26"/>
      <c r="T186" s="89"/>
      <c r="U186" s="41"/>
      <c r="V186" s="41"/>
      <c r="W186" s="40" t="s">
        <v>26</v>
      </c>
      <c r="X186" s="26" t="s">
        <v>72</v>
      </c>
      <c r="Y186" s="41"/>
      <c r="Z186" s="26"/>
      <c r="AA186" s="89"/>
      <c r="AB186" s="41"/>
      <c r="AC186" s="41"/>
      <c r="AD186" s="40" t="s">
        <v>26</v>
      </c>
      <c r="AE186" s="26" t="s">
        <v>73</v>
      </c>
      <c r="AF186" s="41"/>
      <c r="AG186" s="26"/>
      <c r="AH186" s="89"/>
      <c r="AI186" s="41"/>
      <c r="AJ186" s="41"/>
      <c r="AK186" s="40" t="s">
        <v>26</v>
      </c>
      <c r="AL186" s="26" t="s">
        <v>74</v>
      </c>
      <c r="AN186" s="26"/>
      <c r="AO186" s="89"/>
      <c r="AP186" s="41"/>
      <c r="AQ186" s="41"/>
      <c r="AR186" s="40" t="s">
        <v>26</v>
      </c>
      <c r="AS186" s="26" t="s">
        <v>75</v>
      </c>
      <c r="AU186" s="26"/>
      <c r="AV186" s="89"/>
    </row>
    <row r="187" spans="2:48" ht="16.5" customHeight="1">
      <c r="B187" s="73" t="s">
        <v>27</v>
      </c>
      <c r="C187" s="36" t="s">
        <v>410</v>
      </c>
      <c r="D187" s="36"/>
      <c r="E187" s="36" t="s">
        <v>28</v>
      </c>
      <c r="F187" s="90">
        <v>45422</v>
      </c>
      <c r="G187" s="38"/>
      <c r="I187" s="73" t="s">
        <v>27</v>
      </c>
      <c r="J187" s="36" t="s">
        <v>410</v>
      </c>
      <c r="K187" s="36"/>
      <c r="L187" s="36" t="s">
        <v>28</v>
      </c>
      <c r="M187" s="90">
        <v>45422</v>
      </c>
      <c r="P187" s="73" t="s">
        <v>27</v>
      </c>
      <c r="Q187" s="36" t="s">
        <v>410</v>
      </c>
      <c r="R187" s="36"/>
      <c r="S187" s="36" t="s">
        <v>28</v>
      </c>
      <c r="T187" s="90">
        <v>45422</v>
      </c>
      <c r="W187" s="73" t="s">
        <v>27</v>
      </c>
      <c r="X187" s="36" t="s">
        <v>410</v>
      </c>
      <c r="Y187" s="36"/>
      <c r="Z187" s="36" t="s">
        <v>28</v>
      </c>
      <c r="AA187" s="90">
        <v>45422</v>
      </c>
      <c r="AB187" s="168"/>
      <c r="AC187" s="168"/>
      <c r="AD187" s="73" t="s">
        <v>27</v>
      </c>
      <c r="AE187" s="36" t="s">
        <v>410</v>
      </c>
      <c r="AF187" s="36"/>
      <c r="AG187" s="36" t="s">
        <v>28</v>
      </c>
      <c r="AH187" s="90">
        <v>45422</v>
      </c>
      <c r="AI187" s="168"/>
      <c r="AJ187" s="168"/>
      <c r="AK187" s="73" t="s">
        <v>27</v>
      </c>
      <c r="AL187" s="36" t="s">
        <v>410</v>
      </c>
      <c r="AM187" s="36"/>
      <c r="AN187" s="36" t="s">
        <v>28</v>
      </c>
      <c r="AO187" s="90">
        <v>45422</v>
      </c>
      <c r="AP187" s="168"/>
      <c r="AQ187" s="168"/>
      <c r="AR187" s="73" t="s">
        <v>27</v>
      </c>
      <c r="AS187" s="36" t="s">
        <v>410</v>
      </c>
      <c r="AT187" s="36"/>
      <c r="AU187" s="36" t="s">
        <v>28</v>
      </c>
      <c r="AV187" s="90">
        <v>45422</v>
      </c>
    </row>
    <row r="188" spans="2:48" ht="16.5" customHeight="1">
      <c r="B188" s="73"/>
      <c r="C188" s="36"/>
      <c r="D188" s="36"/>
      <c r="E188" s="36"/>
      <c r="F188" s="37"/>
      <c r="G188" s="38"/>
      <c r="I188" s="73"/>
      <c r="J188" s="36"/>
      <c r="K188" s="36"/>
      <c r="L188" s="36"/>
      <c r="M188" s="37"/>
      <c r="P188" s="73"/>
      <c r="Q188" s="36"/>
      <c r="R188" s="36"/>
      <c r="S188" s="36"/>
      <c r="T188" s="37"/>
      <c r="W188" s="73"/>
      <c r="X188" s="36"/>
      <c r="Y188" s="36"/>
      <c r="Z188" s="36"/>
      <c r="AA188" s="37"/>
      <c r="AB188" s="81"/>
      <c r="AC188" s="81"/>
      <c r="AD188" s="73"/>
      <c r="AE188" s="36"/>
      <c r="AF188" s="36"/>
      <c r="AG188" s="36"/>
      <c r="AH188" s="37"/>
      <c r="AI188" s="81"/>
      <c r="AJ188" s="81"/>
      <c r="AK188" s="73"/>
      <c r="AL188" s="36"/>
      <c r="AM188" s="36"/>
      <c r="AN188" s="36"/>
      <c r="AO188" s="37"/>
      <c r="AP188" s="81"/>
      <c r="AQ188" s="81"/>
      <c r="AR188" s="73"/>
      <c r="AS188" s="36"/>
      <c r="AT188" s="36"/>
      <c r="AU188" s="36"/>
      <c r="AV188" s="37"/>
    </row>
    <row r="189" spans="2:48" s="79" customFormat="1" ht="16.5" customHeight="1">
      <c r="B189" s="266" t="s">
        <v>113</v>
      </c>
      <c r="C189" s="267"/>
      <c r="D189" s="250"/>
      <c r="E189" s="268" t="s">
        <v>115</v>
      </c>
      <c r="F189" s="269"/>
      <c r="G189" s="78"/>
      <c r="I189" s="266" t="s">
        <v>113</v>
      </c>
      <c r="J189" s="267"/>
      <c r="K189" s="250"/>
      <c r="L189" s="268" t="s">
        <v>115</v>
      </c>
      <c r="M189" s="269"/>
      <c r="P189" s="266" t="s">
        <v>113</v>
      </c>
      <c r="Q189" s="267"/>
      <c r="R189" s="250"/>
      <c r="S189" s="268" t="s">
        <v>115</v>
      </c>
      <c r="T189" s="269"/>
      <c r="W189" s="266" t="s">
        <v>113</v>
      </c>
      <c r="X189" s="267"/>
      <c r="Y189" s="250"/>
      <c r="Z189" s="268" t="s">
        <v>115</v>
      </c>
      <c r="AA189" s="269"/>
      <c r="AB189" s="169"/>
      <c r="AC189" s="169"/>
      <c r="AD189" s="266" t="s">
        <v>113</v>
      </c>
      <c r="AE189" s="267"/>
      <c r="AF189" s="250"/>
      <c r="AG189" s="268" t="s">
        <v>115</v>
      </c>
      <c r="AH189" s="269"/>
      <c r="AI189" s="169"/>
      <c r="AJ189" s="169"/>
      <c r="AK189" s="266" t="s">
        <v>113</v>
      </c>
      <c r="AL189" s="267"/>
      <c r="AM189" s="250"/>
      <c r="AN189" s="268" t="s">
        <v>115</v>
      </c>
      <c r="AO189" s="269"/>
      <c r="AP189" s="169"/>
      <c r="AQ189" s="169"/>
      <c r="AR189" s="266" t="s">
        <v>113</v>
      </c>
      <c r="AS189" s="267"/>
      <c r="AT189" s="250"/>
      <c r="AU189" s="268" t="s">
        <v>115</v>
      </c>
      <c r="AV189" s="269"/>
    </row>
    <row r="190" spans="2:48" ht="16.5" customHeight="1">
      <c r="B190" s="73" t="s">
        <v>1</v>
      </c>
      <c r="C190" s="72">
        <v>1600</v>
      </c>
      <c r="D190" s="36"/>
      <c r="E190" s="36" t="s">
        <v>29</v>
      </c>
      <c r="F190" s="80" t="s">
        <v>486</v>
      </c>
      <c r="G190" s="38"/>
      <c r="I190" s="73" t="s">
        <v>1</v>
      </c>
      <c r="J190" s="72">
        <v>1600</v>
      </c>
      <c r="K190" s="36"/>
      <c r="L190" s="36" t="s">
        <v>29</v>
      </c>
      <c r="M190" s="80" t="s">
        <v>487</v>
      </c>
      <c r="P190" s="73" t="s">
        <v>1</v>
      </c>
      <c r="Q190" s="72">
        <v>910</v>
      </c>
      <c r="R190" s="36"/>
      <c r="S190" s="36" t="s">
        <v>29</v>
      </c>
      <c r="T190" s="80" t="s">
        <v>488</v>
      </c>
      <c r="W190" s="73" t="s">
        <v>1</v>
      </c>
      <c r="X190" s="72">
        <v>910</v>
      </c>
      <c r="Y190" s="36"/>
      <c r="Z190" s="36" t="s">
        <v>29</v>
      </c>
      <c r="AA190" s="80" t="s">
        <v>489</v>
      </c>
      <c r="AB190" s="170"/>
      <c r="AC190" s="170"/>
      <c r="AD190" s="73" t="s">
        <v>1</v>
      </c>
      <c r="AE190" s="72">
        <v>910</v>
      </c>
      <c r="AF190" s="36"/>
      <c r="AG190" s="36" t="s">
        <v>29</v>
      </c>
      <c r="AH190" s="80" t="s">
        <v>490</v>
      </c>
      <c r="AI190" s="170"/>
      <c r="AJ190" s="170"/>
      <c r="AK190" s="73" t="s">
        <v>1</v>
      </c>
      <c r="AL190" s="72">
        <v>910</v>
      </c>
      <c r="AM190" s="36"/>
      <c r="AN190" s="36" t="s">
        <v>29</v>
      </c>
      <c r="AO190" s="80" t="s">
        <v>491</v>
      </c>
      <c r="AP190" s="170"/>
      <c r="AQ190" s="170"/>
      <c r="AR190" s="73" t="s">
        <v>1</v>
      </c>
      <c r="AS190" s="72">
        <v>910</v>
      </c>
      <c r="AT190" s="36"/>
      <c r="AU190" s="36" t="s">
        <v>29</v>
      </c>
      <c r="AV190" s="80" t="s">
        <v>492</v>
      </c>
    </row>
    <row r="191" spans="2:48" ht="16.5" customHeight="1">
      <c r="B191" s="73" t="s">
        <v>3</v>
      </c>
      <c r="C191" s="72">
        <v>30652</v>
      </c>
      <c r="D191" s="36"/>
      <c r="E191" s="36" t="s">
        <v>30</v>
      </c>
      <c r="F191" s="80" t="s">
        <v>390</v>
      </c>
      <c r="G191" s="38"/>
      <c r="I191" s="73" t="s">
        <v>3</v>
      </c>
      <c r="J191" s="72">
        <v>27862</v>
      </c>
      <c r="K191" s="36"/>
      <c r="L191" s="36" t="s">
        <v>30</v>
      </c>
      <c r="M191" s="80" t="s">
        <v>391</v>
      </c>
      <c r="P191" s="73" t="s">
        <v>3</v>
      </c>
      <c r="Q191" s="72">
        <v>12720</v>
      </c>
      <c r="R191" s="36"/>
      <c r="S191" s="36" t="s">
        <v>30</v>
      </c>
      <c r="T191" s="80" t="s">
        <v>392</v>
      </c>
      <c r="W191" s="73" t="s">
        <v>3</v>
      </c>
      <c r="X191" s="72">
        <v>12120</v>
      </c>
      <c r="Y191" s="36"/>
      <c r="Z191" s="36" t="s">
        <v>30</v>
      </c>
      <c r="AA191" s="80" t="s">
        <v>393</v>
      </c>
      <c r="AB191" s="170"/>
      <c r="AC191" s="170"/>
      <c r="AD191" s="73" t="s">
        <v>3</v>
      </c>
      <c r="AE191" s="72">
        <v>18960</v>
      </c>
      <c r="AF191" s="36"/>
      <c r="AG191" s="36" t="s">
        <v>30</v>
      </c>
      <c r="AH191" s="80" t="s">
        <v>394</v>
      </c>
      <c r="AI191" s="170"/>
      <c r="AJ191" s="170"/>
      <c r="AK191" s="73" t="s">
        <v>3</v>
      </c>
      <c r="AL191" s="72">
        <v>17520</v>
      </c>
      <c r="AM191" s="36"/>
      <c r="AN191" s="36" t="s">
        <v>30</v>
      </c>
      <c r="AO191" s="80" t="s">
        <v>395</v>
      </c>
      <c r="AP191" s="170"/>
      <c r="AQ191" s="170"/>
      <c r="AR191" s="73" t="s">
        <v>3</v>
      </c>
      <c r="AS191" s="72">
        <v>14040</v>
      </c>
      <c r="AT191" s="36"/>
      <c r="AU191" s="36" t="s">
        <v>30</v>
      </c>
      <c r="AV191" s="80" t="s">
        <v>396</v>
      </c>
    </row>
    <row r="192" spans="2:48" ht="16.5" customHeight="1">
      <c r="B192" s="73" t="s">
        <v>159</v>
      </c>
      <c r="C192" s="72">
        <v>0</v>
      </c>
      <c r="D192" s="36"/>
      <c r="E192" s="36"/>
      <c r="F192" s="80"/>
      <c r="G192" s="38"/>
      <c r="I192" s="73" t="s">
        <v>159</v>
      </c>
      <c r="J192" s="72">
        <v>0</v>
      </c>
      <c r="K192" s="36"/>
      <c r="L192" s="36"/>
      <c r="M192" s="80"/>
      <c r="P192" s="73" t="s">
        <v>159</v>
      </c>
      <c r="Q192" s="72">
        <v>0</v>
      </c>
      <c r="R192" s="36"/>
      <c r="S192" s="36"/>
      <c r="T192" s="80"/>
      <c r="W192" s="73" t="s">
        <v>159</v>
      </c>
      <c r="X192" s="72">
        <v>0</v>
      </c>
      <c r="Y192" s="36"/>
      <c r="Z192" s="36"/>
      <c r="AA192" s="80"/>
      <c r="AB192" s="170"/>
      <c r="AC192" s="170"/>
      <c r="AD192" s="73" t="s">
        <v>159</v>
      </c>
      <c r="AE192" s="72">
        <v>0</v>
      </c>
      <c r="AF192" s="36"/>
      <c r="AG192" s="36"/>
      <c r="AH192" s="80"/>
      <c r="AI192" s="170"/>
      <c r="AJ192" s="170"/>
      <c r="AK192" s="73" t="s">
        <v>159</v>
      </c>
      <c r="AL192" s="72">
        <v>0</v>
      </c>
      <c r="AM192" s="36"/>
      <c r="AN192" s="36"/>
      <c r="AO192" s="80"/>
      <c r="AP192" s="170"/>
      <c r="AQ192" s="170"/>
      <c r="AR192" s="73" t="s">
        <v>159</v>
      </c>
      <c r="AS192" s="72">
        <v>0</v>
      </c>
      <c r="AT192" s="36"/>
      <c r="AU192" s="36"/>
      <c r="AV192" s="80"/>
    </row>
    <row r="193" spans="2:48" ht="16.5" customHeight="1">
      <c r="B193" s="196" t="s">
        <v>172</v>
      </c>
      <c r="C193" s="72">
        <v>2079</v>
      </c>
      <c r="D193" s="36"/>
      <c r="E193" s="36"/>
      <c r="F193" s="80"/>
      <c r="G193" s="38"/>
      <c r="I193" s="164" t="s">
        <v>172</v>
      </c>
      <c r="J193" s="72">
        <v>1962</v>
      </c>
      <c r="K193" s="36"/>
      <c r="L193" s="36"/>
      <c r="M193" s="80"/>
      <c r="P193" s="164" t="s">
        <v>172</v>
      </c>
      <c r="Q193" s="72">
        <v>954</v>
      </c>
      <c r="R193" s="36"/>
      <c r="S193" s="36"/>
      <c r="T193" s="80"/>
      <c r="W193" s="164" t="s">
        <v>172</v>
      </c>
      <c r="X193" s="72">
        <v>909</v>
      </c>
      <c r="Y193" s="36"/>
      <c r="Z193" s="36"/>
      <c r="AA193" s="80"/>
      <c r="AB193" s="170"/>
      <c r="AC193" s="170"/>
      <c r="AD193" s="164" t="s">
        <v>172</v>
      </c>
      <c r="AE193" s="72">
        <v>1422</v>
      </c>
      <c r="AF193" s="36"/>
      <c r="AG193" s="36"/>
      <c r="AH193" s="80"/>
      <c r="AI193" s="170"/>
      <c r="AJ193" s="170"/>
      <c r="AK193" s="164" t="s">
        <v>172</v>
      </c>
      <c r="AL193" s="72">
        <v>1314</v>
      </c>
      <c r="AM193" s="36"/>
      <c r="AN193" s="36"/>
      <c r="AO193" s="80"/>
      <c r="AP193" s="170"/>
      <c r="AQ193" s="170"/>
      <c r="AR193" s="164" t="s">
        <v>172</v>
      </c>
      <c r="AS193" s="72">
        <v>1053</v>
      </c>
      <c r="AT193" s="36"/>
      <c r="AU193" s="36"/>
      <c r="AV193" s="80"/>
    </row>
    <row r="194" spans="2:48" ht="16.5" customHeight="1">
      <c r="B194" s="73" t="s">
        <v>168</v>
      </c>
      <c r="C194" s="72">
        <v>1155</v>
      </c>
      <c r="D194" s="36"/>
      <c r="E194" s="36"/>
      <c r="F194" s="80"/>
      <c r="G194" s="38"/>
      <c r="I194" s="73" t="s">
        <v>168</v>
      </c>
      <c r="J194" s="72">
        <v>1090</v>
      </c>
      <c r="K194" s="36"/>
      <c r="L194" s="36"/>
      <c r="M194" s="80"/>
      <c r="P194" s="73" t="s">
        <v>168</v>
      </c>
      <c r="Q194" s="72">
        <v>530</v>
      </c>
      <c r="R194" s="36"/>
      <c r="S194" s="36"/>
      <c r="T194" s="80"/>
      <c r="W194" s="73" t="s">
        <v>168</v>
      </c>
      <c r="X194" s="72">
        <v>505</v>
      </c>
      <c r="Y194" s="36"/>
      <c r="Z194" s="36"/>
      <c r="AA194" s="80"/>
      <c r="AB194" s="170"/>
      <c r="AC194" s="170"/>
      <c r="AD194" s="73" t="s">
        <v>168</v>
      </c>
      <c r="AE194" s="72">
        <v>790</v>
      </c>
      <c r="AF194" s="36"/>
      <c r="AG194" s="36"/>
      <c r="AH194" s="80"/>
      <c r="AI194" s="170"/>
      <c r="AJ194" s="170"/>
      <c r="AK194" s="73" t="s">
        <v>168</v>
      </c>
      <c r="AL194" s="72">
        <v>730</v>
      </c>
      <c r="AM194" s="36"/>
      <c r="AN194" s="36"/>
      <c r="AO194" s="80"/>
      <c r="AP194" s="170"/>
      <c r="AQ194" s="170"/>
      <c r="AR194" s="73" t="s">
        <v>168</v>
      </c>
      <c r="AS194" s="72">
        <v>585</v>
      </c>
      <c r="AT194" s="36"/>
      <c r="AU194" s="36"/>
      <c r="AV194" s="80"/>
    </row>
    <row r="195" spans="2:48" ht="16.5" customHeight="1">
      <c r="B195" s="73" t="s">
        <v>31</v>
      </c>
      <c r="C195" s="72">
        <v>3549</v>
      </c>
      <c r="D195" s="36"/>
      <c r="E195" s="172" t="s">
        <v>117</v>
      </c>
      <c r="F195" s="173"/>
      <c r="G195" s="38"/>
      <c r="I195" s="73" t="s">
        <v>31</v>
      </c>
      <c r="J195" s="72">
        <v>3251</v>
      </c>
      <c r="K195" s="36"/>
      <c r="L195" s="172" t="s">
        <v>117</v>
      </c>
      <c r="M195" s="173"/>
      <c r="P195" s="73" t="s">
        <v>31</v>
      </c>
      <c r="Q195" s="72">
        <v>1511</v>
      </c>
      <c r="R195" s="36"/>
      <c r="S195" s="172" t="s">
        <v>117</v>
      </c>
      <c r="T195" s="173"/>
      <c r="W195" s="73" t="s">
        <v>31</v>
      </c>
      <c r="X195" s="72">
        <v>1444</v>
      </c>
      <c r="Y195" s="36"/>
      <c r="Z195" s="172" t="s">
        <v>117</v>
      </c>
      <c r="AA195" s="173"/>
      <c r="AB195" s="169"/>
      <c r="AC195" s="169"/>
      <c r="AD195" s="73" t="s">
        <v>31</v>
      </c>
      <c r="AE195" s="72">
        <v>2208</v>
      </c>
      <c r="AF195" s="36"/>
      <c r="AG195" s="172" t="s">
        <v>117</v>
      </c>
      <c r="AH195" s="173"/>
      <c r="AI195" s="169"/>
      <c r="AJ195" s="169"/>
      <c r="AK195" s="73" t="s">
        <v>31</v>
      </c>
      <c r="AL195" s="72">
        <v>2047</v>
      </c>
      <c r="AM195" s="36"/>
      <c r="AN195" s="172" t="s">
        <v>117</v>
      </c>
      <c r="AO195" s="173"/>
      <c r="AP195" s="169"/>
      <c r="AQ195" s="169"/>
      <c r="AR195" s="73" t="s">
        <v>31</v>
      </c>
      <c r="AS195" s="72">
        <v>1659</v>
      </c>
      <c r="AT195" s="36"/>
      <c r="AU195" s="172" t="s">
        <v>117</v>
      </c>
      <c r="AV195" s="173"/>
    </row>
    <row r="196" spans="2:48" ht="16.5" customHeight="1">
      <c r="B196" s="73" t="s">
        <v>171</v>
      </c>
      <c r="C196" s="72">
        <v>-5</v>
      </c>
      <c r="D196" s="36"/>
      <c r="E196" s="36" t="s">
        <v>33</v>
      </c>
      <c r="F196" s="80" t="s">
        <v>493</v>
      </c>
      <c r="G196" s="38"/>
      <c r="I196" s="73" t="s">
        <v>171</v>
      </c>
      <c r="J196" s="72">
        <v>-5</v>
      </c>
      <c r="K196" s="36"/>
      <c r="L196" s="36" t="s">
        <v>33</v>
      </c>
      <c r="M196" s="80" t="s">
        <v>494</v>
      </c>
      <c r="P196" s="73" t="s">
        <v>171</v>
      </c>
      <c r="Q196" s="72">
        <v>-5</v>
      </c>
      <c r="R196" s="36"/>
      <c r="S196" s="36" t="s">
        <v>33</v>
      </c>
      <c r="T196" s="80" t="s">
        <v>495</v>
      </c>
      <c r="W196" s="73" t="s">
        <v>171</v>
      </c>
      <c r="X196" s="72">
        <v>-8</v>
      </c>
      <c r="Y196" s="36"/>
      <c r="Z196" s="36" t="s">
        <v>33</v>
      </c>
      <c r="AA196" s="80" t="s">
        <v>272</v>
      </c>
      <c r="AB196" s="170"/>
      <c r="AC196" s="170"/>
      <c r="AD196" s="73" t="s">
        <v>171</v>
      </c>
      <c r="AE196" s="72">
        <v>0</v>
      </c>
      <c r="AF196" s="36"/>
      <c r="AG196" s="36" t="s">
        <v>33</v>
      </c>
      <c r="AH196" s="80" t="s">
        <v>496</v>
      </c>
      <c r="AI196" s="170"/>
      <c r="AJ196" s="170"/>
      <c r="AK196" s="73" t="s">
        <v>171</v>
      </c>
      <c r="AL196" s="72">
        <v>-1</v>
      </c>
      <c r="AM196" s="36"/>
      <c r="AN196" s="36" t="s">
        <v>33</v>
      </c>
      <c r="AO196" s="80" t="s">
        <v>287</v>
      </c>
      <c r="AP196" s="170"/>
      <c r="AQ196" s="170"/>
      <c r="AR196" s="73" t="s">
        <v>171</v>
      </c>
      <c r="AS196" s="72">
        <v>-7</v>
      </c>
      <c r="AT196" s="36"/>
      <c r="AU196" s="36" t="s">
        <v>33</v>
      </c>
      <c r="AV196" s="80" t="s">
        <v>476</v>
      </c>
    </row>
    <row r="197" spans="2:48" ht="16.5" customHeight="1">
      <c r="B197" s="73" t="s">
        <v>32</v>
      </c>
      <c r="C197" s="72">
        <v>1310</v>
      </c>
      <c r="D197" s="36"/>
      <c r="E197" s="96"/>
      <c r="F197" s="95"/>
      <c r="G197" s="38"/>
      <c r="I197" s="73" t="s">
        <v>32</v>
      </c>
      <c r="J197" s="72">
        <v>1200</v>
      </c>
      <c r="K197" s="36"/>
      <c r="L197" s="96"/>
      <c r="M197" s="95"/>
      <c r="P197" s="73" t="s">
        <v>32</v>
      </c>
      <c r="Q197" s="72">
        <v>550</v>
      </c>
      <c r="R197" s="36"/>
      <c r="S197" s="96"/>
      <c r="T197" s="95"/>
      <c r="W197" s="73" t="s">
        <v>32</v>
      </c>
      <c r="X197" s="72">
        <v>530</v>
      </c>
      <c r="Y197" s="36"/>
      <c r="Z197" s="96"/>
      <c r="AA197" s="95"/>
      <c r="AB197" s="171"/>
      <c r="AC197" s="171"/>
      <c r="AD197" s="73" t="s">
        <v>32</v>
      </c>
      <c r="AE197" s="72">
        <v>810</v>
      </c>
      <c r="AF197" s="36"/>
      <c r="AG197" s="96"/>
      <c r="AH197" s="95"/>
      <c r="AI197" s="171"/>
      <c r="AJ197" s="171"/>
      <c r="AK197" s="73" t="s">
        <v>32</v>
      </c>
      <c r="AL197" s="72">
        <v>750</v>
      </c>
      <c r="AM197" s="36"/>
      <c r="AN197" s="96"/>
      <c r="AO197" s="95"/>
      <c r="AP197" s="171"/>
      <c r="AQ197" s="171"/>
      <c r="AR197" s="73" t="s">
        <v>32</v>
      </c>
      <c r="AS197" s="72">
        <v>610</v>
      </c>
      <c r="AT197" s="36"/>
      <c r="AU197" s="96"/>
      <c r="AV197" s="95"/>
    </row>
    <row r="198" spans="2:48" ht="16.5" customHeight="1">
      <c r="B198" s="73" t="s">
        <v>101</v>
      </c>
      <c r="C198" s="72">
        <v>2500</v>
      </c>
      <c r="D198" s="36"/>
      <c r="E198" s="36"/>
      <c r="F198" s="80"/>
      <c r="G198" s="38"/>
      <c r="I198" s="73" t="s">
        <v>101</v>
      </c>
      <c r="J198" s="72">
        <v>2500</v>
      </c>
      <c r="K198" s="36"/>
      <c r="L198" s="36"/>
      <c r="M198" s="80"/>
      <c r="P198" s="73" t="s">
        <v>101</v>
      </c>
      <c r="Q198" s="72">
        <v>2500</v>
      </c>
      <c r="R198" s="36"/>
      <c r="S198" s="36"/>
      <c r="T198" s="80"/>
      <c r="W198" s="73" t="s">
        <v>101</v>
      </c>
      <c r="X198" s="72">
        <v>2500</v>
      </c>
      <c r="Y198" s="36"/>
      <c r="Z198" s="36"/>
      <c r="AA198" s="80"/>
      <c r="AB198" s="170"/>
      <c r="AC198" s="170"/>
      <c r="AD198" s="73" t="s">
        <v>101</v>
      </c>
      <c r="AE198" s="72">
        <v>2500</v>
      </c>
      <c r="AF198" s="36"/>
      <c r="AG198" s="36"/>
      <c r="AH198" s="80"/>
      <c r="AI198" s="170"/>
      <c r="AJ198" s="170"/>
      <c r="AK198" s="73" t="s">
        <v>101</v>
      </c>
      <c r="AL198" s="72">
        <v>2500</v>
      </c>
      <c r="AM198" s="36"/>
      <c r="AN198" s="36"/>
      <c r="AO198" s="80"/>
      <c r="AP198" s="170"/>
      <c r="AQ198" s="170"/>
      <c r="AR198" s="73" t="s">
        <v>101</v>
      </c>
      <c r="AS198" s="72">
        <v>0</v>
      </c>
      <c r="AT198" s="36"/>
      <c r="AU198" s="36"/>
      <c r="AV198" s="80"/>
    </row>
    <row r="199" spans="2:48" ht="16.5" customHeight="1">
      <c r="B199" s="73" t="s">
        <v>104</v>
      </c>
      <c r="C199" s="72">
        <v>0</v>
      </c>
      <c r="D199" s="36"/>
      <c r="E199" s="36"/>
      <c r="F199" s="80"/>
      <c r="G199" s="38"/>
      <c r="I199" s="73" t="s">
        <v>104</v>
      </c>
      <c r="J199" s="72">
        <v>0</v>
      </c>
      <c r="K199" s="36"/>
      <c r="L199" s="36"/>
      <c r="M199" s="80"/>
      <c r="P199" s="73" t="s">
        <v>104</v>
      </c>
      <c r="Q199" s="72">
        <v>0</v>
      </c>
      <c r="R199" s="36"/>
      <c r="S199" s="36"/>
      <c r="T199" s="80"/>
      <c r="W199" s="73" t="s">
        <v>104</v>
      </c>
      <c r="X199" s="72">
        <v>0</v>
      </c>
      <c r="Y199" s="36"/>
      <c r="Z199" s="36"/>
      <c r="AA199" s="80"/>
      <c r="AB199" s="170"/>
      <c r="AC199" s="170"/>
      <c r="AD199" s="73" t="s">
        <v>104</v>
      </c>
      <c r="AE199" s="72">
        <v>0</v>
      </c>
      <c r="AF199" s="36"/>
      <c r="AG199" s="36"/>
      <c r="AH199" s="80"/>
      <c r="AI199" s="170"/>
      <c r="AJ199" s="170"/>
      <c r="AK199" s="73" t="s">
        <v>104</v>
      </c>
      <c r="AL199" s="72">
        <v>0</v>
      </c>
      <c r="AM199" s="36"/>
      <c r="AN199" s="36"/>
      <c r="AO199" s="80"/>
      <c r="AP199" s="170"/>
      <c r="AQ199" s="170"/>
      <c r="AR199" s="73" t="s">
        <v>104</v>
      </c>
      <c r="AS199" s="72">
        <v>0</v>
      </c>
      <c r="AT199" s="36"/>
      <c r="AU199" s="36"/>
      <c r="AV199" s="80"/>
    </row>
    <row r="200" spans="2:48" ht="16.5" customHeight="1">
      <c r="B200" s="93" t="s">
        <v>109</v>
      </c>
      <c r="C200" s="94">
        <v>42840</v>
      </c>
      <c r="D200" s="81"/>
      <c r="E200" s="36"/>
      <c r="F200" s="37"/>
      <c r="G200" s="38"/>
      <c r="H200" s="39"/>
      <c r="I200" s="93" t="s">
        <v>109</v>
      </c>
      <c r="J200" s="94">
        <v>39460</v>
      </c>
      <c r="K200" s="81"/>
      <c r="L200" s="36"/>
      <c r="M200" s="37"/>
      <c r="N200" s="39"/>
      <c r="O200" s="39"/>
      <c r="P200" s="93" t="s">
        <v>109</v>
      </c>
      <c r="Q200" s="94">
        <v>19670</v>
      </c>
      <c r="R200" s="81"/>
      <c r="S200" s="36"/>
      <c r="T200" s="37"/>
      <c r="U200" s="39"/>
      <c r="V200" s="39"/>
      <c r="W200" s="93" t="s">
        <v>109</v>
      </c>
      <c r="X200" s="94">
        <v>18910</v>
      </c>
      <c r="Y200" s="81"/>
      <c r="Z200" s="36"/>
      <c r="AA200" s="37"/>
      <c r="AB200" s="81"/>
      <c r="AC200" s="81"/>
      <c r="AD200" s="93" t="s">
        <v>109</v>
      </c>
      <c r="AE200" s="94">
        <v>27600</v>
      </c>
      <c r="AF200" s="81"/>
      <c r="AG200" s="36"/>
      <c r="AH200" s="37"/>
      <c r="AI200" s="81"/>
      <c r="AJ200" s="81"/>
      <c r="AK200" s="93" t="s">
        <v>109</v>
      </c>
      <c r="AL200" s="94">
        <v>25770</v>
      </c>
      <c r="AM200" s="81"/>
      <c r="AN200" s="36"/>
      <c r="AO200" s="37"/>
      <c r="AP200" s="81"/>
      <c r="AQ200" s="81"/>
      <c r="AR200" s="93" t="s">
        <v>109</v>
      </c>
      <c r="AS200" s="94">
        <v>18850</v>
      </c>
      <c r="AT200" s="81"/>
      <c r="AU200" s="36"/>
      <c r="AV200" s="37"/>
    </row>
    <row r="201" spans="2:48" ht="16.5" customHeight="1">
      <c r="B201" s="74" t="s">
        <v>111</v>
      </c>
      <c r="C201" s="75">
        <v>0</v>
      </c>
      <c r="D201" s="81"/>
      <c r="E201" s="36"/>
      <c r="F201" s="37"/>
      <c r="G201" s="38"/>
      <c r="H201" s="39"/>
      <c r="I201" s="74" t="s">
        <v>111</v>
      </c>
      <c r="J201" s="75">
        <v>0</v>
      </c>
      <c r="K201" s="81"/>
      <c r="L201" s="36"/>
      <c r="M201" s="37"/>
      <c r="N201" s="39"/>
      <c r="O201" s="39"/>
      <c r="P201" s="74" t="s">
        <v>111</v>
      </c>
      <c r="Q201" s="75">
        <v>0</v>
      </c>
      <c r="R201" s="81"/>
      <c r="S201" s="36"/>
      <c r="T201" s="37"/>
      <c r="U201" s="39"/>
      <c r="V201" s="39"/>
      <c r="W201" s="74" t="s">
        <v>111</v>
      </c>
      <c r="X201" s="75">
        <v>18760</v>
      </c>
      <c r="Y201" s="81"/>
      <c r="Z201" s="36"/>
      <c r="AA201" s="37"/>
      <c r="AB201" s="81"/>
      <c r="AC201" s="81"/>
      <c r="AD201" s="74" t="s">
        <v>111</v>
      </c>
      <c r="AE201" s="75">
        <v>0</v>
      </c>
      <c r="AF201" s="81"/>
      <c r="AG201" s="36"/>
      <c r="AH201" s="37"/>
      <c r="AI201" s="81"/>
      <c r="AJ201" s="81"/>
      <c r="AK201" s="74" t="s">
        <v>111</v>
      </c>
      <c r="AL201" s="75">
        <v>0</v>
      </c>
      <c r="AM201" s="81"/>
      <c r="AN201" s="36"/>
      <c r="AO201" s="37"/>
      <c r="AP201" s="81"/>
      <c r="AQ201" s="81"/>
      <c r="AR201" s="74" t="s">
        <v>111</v>
      </c>
      <c r="AS201" s="75">
        <v>0</v>
      </c>
      <c r="AT201" s="81"/>
      <c r="AU201" s="36"/>
      <c r="AV201" s="37"/>
    </row>
    <row r="202" spans="2:48" ht="16.5" customHeight="1">
      <c r="B202" s="91" t="s">
        <v>112</v>
      </c>
      <c r="C202" s="92">
        <v>42840</v>
      </c>
      <c r="D202" s="81"/>
      <c r="E202" s="36"/>
      <c r="F202" s="37"/>
      <c r="G202" s="38"/>
      <c r="I202" s="91" t="s">
        <v>112</v>
      </c>
      <c r="J202" s="92">
        <v>39460</v>
      </c>
      <c r="K202" s="81"/>
      <c r="L202" s="36"/>
      <c r="M202" s="37"/>
      <c r="P202" s="91" t="s">
        <v>112</v>
      </c>
      <c r="Q202" s="92">
        <v>19670</v>
      </c>
      <c r="R202" s="81"/>
      <c r="S202" s="36"/>
      <c r="T202" s="37"/>
      <c r="W202" s="91" t="s">
        <v>112</v>
      </c>
      <c r="X202" s="92">
        <v>37670</v>
      </c>
      <c r="Y202" s="81"/>
      <c r="Z202" s="36"/>
      <c r="AA202" s="37"/>
      <c r="AB202" s="81"/>
      <c r="AC202" s="81"/>
      <c r="AD202" s="91" t="s">
        <v>112</v>
      </c>
      <c r="AE202" s="92">
        <v>27600</v>
      </c>
      <c r="AF202" s="81"/>
      <c r="AG202" s="36"/>
      <c r="AH202" s="37"/>
      <c r="AI202" s="81"/>
      <c r="AJ202" s="81"/>
      <c r="AK202" s="91" t="s">
        <v>112</v>
      </c>
      <c r="AL202" s="92">
        <v>25770</v>
      </c>
      <c r="AM202" s="81"/>
      <c r="AN202" s="36"/>
      <c r="AO202" s="37"/>
      <c r="AP202" s="81"/>
      <c r="AQ202" s="81"/>
      <c r="AR202" s="91" t="s">
        <v>112</v>
      </c>
      <c r="AS202" s="92">
        <v>18850</v>
      </c>
      <c r="AT202" s="81"/>
      <c r="AU202" s="36"/>
      <c r="AV202" s="37"/>
    </row>
    <row r="203" spans="2:48" s="39" customFormat="1" ht="16.5" customHeight="1">
      <c r="B203" s="73"/>
      <c r="C203" s="42"/>
      <c r="D203" s="36"/>
      <c r="E203" s="36"/>
      <c r="F203" s="37"/>
      <c r="G203" s="38"/>
      <c r="I203" s="73"/>
      <c r="J203" s="42"/>
      <c r="K203" s="36"/>
      <c r="L203" s="36"/>
      <c r="M203" s="37"/>
      <c r="P203" s="73"/>
      <c r="Q203" s="42"/>
      <c r="R203" s="36"/>
      <c r="S203" s="36"/>
      <c r="T203" s="37"/>
      <c r="W203" s="73"/>
      <c r="X203" s="42"/>
      <c r="Y203" s="36"/>
      <c r="Z203" s="36"/>
      <c r="AA203" s="37"/>
      <c r="AB203" s="81"/>
      <c r="AC203" s="81"/>
      <c r="AD203" s="73"/>
      <c r="AE203" s="42"/>
      <c r="AF203" s="36"/>
      <c r="AG203" s="36"/>
      <c r="AH203" s="37"/>
      <c r="AI203" s="81"/>
      <c r="AJ203" s="81"/>
      <c r="AK203" s="73"/>
      <c r="AL203" s="42"/>
      <c r="AM203" s="36"/>
      <c r="AN203" s="36"/>
      <c r="AO203" s="37"/>
      <c r="AP203" s="81"/>
      <c r="AQ203" s="81"/>
      <c r="AR203" s="73"/>
      <c r="AS203" s="42"/>
      <c r="AT203" s="36"/>
      <c r="AU203" s="36"/>
      <c r="AV203" s="37"/>
    </row>
    <row r="204" spans="2:48" s="82" customFormat="1" ht="16.5" customHeight="1">
      <c r="B204" s="73">
        <v>0</v>
      </c>
      <c r="C204" s="42"/>
      <c r="D204" s="36"/>
      <c r="E204" s="36"/>
      <c r="F204" s="37"/>
      <c r="G204" s="83"/>
      <c r="I204" s="73">
        <v>0</v>
      </c>
      <c r="J204" s="42"/>
      <c r="K204" s="36"/>
      <c r="L204" s="36"/>
      <c r="M204" s="37"/>
      <c r="P204" s="73">
        <v>0</v>
      </c>
      <c r="Q204" s="42"/>
      <c r="R204" s="36"/>
      <c r="S204" s="36"/>
      <c r="T204" s="37"/>
      <c r="W204" s="73">
        <v>0</v>
      </c>
      <c r="X204" s="42"/>
      <c r="Y204" s="36"/>
      <c r="Z204" s="36"/>
      <c r="AA204" s="37"/>
      <c r="AB204" s="81"/>
      <c r="AC204" s="81"/>
      <c r="AD204" s="73">
        <v>0</v>
      </c>
      <c r="AE204" s="42"/>
      <c r="AF204" s="36"/>
      <c r="AG204" s="36"/>
      <c r="AH204" s="37"/>
      <c r="AI204" s="81"/>
      <c r="AJ204" s="81"/>
      <c r="AK204" s="73">
        <v>0</v>
      </c>
      <c r="AL204" s="42"/>
      <c r="AM204" s="36"/>
      <c r="AN204" s="36"/>
      <c r="AO204" s="37"/>
      <c r="AP204" s="81"/>
      <c r="AQ204" s="81"/>
      <c r="AR204" s="73">
        <v>0</v>
      </c>
      <c r="AS204" s="42"/>
      <c r="AT204" s="36"/>
      <c r="AU204" s="36"/>
      <c r="AV204" s="37"/>
    </row>
    <row r="205" spans="2:48" ht="16.5" customHeight="1">
      <c r="B205" s="73" t="s">
        <v>211</v>
      </c>
      <c r="C205" s="42"/>
      <c r="D205" s="36"/>
      <c r="E205" s="36"/>
      <c r="F205" s="37"/>
      <c r="G205" s="38"/>
      <c r="I205" s="73" t="s">
        <v>211</v>
      </c>
      <c r="J205" s="42"/>
      <c r="K205" s="36"/>
      <c r="L205" s="36"/>
      <c r="M205" s="37"/>
      <c r="P205" s="73" t="s">
        <v>211</v>
      </c>
      <c r="Q205" s="42"/>
      <c r="R205" s="36"/>
      <c r="S205" s="36"/>
      <c r="T205" s="37"/>
      <c r="W205" s="73" t="s">
        <v>211</v>
      </c>
      <c r="X205" s="42"/>
      <c r="Y205" s="36"/>
      <c r="Z205" s="36"/>
      <c r="AA205" s="37"/>
      <c r="AB205" s="81"/>
      <c r="AC205" s="81"/>
      <c r="AD205" s="73" t="s">
        <v>211</v>
      </c>
      <c r="AE205" s="42"/>
      <c r="AF205" s="36"/>
      <c r="AG205" s="36"/>
      <c r="AH205" s="37"/>
      <c r="AI205" s="81"/>
      <c r="AJ205" s="81"/>
      <c r="AK205" s="73" t="s">
        <v>211</v>
      </c>
      <c r="AL205" s="42"/>
      <c r="AM205" s="36"/>
      <c r="AN205" s="36"/>
      <c r="AO205" s="37"/>
      <c r="AP205" s="81"/>
      <c r="AQ205" s="81"/>
      <c r="AR205" s="73" t="s">
        <v>211</v>
      </c>
      <c r="AS205" s="42"/>
      <c r="AT205" s="36"/>
      <c r="AU205" s="36"/>
      <c r="AV205" s="37"/>
    </row>
    <row r="206" spans="2:48" s="184" customFormat="1" ht="16.5" customHeight="1">
      <c r="B206" s="180">
        <v>0</v>
      </c>
      <c r="C206" s="181"/>
      <c r="D206" s="26"/>
      <c r="E206" s="26"/>
      <c r="F206" s="182"/>
      <c r="G206" s="187"/>
      <c r="I206" s="180">
        <v>0</v>
      </c>
      <c r="J206" s="181"/>
      <c r="K206" s="26"/>
      <c r="L206" s="26"/>
      <c r="M206" s="182"/>
      <c r="P206" s="180">
        <v>0</v>
      </c>
      <c r="Q206" s="181"/>
      <c r="R206" s="26"/>
      <c r="S206" s="26"/>
      <c r="T206" s="182"/>
      <c r="W206" s="180">
        <v>0</v>
      </c>
      <c r="X206" s="181"/>
      <c r="Y206" s="26"/>
      <c r="Z206" s="26"/>
      <c r="AA206" s="182"/>
      <c r="AB206" s="185"/>
      <c r="AC206" s="185"/>
      <c r="AD206" s="180">
        <v>0</v>
      </c>
      <c r="AE206" s="181"/>
      <c r="AF206" s="26"/>
      <c r="AG206" s="26"/>
      <c r="AH206" s="182"/>
      <c r="AI206" s="185"/>
      <c r="AJ206" s="185"/>
      <c r="AK206" s="180">
        <v>0</v>
      </c>
      <c r="AL206" s="181"/>
      <c r="AM206" s="26"/>
      <c r="AN206" s="26"/>
      <c r="AO206" s="182"/>
      <c r="AP206" s="185"/>
      <c r="AQ206" s="185"/>
      <c r="AR206" s="180">
        <v>0</v>
      </c>
      <c r="AS206" s="181"/>
      <c r="AT206" s="26"/>
      <c r="AU206" s="26"/>
      <c r="AV206" s="182"/>
    </row>
    <row r="207" spans="2:48" ht="16.5" customHeight="1" thickBot="1">
      <c r="B207" s="84"/>
      <c r="C207" s="85"/>
      <c r="D207" s="85"/>
      <c r="E207" s="85"/>
      <c r="F207" s="86"/>
      <c r="I207" s="84"/>
      <c r="J207" s="85"/>
      <c r="K207" s="85"/>
      <c r="L207" s="85"/>
      <c r="M207" s="86"/>
      <c r="P207" s="84"/>
      <c r="Q207" s="85"/>
      <c r="R207" s="85"/>
      <c r="S207" s="85"/>
      <c r="T207" s="86"/>
      <c r="W207" s="84"/>
      <c r="X207" s="85"/>
      <c r="Y207" s="85"/>
      <c r="Z207" s="85"/>
      <c r="AA207" s="86"/>
      <c r="AB207" s="81"/>
      <c r="AC207" s="81"/>
      <c r="AD207" s="84"/>
      <c r="AE207" s="85"/>
      <c r="AF207" s="85"/>
      <c r="AG207" s="85"/>
      <c r="AH207" s="86"/>
      <c r="AI207" s="81"/>
      <c r="AJ207" s="81"/>
      <c r="AK207" s="84"/>
      <c r="AL207" s="85"/>
      <c r="AM207" s="85"/>
      <c r="AN207" s="85"/>
      <c r="AO207" s="86"/>
      <c r="AP207" s="81"/>
      <c r="AQ207" s="81"/>
      <c r="AR207" s="84"/>
      <c r="AS207" s="85"/>
      <c r="AT207" s="85"/>
      <c r="AU207" s="85"/>
      <c r="AV207" s="86"/>
    </row>
  </sheetData>
  <mergeCells count="112">
    <mergeCell ref="AU33:AV33"/>
    <mergeCell ref="AR6:AS6"/>
    <mergeCell ref="AU6:AV6"/>
    <mergeCell ref="B33:C33"/>
    <mergeCell ref="E33:F33"/>
    <mergeCell ref="I33:J33"/>
    <mergeCell ref="L33:M33"/>
    <mergeCell ref="P33:Q33"/>
    <mergeCell ref="S33:T33"/>
    <mergeCell ref="W33:X33"/>
    <mergeCell ref="Z33:AA33"/>
    <mergeCell ref="W6:X6"/>
    <mergeCell ref="Z6:AA6"/>
    <mergeCell ref="AD6:AE6"/>
    <mergeCell ref="AG6:AH6"/>
    <mergeCell ref="AK6:AL6"/>
    <mergeCell ref="AN6:AO6"/>
    <mergeCell ref="B6:C6"/>
    <mergeCell ref="E6:F6"/>
    <mergeCell ref="I6:J6"/>
    <mergeCell ref="L6:M6"/>
    <mergeCell ref="P6:Q6"/>
    <mergeCell ref="S6:T6"/>
    <mergeCell ref="I58:J58"/>
    <mergeCell ref="L58:M58"/>
    <mergeCell ref="P58:Q58"/>
    <mergeCell ref="S58:T58"/>
    <mergeCell ref="AD33:AE33"/>
    <mergeCell ref="AG33:AH33"/>
    <mergeCell ref="AK33:AL33"/>
    <mergeCell ref="AN33:AO33"/>
    <mergeCell ref="AR33:AS33"/>
    <mergeCell ref="AD85:AE85"/>
    <mergeCell ref="AG85:AH85"/>
    <mergeCell ref="AK85:AL85"/>
    <mergeCell ref="AN85:AO85"/>
    <mergeCell ref="AR85:AS85"/>
    <mergeCell ref="AU85:AV85"/>
    <mergeCell ref="AR58:AS58"/>
    <mergeCell ref="AU58:AV58"/>
    <mergeCell ref="B85:C85"/>
    <mergeCell ref="E85:F85"/>
    <mergeCell ref="I85:J85"/>
    <mergeCell ref="L85:M85"/>
    <mergeCell ref="P85:Q85"/>
    <mergeCell ref="S85:T85"/>
    <mergeCell ref="W85:X85"/>
    <mergeCell ref="Z85:AA85"/>
    <mergeCell ref="W58:X58"/>
    <mergeCell ref="Z58:AA58"/>
    <mergeCell ref="AD58:AE58"/>
    <mergeCell ref="AG58:AH58"/>
    <mergeCell ref="AK58:AL58"/>
    <mergeCell ref="AN58:AO58"/>
    <mergeCell ref="B58:C58"/>
    <mergeCell ref="E58:F58"/>
    <mergeCell ref="AU137:AV137"/>
    <mergeCell ref="AR110:AS110"/>
    <mergeCell ref="AU110:AV110"/>
    <mergeCell ref="B137:C137"/>
    <mergeCell ref="E137:F137"/>
    <mergeCell ref="I137:J137"/>
    <mergeCell ref="L137:M137"/>
    <mergeCell ref="P137:Q137"/>
    <mergeCell ref="S137:T137"/>
    <mergeCell ref="W137:X137"/>
    <mergeCell ref="Z137:AA137"/>
    <mergeCell ref="W110:X110"/>
    <mergeCell ref="Z110:AA110"/>
    <mergeCell ref="AD110:AE110"/>
    <mergeCell ref="AG110:AH110"/>
    <mergeCell ref="AK110:AL110"/>
    <mergeCell ref="AN110:AO110"/>
    <mergeCell ref="B110:C110"/>
    <mergeCell ref="E110:F110"/>
    <mergeCell ref="I110:J110"/>
    <mergeCell ref="L110:M110"/>
    <mergeCell ref="P110:Q110"/>
    <mergeCell ref="S110:T110"/>
    <mergeCell ref="I162:J162"/>
    <mergeCell ref="L162:M162"/>
    <mergeCell ref="P162:Q162"/>
    <mergeCell ref="S162:T162"/>
    <mergeCell ref="AD137:AE137"/>
    <mergeCell ref="AG137:AH137"/>
    <mergeCell ref="AK137:AL137"/>
    <mergeCell ref="AN137:AO137"/>
    <mergeCell ref="AR137:AS137"/>
    <mergeCell ref="AD189:AE189"/>
    <mergeCell ref="AG189:AH189"/>
    <mergeCell ref="AK189:AL189"/>
    <mergeCell ref="AN189:AO189"/>
    <mergeCell ref="AR189:AS189"/>
    <mergeCell ref="AU189:AV189"/>
    <mergeCell ref="AR162:AS162"/>
    <mergeCell ref="AU162:AV162"/>
    <mergeCell ref="B189:C189"/>
    <mergeCell ref="E189:F189"/>
    <mergeCell ref="I189:J189"/>
    <mergeCell ref="L189:M189"/>
    <mergeCell ref="P189:Q189"/>
    <mergeCell ref="S189:T189"/>
    <mergeCell ref="W189:X189"/>
    <mergeCell ref="Z189:AA189"/>
    <mergeCell ref="W162:X162"/>
    <mergeCell ref="Z162:AA162"/>
    <mergeCell ref="AD162:AE162"/>
    <mergeCell ref="AG162:AH162"/>
    <mergeCell ref="AK162:AL162"/>
    <mergeCell ref="AN162:AO162"/>
    <mergeCell ref="B162:C162"/>
    <mergeCell ref="E162:F162"/>
  </mergeCells>
  <phoneticPr fontId="3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4"/>
  <sheetViews>
    <sheetView topLeftCell="A67" zoomScale="70" zoomScaleNormal="70" workbookViewId="0">
      <selection activeCell="C84" sqref="C84"/>
    </sheetView>
  </sheetViews>
  <sheetFormatPr defaultRowHeight="16.5"/>
  <cols>
    <col min="1" max="1" width="15.75" style="135" customWidth="1"/>
    <col min="2" max="8" width="14.5" style="135" customWidth="1"/>
    <col min="9" max="9" width="12.5" style="135" customWidth="1"/>
    <col min="10" max="10" width="12.875" style="135" customWidth="1"/>
    <col min="11" max="12" width="3.875" style="135" customWidth="1"/>
    <col min="13" max="20" width="3.5" style="135" customWidth="1"/>
    <col min="21" max="16384" width="9" style="135"/>
  </cols>
  <sheetData>
    <row r="1" spans="1:11" ht="26.25">
      <c r="A1" s="108" t="s">
        <v>220</v>
      </c>
      <c r="B1" s="106" t="s">
        <v>247</v>
      </c>
      <c r="D1" s="118" t="s">
        <v>221</v>
      </c>
      <c r="E1" s="119"/>
      <c r="F1" s="119"/>
      <c r="J1" s="135" t="s">
        <v>222</v>
      </c>
    </row>
    <row r="2" spans="1:11" ht="17.25">
      <c r="A2" s="108" t="s">
        <v>223</v>
      </c>
      <c r="B2" s="104">
        <v>45392</v>
      </c>
      <c r="J2" s="135" t="s">
        <v>224</v>
      </c>
    </row>
    <row r="3" spans="1:11">
      <c r="J3" s="135" t="s">
        <v>225</v>
      </c>
    </row>
    <row r="4" spans="1:11" ht="17.25">
      <c r="A4" s="107" t="s">
        <v>226</v>
      </c>
      <c r="B4" s="104">
        <v>45370</v>
      </c>
      <c r="C4" s="7" t="s">
        <v>175</v>
      </c>
      <c r="D4" s="7"/>
      <c r="E4" s="7"/>
      <c r="F4" s="7"/>
      <c r="G4" s="7"/>
      <c r="H4" s="7"/>
      <c r="J4" s="60" t="s">
        <v>227</v>
      </c>
    </row>
    <row r="5" spans="1:11">
      <c r="A5" s="12" t="s">
        <v>228</v>
      </c>
      <c r="B5" s="2" t="s">
        <v>77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</row>
    <row r="6" spans="1:11">
      <c r="A6" s="13" t="s">
        <v>15</v>
      </c>
      <c r="B6" s="175">
        <v>28317</v>
      </c>
      <c r="C6" s="103">
        <v>10232</v>
      </c>
      <c r="D6" s="103">
        <v>16455</v>
      </c>
      <c r="E6" s="103">
        <v>15389</v>
      </c>
      <c r="F6" s="103">
        <v>14279</v>
      </c>
      <c r="G6" s="103">
        <v>14452</v>
      </c>
      <c r="H6" s="103">
        <v>16121</v>
      </c>
    </row>
    <row r="7" spans="1:11">
      <c r="A7" s="13" t="s">
        <v>16</v>
      </c>
      <c r="B7" s="103">
        <v>16528</v>
      </c>
      <c r="C7" s="103">
        <v>17264</v>
      </c>
      <c r="D7" s="103">
        <v>14521</v>
      </c>
      <c r="E7" s="103">
        <v>15782</v>
      </c>
      <c r="F7" s="103">
        <v>15737</v>
      </c>
      <c r="G7" s="103">
        <v>18146</v>
      </c>
      <c r="H7" s="103">
        <v>16274</v>
      </c>
    </row>
    <row r="8" spans="1:11">
      <c r="A8" s="13" t="s">
        <v>17</v>
      </c>
      <c r="B8" s="103">
        <v>19356</v>
      </c>
      <c r="C8" s="103">
        <v>15116</v>
      </c>
      <c r="D8" s="103">
        <v>14216</v>
      </c>
      <c r="E8" s="103">
        <v>15372</v>
      </c>
      <c r="F8" s="228">
        <v>8492</v>
      </c>
      <c r="G8" s="103">
        <v>9618</v>
      </c>
      <c r="H8" s="103">
        <v>21141</v>
      </c>
    </row>
    <row r="9" spans="1:11">
      <c r="A9" s="13" t="s">
        <v>18</v>
      </c>
      <c r="B9" s="103">
        <v>14383</v>
      </c>
      <c r="C9" s="103">
        <v>16237</v>
      </c>
      <c r="D9" s="103">
        <v>16756</v>
      </c>
      <c r="E9" s="103">
        <v>14317</v>
      </c>
      <c r="F9" s="103">
        <v>12141</v>
      </c>
      <c r="G9" s="103">
        <v>19087</v>
      </c>
      <c r="H9" s="103">
        <v>20703</v>
      </c>
    </row>
    <row r="10" spans="1:11">
      <c r="A10" s="13" t="s">
        <v>19</v>
      </c>
      <c r="B10" s="103">
        <v>25500</v>
      </c>
      <c r="C10" s="103">
        <v>14728</v>
      </c>
      <c r="D10" s="103">
        <v>16019</v>
      </c>
      <c r="E10" s="103">
        <v>18124</v>
      </c>
      <c r="F10" s="103">
        <v>14115</v>
      </c>
      <c r="G10" s="103">
        <v>17629</v>
      </c>
      <c r="H10" s="175">
        <v>20933</v>
      </c>
      <c r="I10" s="27" t="s">
        <v>197</v>
      </c>
      <c r="J10" s="27">
        <v>224</v>
      </c>
      <c r="K10" s="27"/>
    </row>
    <row r="11" spans="1:11">
      <c r="A11" s="13" t="s">
        <v>20</v>
      </c>
      <c r="B11" s="103">
        <v>18861</v>
      </c>
      <c r="C11" s="103">
        <v>17706</v>
      </c>
      <c r="D11" s="103">
        <v>17673</v>
      </c>
      <c r="E11" s="103">
        <v>17034</v>
      </c>
      <c r="F11" s="103">
        <v>24941</v>
      </c>
      <c r="G11" s="103">
        <v>16640</v>
      </c>
      <c r="H11" s="103">
        <v>15308</v>
      </c>
      <c r="I11" s="27" t="s">
        <v>198</v>
      </c>
      <c r="J11" s="27">
        <v>41</v>
      </c>
      <c r="K11" s="27"/>
    </row>
    <row r="12" spans="1:11">
      <c r="A12" s="13" t="s">
        <v>21</v>
      </c>
      <c r="B12" s="103">
        <v>22319</v>
      </c>
      <c r="C12" s="103">
        <v>20053</v>
      </c>
      <c r="D12" s="103">
        <v>15921</v>
      </c>
      <c r="E12" s="103">
        <v>16075</v>
      </c>
      <c r="F12" s="103">
        <v>13924</v>
      </c>
      <c r="G12" s="103">
        <v>13762</v>
      </c>
      <c r="H12" s="103">
        <v>21074</v>
      </c>
      <c r="I12" s="27" t="s">
        <v>199</v>
      </c>
      <c r="J12" s="27">
        <v>108.83928571428571</v>
      </c>
      <c r="K12" s="27"/>
    </row>
    <row r="13" spans="1:11">
      <c r="A13" s="13" t="s">
        <v>22</v>
      </c>
      <c r="B13" s="103">
        <v>23209</v>
      </c>
      <c r="C13" s="103">
        <v>19906</v>
      </c>
      <c r="D13" s="103">
        <v>19518</v>
      </c>
      <c r="E13" s="103">
        <v>15527</v>
      </c>
      <c r="F13" s="103">
        <v>16527</v>
      </c>
      <c r="G13" s="103">
        <v>20525</v>
      </c>
      <c r="H13" s="175">
        <v>15698</v>
      </c>
      <c r="I13" s="27" t="s">
        <v>200</v>
      </c>
      <c r="J13" s="27">
        <v>6095</v>
      </c>
      <c r="K13" s="27"/>
    </row>
    <row r="14" spans="1:11">
      <c r="I14" s="19"/>
      <c r="J14" s="19"/>
    </row>
    <row r="15" spans="1:11" ht="17.25">
      <c r="A15" s="107" t="s">
        <v>229</v>
      </c>
      <c r="B15" s="104">
        <v>45341</v>
      </c>
      <c r="C15" s="7" t="s">
        <v>175</v>
      </c>
      <c r="D15" s="7"/>
      <c r="E15" s="7"/>
      <c r="F15" s="7"/>
      <c r="G15" s="7"/>
      <c r="H15" s="7"/>
    </row>
    <row r="16" spans="1:11">
      <c r="A16" s="12" t="s">
        <v>228</v>
      </c>
      <c r="B16" s="2" t="s">
        <v>77</v>
      </c>
      <c r="C16" s="2" t="s">
        <v>9</v>
      </c>
      <c r="D16" s="2" t="s">
        <v>10</v>
      </c>
      <c r="E16" s="2" t="s">
        <v>11</v>
      </c>
      <c r="F16" s="2" t="s">
        <v>12</v>
      </c>
      <c r="G16" s="2" t="s">
        <v>13</v>
      </c>
      <c r="H16" s="2" t="s">
        <v>14</v>
      </c>
      <c r="I16" s="7" t="s">
        <v>230</v>
      </c>
    </row>
    <row r="17" spans="1:9">
      <c r="A17" s="13" t="s">
        <v>15</v>
      </c>
      <c r="B17" s="175">
        <v>28173</v>
      </c>
      <c r="C17" s="103">
        <v>10059</v>
      </c>
      <c r="D17" s="103">
        <v>16414</v>
      </c>
      <c r="E17" s="103">
        <v>15296</v>
      </c>
      <c r="F17" s="103">
        <v>14206</v>
      </c>
      <c r="G17" s="103">
        <v>14376</v>
      </c>
      <c r="H17" s="103">
        <v>16020</v>
      </c>
    </row>
    <row r="18" spans="1:9">
      <c r="A18" s="13" t="s">
        <v>16</v>
      </c>
      <c r="B18" s="103">
        <v>16382</v>
      </c>
      <c r="C18" s="103">
        <v>17144</v>
      </c>
      <c r="D18" s="103">
        <v>14442</v>
      </c>
      <c r="E18" s="103">
        <v>15707</v>
      </c>
      <c r="F18" s="103">
        <v>15613</v>
      </c>
      <c r="G18" s="103">
        <v>18012</v>
      </c>
      <c r="H18" s="103">
        <v>16186</v>
      </c>
    </row>
    <row r="19" spans="1:9">
      <c r="A19" s="13" t="s">
        <v>17</v>
      </c>
      <c r="B19" s="103">
        <v>19281</v>
      </c>
      <c r="C19" s="103">
        <v>15026</v>
      </c>
      <c r="D19" s="103">
        <v>14141</v>
      </c>
      <c r="E19" s="103">
        <v>15281</v>
      </c>
      <c r="F19" s="228">
        <v>8398</v>
      </c>
      <c r="G19" s="103">
        <v>9530</v>
      </c>
      <c r="H19" s="103">
        <v>21034</v>
      </c>
    </row>
    <row r="20" spans="1:9">
      <c r="A20" s="13" t="s">
        <v>18</v>
      </c>
      <c r="B20" s="103">
        <v>14286</v>
      </c>
      <c r="C20" s="103">
        <v>16104</v>
      </c>
      <c r="D20" s="103">
        <v>16624</v>
      </c>
      <c r="E20" s="103">
        <v>14231</v>
      </c>
      <c r="F20" s="103">
        <v>11943</v>
      </c>
      <c r="G20" s="103">
        <v>18991</v>
      </c>
      <c r="H20" s="103">
        <v>20604</v>
      </c>
    </row>
    <row r="21" spans="1:9">
      <c r="A21" s="13" t="s">
        <v>19</v>
      </c>
      <c r="B21" s="103">
        <v>25408</v>
      </c>
      <c r="C21" s="103">
        <v>14539</v>
      </c>
      <c r="D21" s="103">
        <v>15924</v>
      </c>
      <c r="E21" s="103">
        <v>18072</v>
      </c>
      <c r="F21" s="103">
        <v>14044</v>
      </c>
      <c r="G21" s="103">
        <v>17532</v>
      </c>
      <c r="H21" s="175">
        <v>20791</v>
      </c>
    </row>
    <row r="22" spans="1:9">
      <c r="A22" s="13" t="s">
        <v>20</v>
      </c>
      <c r="B22" s="103">
        <v>18786</v>
      </c>
      <c r="C22" s="103">
        <v>17587</v>
      </c>
      <c r="D22" s="103">
        <v>17545</v>
      </c>
      <c r="E22" s="103">
        <v>16953</v>
      </c>
      <c r="F22" s="103">
        <v>24891</v>
      </c>
      <c r="G22" s="103">
        <v>16512</v>
      </c>
      <c r="H22" s="103">
        <v>15209</v>
      </c>
    </row>
    <row r="23" spans="1:9">
      <c r="A23" s="13" t="s">
        <v>21</v>
      </c>
      <c r="B23" s="103">
        <v>22197</v>
      </c>
      <c r="C23" s="103">
        <v>20002</v>
      </c>
      <c r="D23" s="103">
        <v>15787</v>
      </c>
      <c r="E23" s="103">
        <v>15983</v>
      </c>
      <c r="F23" s="103">
        <v>13783</v>
      </c>
      <c r="G23" s="103">
        <v>13680</v>
      </c>
      <c r="H23" s="103">
        <v>20910</v>
      </c>
    </row>
    <row r="24" spans="1:9">
      <c r="A24" s="13" t="s">
        <v>22</v>
      </c>
      <c r="B24" s="103">
        <v>22985</v>
      </c>
      <c r="C24" s="103">
        <v>19788</v>
      </c>
      <c r="D24" s="103">
        <v>19432</v>
      </c>
      <c r="E24" s="103">
        <v>15427</v>
      </c>
      <c r="F24" s="103">
        <v>16373</v>
      </c>
      <c r="G24" s="103">
        <v>20377</v>
      </c>
      <c r="H24" s="175">
        <v>15565</v>
      </c>
    </row>
    <row r="26" spans="1:9" ht="18" thickBot="1">
      <c r="A26" s="122" t="s">
        <v>231</v>
      </c>
      <c r="C26" s="19"/>
      <c r="D26" s="19"/>
      <c r="E26" s="19"/>
      <c r="F26" s="19"/>
      <c r="G26" s="19"/>
      <c r="H26" s="19"/>
    </row>
    <row r="27" spans="1:9">
      <c r="A27" s="65" t="s">
        <v>76</v>
      </c>
      <c r="B27" s="61" t="s">
        <v>77</v>
      </c>
      <c r="C27" s="61" t="s">
        <v>9</v>
      </c>
      <c r="D27" s="61" t="s">
        <v>10</v>
      </c>
      <c r="E27" s="61" t="s">
        <v>11</v>
      </c>
      <c r="F27" s="61" t="s">
        <v>12</v>
      </c>
      <c r="G27" s="61" t="s">
        <v>13</v>
      </c>
      <c r="H27" s="62" t="s">
        <v>14</v>
      </c>
      <c r="I27" s="19" t="s">
        <v>232</v>
      </c>
    </row>
    <row r="28" spans="1:9">
      <c r="A28" s="66" t="s">
        <v>15</v>
      </c>
      <c r="B28" s="174">
        <v>19300</v>
      </c>
      <c r="C28" s="110">
        <v>30500</v>
      </c>
      <c r="D28" s="110">
        <v>53690</v>
      </c>
      <c r="E28" s="110">
        <v>17540</v>
      </c>
      <c r="F28" s="110">
        <v>30340</v>
      </c>
      <c r="G28" s="110">
        <v>16170</v>
      </c>
      <c r="H28" s="110">
        <v>20130</v>
      </c>
    </row>
    <row r="29" spans="1:9">
      <c r="A29" s="66" t="s">
        <v>16</v>
      </c>
      <c r="B29" s="110">
        <v>31110</v>
      </c>
      <c r="C29" s="110">
        <v>15870</v>
      </c>
      <c r="D29" s="110">
        <v>18760</v>
      </c>
      <c r="E29" s="110">
        <v>25010</v>
      </c>
      <c r="F29" s="110">
        <v>14650</v>
      </c>
      <c r="G29" s="110">
        <v>26230</v>
      </c>
      <c r="H29" s="110">
        <v>18300</v>
      </c>
    </row>
    <row r="30" spans="1:9">
      <c r="A30" s="66" t="s">
        <v>17</v>
      </c>
      <c r="B30" s="110">
        <v>30370</v>
      </c>
      <c r="C30" s="110">
        <v>17390</v>
      </c>
      <c r="D30" s="110">
        <v>14650</v>
      </c>
      <c r="E30" s="110">
        <v>18300</v>
      </c>
      <c r="F30" s="229">
        <v>16130</v>
      </c>
      <c r="G30" s="110">
        <v>20130</v>
      </c>
      <c r="H30" s="110">
        <v>20280</v>
      </c>
    </row>
    <row r="31" spans="1:9">
      <c r="A31" s="66" t="s">
        <v>18</v>
      </c>
      <c r="B31" s="110">
        <v>18610</v>
      </c>
      <c r="C31" s="110">
        <v>26840</v>
      </c>
      <c r="D31" s="110">
        <v>25160</v>
      </c>
      <c r="E31" s="110">
        <v>18610</v>
      </c>
      <c r="F31" s="110">
        <v>17540</v>
      </c>
      <c r="G31" s="110">
        <v>18760</v>
      </c>
      <c r="H31" s="110">
        <v>15110</v>
      </c>
    </row>
    <row r="32" spans="1:9">
      <c r="A32" s="66" t="s">
        <v>19</v>
      </c>
      <c r="B32" s="110">
        <v>21500</v>
      </c>
      <c r="C32" s="110">
        <v>30950</v>
      </c>
      <c r="D32" s="110">
        <v>17390</v>
      </c>
      <c r="E32" s="110">
        <v>11760</v>
      </c>
      <c r="F32" s="110">
        <v>22110</v>
      </c>
      <c r="G32" s="110">
        <v>18300</v>
      </c>
      <c r="H32" s="248">
        <v>14040</v>
      </c>
    </row>
    <row r="33" spans="1:20">
      <c r="A33" s="66" t="s">
        <v>20</v>
      </c>
      <c r="B33" s="110">
        <v>52150</v>
      </c>
      <c r="C33" s="110">
        <v>22110</v>
      </c>
      <c r="D33" s="110">
        <v>23940</v>
      </c>
      <c r="E33" s="110">
        <v>26710</v>
      </c>
      <c r="F33" s="110">
        <v>17390</v>
      </c>
      <c r="G33" s="110">
        <v>22410</v>
      </c>
      <c r="H33" s="110">
        <v>20130</v>
      </c>
    </row>
    <row r="34" spans="1:20">
      <c r="A34" s="66" t="s">
        <v>21</v>
      </c>
      <c r="B34" s="110">
        <v>349670</v>
      </c>
      <c r="C34" s="110">
        <v>21500</v>
      </c>
      <c r="D34" s="110">
        <v>24710</v>
      </c>
      <c r="E34" s="110">
        <v>18910</v>
      </c>
      <c r="F34" s="110">
        <v>121680</v>
      </c>
      <c r="G34" s="110">
        <v>15560</v>
      </c>
      <c r="H34" s="110">
        <v>38430</v>
      </c>
    </row>
    <row r="35" spans="1:20" ht="17.25" thickBot="1">
      <c r="A35" s="67" t="s">
        <v>22</v>
      </c>
      <c r="B35" s="110">
        <v>39970</v>
      </c>
      <c r="C35" s="110">
        <v>42390</v>
      </c>
      <c r="D35" s="110">
        <v>19670</v>
      </c>
      <c r="E35" s="110">
        <v>35080</v>
      </c>
      <c r="F35" s="110">
        <v>28060</v>
      </c>
      <c r="G35" s="110">
        <v>26680</v>
      </c>
      <c r="H35" s="174">
        <v>24340</v>
      </c>
      <c r="I35" s="123">
        <v>1743020</v>
      </c>
    </row>
    <row r="36" spans="1:20" s="111" customFormat="1">
      <c r="A36" s="113"/>
      <c r="B36" s="114"/>
      <c r="C36" s="35"/>
      <c r="D36" s="35"/>
      <c r="E36" s="35"/>
      <c r="F36" s="35"/>
      <c r="G36" s="35"/>
      <c r="H36" s="35"/>
    </row>
    <row r="37" spans="1:20" ht="17.25">
      <c r="A37" s="121" t="s">
        <v>248</v>
      </c>
      <c r="C37" s="19"/>
      <c r="D37" s="19"/>
      <c r="E37" s="19"/>
      <c r="F37" s="19"/>
      <c r="G37" s="19"/>
      <c r="H37" s="19"/>
      <c r="I37" s="50"/>
      <c r="M37" s="135" t="s">
        <v>233</v>
      </c>
      <c r="O37" s="53" t="s">
        <v>234</v>
      </c>
    </row>
    <row r="38" spans="1:20">
      <c r="A38" s="68" t="s">
        <v>76</v>
      </c>
      <c r="B38" s="12" t="s">
        <v>77</v>
      </c>
      <c r="C38" s="12" t="s">
        <v>9</v>
      </c>
      <c r="D38" s="12" t="s">
        <v>10</v>
      </c>
      <c r="E38" s="12" t="s">
        <v>11</v>
      </c>
      <c r="F38" s="12" t="s">
        <v>12</v>
      </c>
      <c r="G38" s="12" t="s">
        <v>13</v>
      </c>
      <c r="H38" s="12" t="s">
        <v>14</v>
      </c>
      <c r="I38" s="50"/>
      <c r="M38" s="52" t="s">
        <v>76</v>
      </c>
      <c r="N38" s="52" t="s">
        <v>77</v>
      </c>
      <c r="O38" s="52" t="s">
        <v>9</v>
      </c>
      <c r="P38" s="52" t="s">
        <v>10</v>
      </c>
      <c r="Q38" s="52" t="s">
        <v>11</v>
      </c>
      <c r="R38" s="52" t="s">
        <v>12</v>
      </c>
      <c r="S38" s="52" t="s">
        <v>13</v>
      </c>
      <c r="T38" s="52" t="s">
        <v>14</v>
      </c>
    </row>
    <row r="39" spans="1:20">
      <c r="A39" s="68" t="s">
        <v>15</v>
      </c>
      <c r="B39" s="174">
        <v>19300</v>
      </c>
      <c r="C39" s="110">
        <v>30500</v>
      </c>
      <c r="D39" s="174">
        <v>53690</v>
      </c>
      <c r="E39" s="110">
        <v>17540</v>
      </c>
      <c r="F39" s="110">
        <v>30340</v>
      </c>
      <c r="G39" s="110">
        <v>16170</v>
      </c>
      <c r="H39" s="110">
        <v>20130</v>
      </c>
      <c r="I39" s="120" t="s">
        <v>249</v>
      </c>
      <c r="M39" s="52" t="s">
        <v>15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</row>
    <row r="40" spans="1:20">
      <c r="A40" s="68" t="s">
        <v>16</v>
      </c>
      <c r="B40" s="110">
        <v>31110</v>
      </c>
      <c r="C40" s="110">
        <v>15870</v>
      </c>
      <c r="D40" s="110">
        <v>18760</v>
      </c>
      <c r="E40" s="110">
        <v>25010</v>
      </c>
      <c r="F40" s="110">
        <v>14650</v>
      </c>
      <c r="G40" s="110">
        <v>26230</v>
      </c>
      <c r="H40" s="110">
        <v>18300</v>
      </c>
      <c r="I40" s="50"/>
      <c r="M40" s="52" t="s">
        <v>16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0</v>
      </c>
    </row>
    <row r="41" spans="1:20">
      <c r="A41" s="68" t="s">
        <v>17</v>
      </c>
      <c r="B41" s="110">
        <v>30370</v>
      </c>
      <c r="C41" s="110">
        <v>17390</v>
      </c>
      <c r="D41" s="110">
        <v>14650</v>
      </c>
      <c r="E41" s="110">
        <v>18300</v>
      </c>
      <c r="F41" s="229">
        <v>0</v>
      </c>
      <c r="G41" s="110">
        <v>20130</v>
      </c>
      <c r="H41" s="110">
        <v>20280</v>
      </c>
      <c r="I41" s="50"/>
      <c r="M41" s="52" t="s">
        <v>17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</row>
    <row r="42" spans="1:20">
      <c r="A42" s="68" t="s">
        <v>18</v>
      </c>
      <c r="B42" s="110">
        <v>18610</v>
      </c>
      <c r="C42" s="110">
        <v>26840</v>
      </c>
      <c r="D42" s="110">
        <v>25160</v>
      </c>
      <c r="E42" s="110">
        <v>18610</v>
      </c>
      <c r="F42" s="110">
        <v>17540</v>
      </c>
      <c r="G42" s="110">
        <v>18760</v>
      </c>
      <c r="H42" s="110">
        <v>15110</v>
      </c>
      <c r="I42" s="50"/>
      <c r="M42" s="52" t="s">
        <v>18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</row>
    <row r="43" spans="1:20">
      <c r="A43" s="68" t="s">
        <v>19</v>
      </c>
      <c r="B43" s="110">
        <v>21500</v>
      </c>
      <c r="C43" s="110">
        <v>30950</v>
      </c>
      <c r="D43" s="110">
        <v>17390</v>
      </c>
      <c r="E43" s="110">
        <v>11760</v>
      </c>
      <c r="F43" s="110">
        <v>22110</v>
      </c>
      <c r="G43" s="110">
        <v>18300</v>
      </c>
      <c r="H43" s="248">
        <v>14040</v>
      </c>
      <c r="I43" s="50"/>
      <c r="M43" s="52" t="s">
        <v>19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</row>
    <row r="44" spans="1:20">
      <c r="A44" s="68" t="s">
        <v>20</v>
      </c>
      <c r="B44" s="110">
        <v>52150</v>
      </c>
      <c r="C44" s="110">
        <v>22110</v>
      </c>
      <c r="D44" s="110">
        <v>23940</v>
      </c>
      <c r="E44" s="110">
        <v>26710</v>
      </c>
      <c r="F44" s="110">
        <v>17390</v>
      </c>
      <c r="G44" s="110">
        <v>0</v>
      </c>
      <c r="H44" s="110">
        <v>20130</v>
      </c>
      <c r="I44" s="50"/>
      <c r="M44" s="52" t="s">
        <v>20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</row>
    <row r="45" spans="1:20">
      <c r="A45" s="68" t="s">
        <v>21</v>
      </c>
      <c r="B45" s="110">
        <v>349670</v>
      </c>
      <c r="C45" s="110">
        <v>21500</v>
      </c>
      <c r="D45" s="110">
        <v>24710</v>
      </c>
      <c r="E45" s="110">
        <v>18910</v>
      </c>
      <c r="F45" s="110">
        <v>121680</v>
      </c>
      <c r="G45" s="110">
        <v>15560</v>
      </c>
      <c r="H45" s="110">
        <v>38430</v>
      </c>
      <c r="I45" s="9" t="s">
        <v>235</v>
      </c>
      <c r="J45" s="140">
        <v>4</v>
      </c>
      <c r="M45" s="52" t="s">
        <v>21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</row>
    <row r="46" spans="1:20">
      <c r="A46" s="68" t="s">
        <v>22</v>
      </c>
      <c r="B46" s="110">
        <v>39970</v>
      </c>
      <c r="C46" s="110">
        <v>42390</v>
      </c>
      <c r="D46" s="110">
        <v>0</v>
      </c>
      <c r="E46" s="110">
        <v>35080</v>
      </c>
      <c r="F46" s="110">
        <v>0</v>
      </c>
      <c r="G46" s="110">
        <v>26680</v>
      </c>
      <c r="H46" s="174">
        <v>24340</v>
      </c>
      <c r="J46" s="123">
        <v>1656750</v>
      </c>
      <c r="M46" s="52" t="s">
        <v>22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</row>
    <row r="50" spans="1:9" ht="18" thickBot="1">
      <c r="A50" s="121" t="s">
        <v>250</v>
      </c>
      <c r="B50" s="19" t="s">
        <v>219</v>
      </c>
      <c r="C50" s="19"/>
      <c r="D50" s="69"/>
      <c r="E50" s="19"/>
      <c r="F50" s="19"/>
      <c r="G50" s="19"/>
      <c r="H50" s="19"/>
      <c r="I50" s="53"/>
    </row>
    <row r="51" spans="1:9">
      <c r="A51" s="54" t="s">
        <v>76</v>
      </c>
      <c r="B51" s="61" t="s">
        <v>77</v>
      </c>
      <c r="C51" s="61" t="s">
        <v>9</v>
      </c>
      <c r="D51" s="61" t="s">
        <v>10</v>
      </c>
      <c r="E51" s="61" t="s">
        <v>11</v>
      </c>
      <c r="F51" s="61" t="s">
        <v>12</v>
      </c>
      <c r="G51" s="61" t="s">
        <v>13</v>
      </c>
      <c r="H51" s="62" t="s">
        <v>14</v>
      </c>
    </row>
    <row r="52" spans="1:9">
      <c r="A52" s="55" t="s">
        <v>15</v>
      </c>
      <c r="B52" s="112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</row>
    <row r="53" spans="1:9">
      <c r="A53" s="55" t="s">
        <v>16</v>
      </c>
      <c r="B53" s="112">
        <v>0</v>
      </c>
      <c r="C53" s="112">
        <v>0</v>
      </c>
      <c r="D53" s="112">
        <v>0</v>
      </c>
      <c r="E53" s="112">
        <v>0</v>
      </c>
      <c r="F53" s="112">
        <v>0</v>
      </c>
      <c r="G53" s="112">
        <v>0</v>
      </c>
      <c r="H53" s="112">
        <v>0</v>
      </c>
    </row>
    <row r="54" spans="1:9">
      <c r="A54" s="55" t="s">
        <v>17</v>
      </c>
      <c r="B54" s="112">
        <v>0</v>
      </c>
      <c r="C54" s="112">
        <v>0</v>
      </c>
      <c r="D54" s="112">
        <v>0</v>
      </c>
      <c r="E54" s="112">
        <v>0</v>
      </c>
      <c r="F54" s="230">
        <v>16130</v>
      </c>
      <c r="G54" s="112">
        <v>0</v>
      </c>
      <c r="H54" s="112">
        <v>0</v>
      </c>
    </row>
    <row r="55" spans="1:9">
      <c r="A55" s="55" t="s">
        <v>18</v>
      </c>
      <c r="B55" s="112">
        <v>0</v>
      </c>
      <c r="C55" s="112">
        <v>0</v>
      </c>
      <c r="D55" s="112">
        <v>0</v>
      </c>
      <c r="E55" s="112">
        <v>0</v>
      </c>
      <c r="F55" s="112">
        <v>0</v>
      </c>
      <c r="G55" s="112">
        <v>0</v>
      </c>
      <c r="H55" s="112">
        <v>0</v>
      </c>
    </row>
    <row r="56" spans="1:9">
      <c r="A56" s="55" t="s">
        <v>19</v>
      </c>
      <c r="B56" s="112">
        <v>0</v>
      </c>
      <c r="C56" s="112">
        <v>0</v>
      </c>
      <c r="D56" s="112">
        <v>0</v>
      </c>
      <c r="E56" s="112">
        <v>0</v>
      </c>
      <c r="F56" s="112">
        <v>0</v>
      </c>
      <c r="G56" s="112">
        <v>0</v>
      </c>
      <c r="H56" s="112">
        <v>0</v>
      </c>
    </row>
    <row r="57" spans="1:9">
      <c r="A57" s="55" t="s">
        <v>20</v>
      </c>
      <c r="B57" s="112">
        <v>0</v>
      </c>
      <c r="C57" s="112">
        <v>0</v>
      </c>
      <c r="D57" s="112">
        <v>0</v>
      </c>
      <c r="E57" s="112">
        <v>0</v>
      </c>
      <c r="F57" s="112">
        <v>0</v>
      </c>
      <c r="G57" s="112">
        <v>22410</v>
      </c>
      <c r="H57" s="112">
        <v>0</v>
      </c>
    </row>
    <row r="58" spans="1:9">
      <c r="A58" s="55" t="s">
        <v>21</v>
      </c>
      <c r="B58" s="112">
        <v>0</v>
      </c>
      <c r="C58" s="112">
        <v>0</v>
      </c>
      <c r="D58" s="112">
        <v>0</v>
      </c>
      <c r="E58" s="112">
        <v>0</v>
      </c>
      <c r="F58" s="112">
        <v>0</v>
      </c>
      <c r="G58" s="112">
        <v>0</v>
      </c>
      <c r="H58" s="112">
        <v>0</v>
      </c>
    </row>
    <row r="59" spans="1:9" ht="17.25" thickBot="1">
      <c r="A59" s="56" t="s">
        <v>22</v>
      </c>
      <c r="B59" s="112">
        <v>0</v>
      </c>
      <c r="C59" s="112">
        <v>0</v>
      </c>
      <c r="D59" s="112">
        <v>19670</v>
      </c>
      <c r="E59" s="112">
        <v>0</v>
      </c>
      <c r="F59" s="112">
        <v>28060</v>
      </c>
      <c r="G59" s="112">
        <v>0</v>
      </c>
      <c r="H59" s="112">
        <v>0</v>
      </c>
      <c r="I59" s="124">
        <v>86270</v>
      </c>
    </row>
    <row r="64" spans="1:9" ht="21" thickBot="1">
      <c r="A64" s="109" t="s">
        <v>218</v>
      </c>
      <c r="B64" s="19" t="s">
        <v>219</v>
      </c>
      <c r="C64" s="19"/>
      <c r="D64" s="144" t="s">
        <v>239</v>
      </c>
      <c r="E64" s="19"/>
      <c r="F64" s="19"/>
      <c r="G64" s="19"/>
      <c r="H64" s="19"/>
    </row>
    <row r="65" spans="1:17">
      <c r="A65" s="65" t="s">
        <v>76</v>
      </c>
      <c r="B65" s="61" t="s">
        <v>77</v>
      </c>
      <c r="C65" s="61" t="s">
        <v>9</v>
      </c>
      <c r="D65" s="61" t="s">
        <v>10</v>
      </c>
      <c r="E65" s="61" t="s">
        <v>11</v>
      </c>
      <c r="F65" s="61" t="s">
        <v>12</v>
      </c>
      <c r="G65" s="61" t="s">
        <v>13</v>
      </c>
      <c r="H65" s="62" t="s">
        <v>14</v>
      </c>
    </row>
    <row r="66" spans="1:17">
      <c r="A66" s="66" t="s">
        <v>15</v>
      </c>
      <c r="B66" s="174">
        <v>22960</v>
      </c>
      <c r="C66" s="110">
        <v>29890</v>
      </c>
      <c r="D66" s="174">
        <v>9770</v>
      </c>
      <c r="E66" s="110">
        <v>17690</v>
      </c>
      <c r="F66" s="110">
        <v>14650</v>
      </c>
      <c r="G66" s="110">
        <v>15110</v>
      </c>
      <c r="H66" s="110">
        <v>18910</v>
      </c>
    </row>
    <row r="67" spans="1:17">
      <c r="A67" s="66" t="s">
        <v>16</v>
      </c>
      <c r="B67" s="110">
        <v>25770</v>
      </c>
      <c r="C67" s="110">
        <v>21800</v>
      </c>
      <c r="D67" s="110">
        <v>15560</v>
      </c>
      <c r="E67" s="110">
        <v>14950</v>
      </c>
      <c r="F67" s="110">
        <v>22410</v>
      </c>
      <c r="G67" s="110">
        <v>23940</v>
      </c>
      <c r="H67" s="110">
        <v>16930</v>
      </c>
    </row>
    <row r="68" spans="1:17">
      <c r="A68" s="66" t="s">
        <v>17</v>
      </c>
      <c r="B68" s="110">
        <v>14950</v>
      </c>
      <c r="C68" s="110">
        <v>17230</v>
      </c>
      <c r="D68" s="110">
        <v>14950</v>
      </c>
      <c r="E68" s="110">
        <v>17390</v>
      </c>
      <c r="F68" s="229">
        <v>0</v>
      </c>
      <c r="G68" s="110">
        <v>16930</v>
      </c>
      <c r="H68" s="110">
        <v>19830</v>
      </c>
    </row>
    <row r="69" spans="1:17">
      <c r="A69" s="66" t="s">
        <v>18</v>
      </c>
      <c r="B69" s="110">
        <v>18300</v>
      </c>
      <c r="C69" s="110">
        <v>23790</v>
      </c>
      <c r="D69" s="110">
        <v>23630</v>
      </c>
      <c r="E69" s="110">
        <v>16630</v>
      </c>
      <c r="F69" s="110">
        <v>33690</v>
      </c>
      <c r="G69" s="110">
        <v>18150</v>
      </c>
      <c r="H69" s="110">
        <v>18610</v>
      </c>
    </row>
    <row r="70" spans="1:17">
      <c r="A70" s="66" t="s">
        <v>19</v>
      </c>
      <c r="B70" s="110">
        <v>17540</v>
      </c>
      <c r="C70" s="110">
        <v>32330</v>
      </c>
      <c r="D70" s="110">
        <v>18000</v>
      </c>
      <c r="E70" s="110">
        <v>11450</v>
      </c>
      <c r="F70" s="110">
        <v>14340</v>
      </c>
      <c r="G70" s="110">
        <v>18300</v>
      </c>
      <c r="H70" s="110">
        <v>20160</v>
      </c>
      <c r="I70" s="135" t="s">
        <v>197</v>
      </c>
      <c r="J70" s="27">
        <v>41020</v>
      </c>
    </row>
    <row r="71" spans="1:17">
      <c r="A71" s="66" t="s">
        <v>20</v>
      </c>
      <c r="B71" s="110">
        <v>14950</v>
      </c>
      <c r="C71" s="110">
        <v>21660</v>
      </c>
      <c r="D71" s="110">
        <v>23020</v>
      </c>
      <c r="E71" s="110">
        <v>15870</v>
      </c>
      <c r="F71" s="110">
        <v>11150</v>
      </c>
      <c r="G71" s="110">
        <v>23020</v>
      </c>
      <c r="H71" s="110">
        <v>18610</v>
      </c>
      <c r="I71" s="135" t="s">
        <v>199</v>
      </c>
      <c r="J71" s="27">
        <v>19669.642857142859</v>
      </c>
    </row>
    <row r="72" spans="1:17">
      <c r="A72" s="66" t="s">
        <v>21</v>
      </c>
      <c r="B72" s="110">
        <v>22110</v>
      </c>
      <c r="C72" s="110">
        <v>11290</v>
      </c>
      <c r="D72" s="110">
        <v>23940</v>
      </c>
      <c r="E72" s="110">
        <v>17540</v>
      </c>
      <c r="F72" s="110">
        <v>25010</v>
      </c>
      <c r="G72" s="110">
        <v>16020</v>
      </c>
      <c r="H72" s="110">
        <v>28510</v>
      </c>
      <c r="I72" s="135" t="s">
        <v>236</v>
      </c>
      <c r="J72" s="27">
        <v>0</v>
      </c>
    </row>
    <row r="73" spans="1:17" ht="17.25" thickBot="1">
      <c r="A73" s="67" t="s">
        <v>22</v>
      </c>
      <c r="B73" s="110">
        <v>41020</v>
      </c>
      <c r="C73" s="110">
        <v>21500</v>
      </c>
      <c r="D73" s="110">
        <v>16630</v>
      </c>
      <c r="E73" s="110">
        <v>18760</v>
      </c>
      <c r="F73" s="110">
        <v>26990</v>
      </c>
      <c r="G73" s="110">
        <v>26070</v>
      </c>
      <c r="H73" s="174">
        <v>21290</v>
      </c>
      <c r="I73" s="27">
        <v>1101500</v>
      </c>
    </row>
    <row r="75" spans="1:17" ht="18" thickBot="1">
      <c r="A75" s="115" t="s">
        <v>251</v>
      </c>
      <c r="B75" s="19" t="s">
        <v>219</v>
      </c>
      <c r="C75" s="19"/>
      <c r="D75" s="19"/>
      <c r="E75" s="19"/>
      <c r="F75" s="19"/>
      <c r="G75" s="19"/>
      <c r="H75" s="19"/>
      <c r="J75" s="63"/>
      <c r="K75" s="63"/>
      <c r="L75" s="63"/>
      <c r="M75" s="63"/>
      <c r="N75" s="63"/>
      <c r="O75" s="63"/>
      <c r="P75" s="63"/>
      <c r="Q75" s="63"/>
    </row>
    <row r="76" spans="1:17">
      <c r="A76" s="54" t="s">
        <v>76</v>
      </c>
      <c r="B76" s="61" t="s">
        <v>77</v>
      </c>
      <c r="C76" s="61" t="s">
        <v>9</v>
      </c>
      <c r="D76" s="61" t="s">
        <v>10</v>
      </c>
      <c r="E76" s="61" t="s">
        <v>11</v>
      </c>
      <c r="F76" s="61" t="s">
        <v>12</v>
      </c>
      <c r="G76" s="61" t="s">
        <v>13</v>
      </c>
      <c r="H76" s="62" t="s">
        <v>14</v>
      </c>
      <c r="J76" s="64"/>
      <c r="K76" s="64"/>
      <c r="L76" s="64"/>
      <c r="M76" s="64"/>
      <c r="N76" s="64"/>
      <c r="O76" s="64"/>
      <c r="P76" s="64"/>
      <c r="Q76" s="64"/>
    </row>
    <row r="77" spans="1:17">
      <c r="A77" s="55" t="s">
        <v>15</v>
      </c>
      <c r="B77" s="174">
        <v>22960</v>
      </c>
      <c r="C77" s="110">
        <v>29890</v>
      </c>
      <c r="D77" s="174">
        <v>9770</v>
      </c>
      <c r="E77" s="110">
        <v>17690</v>
      </c>
      <c r="F77" s="110">
        <v>14650</v>
      </c>
      <c r="G77" s="110">
        <v>15110</v>
      </c>
      <c r="H77" s="110">
        <v>18910</v>
      </c>
      <c r="J77" s="64"/>
      <c r="K77" s="35"/>
      <c r="L77" s="35"/>
      <c r="M77" s="35"/>
      <c r="N77" s="35"/>
      <c r="O77" s="35"/>
      <c r="P77" s="35"/>
      <c r="Q77" s="35"/>
    </row>
    <row r="78" spans="1:17">
      <c r="A78" s="55" t="s">
        <v>16</v>
      </c>
      <c r="B78" s="110">
        <v>25770</v>
      </c>
      <c r="C78" s="110">
        <v>21800</v>
      </c>
      <c r="D78" s="110">
        <v>15560</v>
      </c>
      <c r="E78" s="110">
        <v>14950</v>
      </c>
      <c r="F78" s="110">
        <v>22410</v>
      </c>
      <c r="G78" s="110">
        <v>23940</v>
      </c>
      <c r="H78" s="110">
        <v>16930</v>
      </c>
      <c r="J78" s="64"/>
      <c r="K78" s="35"/>
      <c r="L78" s="35"/>
      <c r="M78" s="35"/>
      <c r="N78" s="35"/>
      <c r="O78" s="35"/>
      <c r="P78" s="35"/>
      <c r="Q78" s="35"/>
    </row>
    <row r="79" spans="1:17">
      <c r="A79" s="55" t="s">
        <v>17</v>
      </c>
      <c r="B79" s="110">
        <v>14950</v>
      </c>
      <c r="C79" s="110">
        <v>17230</v>
      </c>
      <c r="D79" s="110">
        <v>14950</v>
      </c>
      <c r="E79" s="110">
        <v>17390</v>
      </c>
      <c r="F79" s="229">
        <v>16130</v>
      </c>
      <c r="G79" s="110">
        <v>16930</v>
      </c>
      <c r="H79" s="110">
        <v>19830</v>
      </c>
      <c r="J79" s="64"/>
      <c r="K79" s="35"/>
      <c r="L79" s="35"/>
      <c r="M79" s="35"/>
      <c r="N79" s="35"/>
      <c r="O79" s="35"/>
      <c r="P79" s="35"/>
      <c r="Q79" s="35"/>
    </row>
    <row r="80" spans="1:17">
      <c r="A80" s="55" t="s">
        <v>18</v>
      </c>
      <c r="B80" s="110">
        <v>18300</v>
      </c>
      <c r="C80" s="110">
        <v>23790</v>
      </c>
      <c r="D80" s="110">
        <v>23630</v>
      </c>
      <c r="E80" s="110">
        <v>16630</v>
      </c>
      <c r="F80" s="110">
        <v>33690</v>
      </c>
      <c r="G80" s="110">
        <v>18150</v>
      </c>
      <c r="H80" s="110">
        <v>18610</v>
      </c>
      <c r="J80" s="64"/>
      <c r="K80" s="35"/>
      <c r="L80" s="35"/>
      <c r="M80" s="35"/>
      <c r="N80" s="35"/>
      <c r="O80" s="35"/>
      <c r="P80" s="35"/>
      <c r="Q80" s="35"/>
    </row>
    <row r="81" spans="1:17">
      <c r="A81" s="55" t="s">
        <v>19</v>
      </c>
      <c r="B81" s="110">
        <v>17540</v>
      </c>
      <c r="C81" s="110">
        <v>32330</v>
      </c>
      <c r="D81" s="110">
        <v>18000</v>
      </c>
      <c r="E81" s="110">
        <v>11450</v>
      </c>
      <c r="F81" s="110">
        <v>14340</v>
      </c>
      <c r="G81" s="110">
        <v>18300</v>
      </c>
      <c r="H81" s="110">
        <v>20160</v>
      </c>
      <c r="J81" s="64"/>
      <c r="K81" s="35"/>
      <c r="L81" s="35"/>
      <c r="M81" s="35"/>
      <c r="N81" s="35"/>
      <c r="O81" s="35"/>
      <c r="P81" s="35"/>
      <c r="Q81" s="35"/>
    </row>
    <row r="82" spans="1:17">
      <c r="A82" s="55" t="s">
        <v>20</v>
      </c>
      <c r="B82" s="110">
        <v>14950</v>
      </c>
      <c r="C82" s="110">
        <v>21660</v>
      </c>
      <c r="D82" s="110">
        <v>23020</v>
      </c>
      <c r="E82" s="110">
        <v>15870</v>
      </c>
      <c r="F82" s="110">
        <v>11150</v>
      </c>
      <c r="G82" s="110">
        <v>45430</v>
      </c>
      <c r="H82" s="110">
        <v>18610</v>
      </c>
      <c r="J82" s="64"/>
      <c r="K82" s="35"/>
      <c r="L82" s="35"/>
      <c r="M82" s="35"/>
      <c r="N82" s="35"/>
      <c r="O82" s="35"/>
      <c r="P82" s="35"/>
      <c r="Q82" s="35"/>
    </row>
    <row r="83" spans="1:17">
      <c r="A83" s="55" t="s">
        <v>21</v>
      </c>
      <c r="B83" s="110">
        <v>22110</v>
      </c>
      <c r="C83" s="110">
        <v>11290</v>
      </c>
      <c r="D83" s="110">
        <v>23940</v>
      </c>
      <c r="E83" s="110">
        <v>17540</v>
      </c>
      <c r="F83" s="110">
        <v>25010</v>
      </c>
      <c r="G83" s="110">
        <v>16020</v>
      </c>
      <c r="H83" s="110">
        <v>28510</v>
      </c>
      <c r="J83" s="64"/>
      <c r="K83" s="35"/>
      <c r="L83" s="35"/>
      <c r="M83" s="35"/>
      <c r="N83" s="35"/>
      <c r="O83" s="35"/>
      <c r="P83" s="35"/>
      <c r="Q83" s="35"/>
    </row>
    <row r="84" spans="1:17" ht="17.25" thickBot="1">
      <c r="A84" s="56" t="s">
        <v>22</v>
      </c>
      <c r="B84" s="110">
        <v>41020</v>
      </c>
      <c r="C84" s="110">
        <v>21500</v>
      </c>
      <c r="D84" s="110">
        <v>36300</v>
      </c>
      <c r="E84" s="110">
        <v>18760</v>
      </c>
      <c r="F84" s="110">
        <v>55050</v>
      </c>
      <c r="G84" s="110">
        <v>26070</v>
      </c>
      <c r="H84" s="174">
        <v>21290</v>
      </c>
      <c r="I84" s="27">
        <v>1187770</v>
      </c>
      <c r="J84" s="64"/>
      <c r="K84" s="35"/>
      <c r="L84" s="35"/>
      <c r="M84" s="35"/>
      <c r="N84" s="35"/>
      <c r="O84" s="35"/>
      <c r="P84" s="35"/>
      <c r="Q84" s="35"/>
    </row>
  </sheetData>
  <phoneticPr fontId="3" type="noConversion"/>
  <conditionalFormatting sqref="N39:T46">
    <cfRule type="cellIs" dxfId="3" priority="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68" fitToHeight="2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07"/>
  <sheetViews>
    <sheetView topLeftCell="B180" zoomScale="70" zoomScaleNormal="70" workbookViewId="0">
      <selection activeCell="J200" sqref="J200"/>
    </sheetView>
  </sheetViews>
  <sheetFormatPr defaultColWidth="9" defaultRowHeight="16.5" customHeight="1"/>
  <cols>
    <col min="1" max="1" width="2.625" style="43" customWidth="1"/>
    <col min="2" max="2" width="10.125" style="43" customWidth="1"/>
    <col min="3" max="3" width="10.25" style="43" customWidth="1"/>
    <col min="4" max="4" width="3.625" style="43" customWidth="1"/>
    <col min="5" max="6" width="9.25" style="43" customWidth="1"/>
    <col min="7" max="8" width="7.125" style="43" customWidth="1"/>
    <col min="9" max="9" width="10.125" style="43" customWidth="1"/>
    <col min="10" max="10" width="9.75" style="43" customWidth="1"/>
    <col min="11" max="11" width="3.625" style="43" customWidth="1"/>
    <col min="12" max="13" width="9.25" style="43" customWidth="1"/>
    <col min="14" max="15" width="2.625" style="43" customWidth="1"/>
    <col min="16" max="17" width="10.125" style="43" customWidth="1"/>
    <col min="18" max="18" width="3.625" style="43" customWidth="1"/>
    <col min="19" max="20" width="9.25" style="43" customWidth="1"/>
    <col min="21" max="22" width="7.125" style="43" customWidth="1"/>
    <col min="23" max="23" width="10.125" style="43" customWidth="1"/>
    <col min="24" max="24" width="9.75" style="43" customWidth="1"/>
    <col min="25" max="25" width="3.625" style="43" customWidth="1"/>
    <col min="26" max="27" width="9.25" style="43" customWidth="1"/>
    <col min="28" max="29" width="3.625" style="166" customWidth="1"/>
    <col min="30" max="31" width="10.125" style="43" customWidth="1"/>
    <col min="32" max="32" width="3.625" style="43" customWidth="1"/>
    <col min="33" max="34" width="9.25" style="43" customWidth="1"/>
    <col min="35" max="36" width="7.125" style="166" customWidth="1"/>
    <col min="37" max="37" width="10.125" style="43" customWidth="1"/>
    <col min="38" max="38" width="9.75" style="43" customWidth="1"/>
    <col min="39" max="39" width="3.625" style="43" customWidth="1"/>
    <col min="40" max="41" width="9.25" style="43" customWidth="1"/>
    <col min="42" max="42" width="4" style="166" customWidth="1"/>
    <col min="43" max="43" width="4.375" style="166" customWidth="1"/>
    <col min="44" max="44" width="10.125" style="43" customWidth="1"/>
    <col min="45" max="45" width="9.75" style="43" customWidth="1"/>
    <col min="46" max="46" width="3.625" style="43" customWidth="1"/>
    <col min="47" max="48" width="9.25" style="43" customWidth="1"/>
    <col min="49" max="16384" width="9" style="43"/>
  </cols>
  <sheetData>
    <row r="1" spans="2:48" ht="16.5" customHeight="1" thickBot="1"/>
    <row r="2" spans="2:48" s="76" customFormat="1" ht="16.5" customHeight="1">
      <c r="B2" s="98"/>
      <c r="C2" s="101"/>
      <c r="D2" s="102" t="s">
        <v>114</v>
      </c>
      <c r="E2" s="99"/>
      <c r="F2" s="100"/>
      <c r="G2" s="77"/>
      <c r="I2" s="98"/>
      <c r="J2" s="101"/>
      <c r="K2" s="102" t="s">
        <v>114</v>
      </c>
      <c r="L2" s="99"/>
      <c r="M2" s="100"/>
      <c r="P2" s="98"/>
      <c r="Q2" s="101"/>
      <c r="R2" s="102" t="s">
        <v>114</v>
      </c>
      <c r="S2" s="99"/>
      <c r="T2" s="100"/>
      <c r="W2" s="98"/>
      <c r="X2" s="101"/>
      <c r="Y2" s="102" t="s">
        <v>114</v>
      </c>
      <c r="Z2" s="99"/>
      <c r="AA2" s="100"/>
      <c r="AB2" s="167"/>
      <c r="AC2" s="167"/>
      <c r="AD2" s="98"/>
      <c r="AE2" s="101"/>
      <c r="AF2" s="102" t="s">
        <v>114</v>
      </c>
      <c r="AG2" s="99"/>
      <c r="AH2" s="100"/>
      <c r="AI2" s="167"/>
      <c r="AJ2" s="167"/>
      <c r="AK2" s="98"/>
      <c r="AL2" s="101"/>
      <c r="AM2" s="102" t="s">
        <v>114</v>
      </c>
      <c r="AN2" s="99"/>
      <c r="AO2" s="100"/>
      <c r="AP2" s="167"/>
      <c r="AQ2" s="167"/>
      <c r="AR2" s="98"/>
      <c r="AS2" s="101"/>
      <c r="AT2" s="102" t="s">
        <v>114</v>
      </c>
      <c r="AU2" s="99"/>
      <c r="AV2" s="100"/>
    </row>
    <row r="3" spans="2:48" ht="16.5" customHeight="1">
      <c r="B3" s="73" t="s">
        <v>26</v>
      </c>
      <c r="C3" s="26" t="s">
        <v>78</v>
      </c>
      <c r="D3" s="36"/>
      <c r="E3" s="26"/>
      <c r="F3" s="37"/>
      <c r="G3" s="38"/>
      <c r="H3" s="41"/>
      <c r="I3" s="40" t="s">
        <v>26</v>
      </c>
      <c r="J3" s="26" t="s">
        <v>79</v>
      </c>
      <c r="K3" s="41"/>
      <c r="L3" s="26"/>
      <c r="M3" s="70"/>
      <c r="N3" s="41"/>
      <c r="O3" s="41"/>
      <c r="P3" s="40" t="s">
        <v>26</v>
      </c>
      <c r="Q3" s="26" t="s">
        <v>80</v>
      </c>
      <c r="R3" s="42"/>
      <c r="S3" s="26"/>
      <c r="T3" s="70"/>
      <c r="U3" s="41"/>
      <c r="V3" s="41"/>
      <c r="W3" s="40" t="s">
        <v>26</v>
      </c>
      <c r="X3" s="26" t="s">
        <v>81</v>
      </c>
      <c r="Y3" s="41"/>
      <c r="Z3" s="26"/>
      <c r="AA3" s="70"/>
      <c r="AB3" s="41"/>
      <c r="AC3" s="41"/>
      <c r="AD3" s="40" t="s">
        <v>26</v>
      </c>
      <c r="AE3" s="26" t="s">
        <v>82</v>
      </c>
      <c r="AF3" s="41"/>
      <c r="AG3" s="26"/>
      <c r="AH3" s="70"/>
      <c r="AI3" s="41"/>
      <c r="AJ3" s="41"/>
      <c r="AK3" s="40" t="s">
        <v>26</v>
      </c>
      <c r="AL3" s="26" t="s">
        <v>83</v>
      </c>
      <c r="AN3" s="26"/>
      <c r="AO3" s="70"/>
      <c r="AP3" s="41"/>
      <c r="AQ3" s="41"/>
      <c r="AR3" s="40" t="s">
        <v>26</v>
      </c>
      <c r="AS3" s="26" t="s">
        <v>84</v>
      </c>
      <c r="AU3" s="26"/>
      <c r="AV3" s="70"/>
    </row>
    <row r="4" spans="2:48" ht="16.5" customHeight="1">
      <c r="B4" s="73" t="s">
        <v>27</v>
      </c>
      <c r="C4" s="36" t="s">
        <v>247</v>
      </c>
      <c r="D4" s="36"/>
      <c r="E4" s="36" t="s">
        <v>28</v>
      </c>
      <c r="F4" s="90">
        <v>45392</v>
      </c>
      <c r="G4" s="38"/>
      <c r="I4" s="73" t="s">
        <v>27</v>
      </c>
      <c r="J4" s="36" t="s">
        <v>247</v>
      </c>
      <c r="K4" s="36"/>
      <c r="L4" s="36" t="s">
        <v>28</v>
      </c>
      <c r="M4" s="90">
        <v>45392</v>
      </c>
      <c r="P4" s="73" t="s">
        <v>27</v>
      </c>
      <c r="Q4" s="36" t="s">
        <v>247</v>
      </c>
      <c r="R4" s="36"/>
      <c r="S4" s="36" t="s">
        <v>28</v>
      </c>
      <c r="T4" s="90">
        <v>45392</v>
      </c>
      <c r="W4" s="73" t="s">
        <v>27</v>
      </c>
      <c r="X4" s="36" t="s">
        <v>247</v>
      </c>
      <c r="Y4" s="36"/>
      <c r="Z4" s="36" t="s">
        <v>28</v>
      </c>
      <c r="AA4" s="90">
        <v>45392</v>
      </c>
      <c r="AB4" s="168"/>
      <c r="AC4" s="168"/>
      <c r="AD4" s="73" t="s">
        <v>27</v>
      </c>
      <c r="AE4" s="36" t="s">
        <v>247</v>
      </c>
      <c r="AF4" s="36"/>
      <c r="AG4" s="36" t="s">
        <v>28</v>
      </c>
      <c r="AH4" s="90">
        <v>45392</v>
      </c>
      <c r="AI4" s="168"/>
      <c r="AJ4" s="168"/>
      <c r="AK4" s="73" t="s">
        <v>27</v>
      </c>
      <c r="AL4" s="36" t="s">
        <v>247</v>
      </c>
      <c r="AM4" s="36"/>
      <c r="AN4" s="36" t="s">
        <v>28</v>
      </c>
      <c r="AO4" s="90">
        <v>45392</v>
      </c>
      <c r="AP4" s="168"/>
      <c r="AQ4" s="168"/>
      <c r="AR4" s="73" t="s">
        <v>27</v>
      </c>
      <c r="AS4" s="36" t="s">
        <v>247</v>
      </c>
      <c r="AT4" s="36"/>
      <c r="AU4" s="36" t="s">
        <v>28</v>
      </c>
      <c r="AV4" s="90">
        <v>45392</v>
      </c>
    </row>
    <row r="5" spans="2:48" ht="16.5" customHeight="1">
      <c r="B5" s="73"/>
      <c r="C5" s="36"/>
      <c r="D5" s="36"/>
      <c r="E5" s="36"/>
      <c r="F5" s="37"/>
      <c r="G5" s="38"/>
      <c r="I5" s="73"/>
      <c r="J5" s="36"/>
      <c r="K5" s="36"/>
      <c r="L5" s="36"/>
      <c r="M5" s="37"/>
      <c r="P5" s="73"/>
      <c r="Q5" s="36"/>
      <c r="R5" s="36"/>
      <c r="S5" s="36"/>
      <c r="T5" s="37"/>
      <c r="W5" s="73"/>
      <c r="X5" s="36"/>
      <c r="Y5" s="36"/>
      <c r="Z5" s="36"/>
      <c r="AA5" s="37"/>
      <c r="AB5" s="81"/>
      <c r="AC5" s="81"/>
      <c r="AD5" s="73"/>
      <c r="AE5" s="36"/>
      <c r="AF5" s="36"/>
      <c r="AG5" s="36"/>
      <c r="AH5" s="37"/>
      <c r="AI5" s="81"/>
      <c r="AJ5" s="81"/>
      <c r="AK5" s="73"/>
      <c r="AL5" s="36"/>
      <c r="AM5" s="36"/>
      <c r="AN5" s="36"/>
      <c r="AO5" s="37"/>
      <c r="AP5" s="81"/>
      <c r="AQ5" s="81"/>
      <c r="AR5" s="73"/>
      <c r="AS5" s="36"/>
      <c r="AT5" s="36"/>
      <c r="AU5" s="36"/>
      <c r="AV5" s="37"/>
    </row>
    <row r="6" spans="2:48" s="79" customFormat="1" ht="16.5" customHeight="1">
      <c r="B6" s="266" t="s">
        <v>113</v>
      </c>
      <c r="C6" s="267"/>
      <c r="D6" s="249"/>
      <c r="E6" s="268" t="s">
        <v>115</v>
      </c>
      <c r="F6" s="269"/>
      <c r="G6" s="78"/>
      <c r="I6" s="266" t="s">
        <v>113</v>
      </c>
      <c r="J6" s="267"/>
      <c r="K6" s="249"/>
      <c r="L6" s="268" t="s">
        <v>115</v>
      </c>
      <c r="M6" s="269"/>
      <c r="P6" s="266" t="s">
        <v>113</v>
      </c>
      <c r="Q6" s="267"/>
      <c r="R6" s="249"/>
      <c r="S6" s="268" t="s">
        <v>115</v>
      </c>
      <c r="T6" s="269"/>
      <c r="W6" s="266" t="s">
        <v>113</v>
      </c>
      <c r="X6" s="267"/>
      <c r="Y6" s="249"/>
      <c r="Z6" s="268" t="s">
        <v>115</v>
      </c>
      <c r="AA6" s="269"/>
      <c r="AB6" s="169"/>
      <c r="AC6" s="169"/>
      <c r="AD6" s="266" t="s">
        <v>113</v>
      </c>
      <c r="AE6" s="267"/>
      <c r="AF6" s="249"/>
      <c r="AG6" s="268" t="s">
        <v>115</v>
      </c>
      <c r="AH6" s="269"/>
      <c r="AI6" s="169"/>
      <c r="AJ6" s="169"/>
      <c r="AK6" s="266" t="s">
        <v>113</v>
      </c>
      <c r="AL6" s="267"/>
      <c r="AM6" s="249"/>
      <c r="AN6" s="268" t="s">
        <v>115</v>
      </c>
      <c r="AO6" s="269"/>
      <c r="AP6" s="169"/>
      <c r="AQ6" s="169"/>
      <c r="AR6" s="266" t="s">
        <v>113</v>
      </c>
      <c r="AS6" s="267"/>
      <c r="AT6" s="249"/>
      <c r="AU6" s="268" t="s">
        <v>115</v>
      </c>
      <c r="AV6" s="269"/>
    </row>
    <row r="7" spans="2:48" ht="16.5" customHeight="1">
      <c r="B7" s="73" t="s">
        <v>1</v>
      </c>
      <c r="C7" s="72">
        <v>910</v>
      </c>
      <c r="D7" s="36"/>
      <c r="E7" s="36" t="s">
        <v>29</v>
      </c>
      <c r="F7" s="80" t="s">
        <v>252</v>
      </c>
      <c r="G7" s="38"/>
      <c r="I7" s="73" t="s">
        <v>1</v>
      </c>
      <c r="J7" s="72">
        <v>910</v>
      </c>
      <c r="K7" s="36"/>
      <c r="L7" s="36" t="s">
        <v>29</v>
      </c>
      <c r="M7" s="80" t="s">
        <v>253</v>
      </c>
      <c r="P7" s="73" t="s">
        <v>1</v>
      </c>
      <c r="Q7" s="72">
        <v>910</v>
      </c>
      <c r="R7" s="36"/>
      <c r="S7" s="36" t="s">
        <v>29</v>
      </c>
      <c r="T7" s="80" t="s">
        <v>254</v>
      </c>
      <c r="W7" s="73" t="s">
        <v>1</v>
      </c>
      <c r="X7" s="72">
        <v>910</v>
      </c>
      <c r="Y7" s="36"/>
      <c r="Z7" s="36" t="s">
        <v>29</v>
      </c>
      <c r="AA7" s="80" t="s">
        <v>255</v>
      </c>
      <c r="AB7" s="170"/>
      <c r="AC7" s="170"/>
      <c r="AD7" s="73" t="s">
        <v>1</v>
      </c>
      <c r="AE7" s="72">
        <v>910</v>
      </c>
      <c r="AF7" s="36"/>
      <c r="AG7" s="36" t="s">
        <v>29</v>
      </c>
      <c r="AH7" s="80" t="s">
        <v>256</v>
      </c>
      <c r="AI7" s="170"/>
      <c r="AJ7" s="170"/>
      <c r="AK7" s="73" t="s">
        <v>1</v>
      </c>
      <c r="AL7" s="72">
        <v>910</v>
      </c>
      <c r="AM7" s="36"/>
      <c r="AN7" s="36" t="s">
        <v>29</v>
      </c>
      <c r="AO7" s="80" t="s">
        <v>257</v>
      </c>
      <c r="AP7" s="170"/>
      <c r="AQ7" s="170"/>
      <c r="AR7" s="73" t="s">
        <v>1</v>
      </c>
      <c r="AS7" s="72">
        <v>910</v>
      </c>
      <c r="AT7" s="36"/>
      <c r="AU7" s="36" t="s">
        <v>29</v>
      </c>
      <c r="AV7" s="80" t="s">
        <v>258</v>
      </c>
    </row>
    <row r="8" spans="2:48" ht="16.5" customHeight="1">
      <c r="B8" s="73" t="s">
        <v>3</v>
      </c>
      <c r="C8" s="72">
        <v>17280</v>
      </c>
      <c r="D8" s="36"/>
      <c r="E8" s="36" t="s">
        <v>30</v>
      </c>
      <c r="F8" s="80" t="s">
        <v>259</v>
      </c>
      <c r="G8" s="39"/>
      <c r="I8" s="73" t="s">
        <v>3</v>
      </c>
      <c r="J8" s="72">
        <v>20760</v>
      </c>
      <c r="K8" s="36"/>
      <c r="L8" s="36" t="s">
        <v>30</v>
      </c>
      <c r="M8" s="80" t="s">
        <v>260</v>
      </c>
      <c r="P8" s="73" t="s">
        <v>3</v>
      </c>
      <c r="Q8" s="72">
        <v>4920</v>
      </c>
      <c r="R8" s="36"/>
      <c r="S8" s="36" t="s">
        <v>30</v>
      </c>
      <c r="T8" s="80" t="s">
        <v>261</v>
      </c>
      <c r="W8" s="73" t="s">
        <v>3</v>
      </c>
      <c r="X8" s="72">
        <v>11160</v>
      </c>
      <c r="Y8" s="36"/>
      <c r="Z8" s="36" t="s">
        <v>30</v>
      </c>
      <c r="AA8" s="80" t="s">
        <v>262</v>
      </c>
      <c r="AB8" s="170"/>
      <c r="AC8" s="170"/>
      <c r="AD8" s="73" t="s">
        <v>3</v>
      </c>
      <c r="AE8" s="72">
        <v>8760</v>
      </c>
      <c r="AF8" s="36"/>
      <c r="AG8" s="36" t="s">
        <v>30</v>
      </c>
      <c r="AH8" s="80" t="s">
        <v>263</v>
      </c>
      <c r="AI8" s="170"/>
      <c r="AJ8" s="170"/>
      <c r="AK8" s="73" t="s">
        <v>3</v>
      </c>
      <c r="AL8" s="72">
        <v>9120</v>
      </c>
      <c r="AM8" s="36"/>
      <c r="AN8" s="36" t="s">
        <v>30</v>
      </c>
      <c r="AO8" s="80" t="s">
        <v>264</v>
      </c>
      <c r="AP8" s="170"/>
      <c r="AQ8" s="170"/>
      <c r="AR8" s="73" t="s">
        <v>3</v>
      </c>
      <c r="AS8" s="72">
        <v>12120</v>
      </c>
      <c r="AT8" s="36"/>
      <c r="AU8" s="36" t="s">
        <v>30</v>
      </c>
      <c r="AV8" s="80" t="s">
        <v>265</v>
      </c>
    </row>
    <row r="9" spans="2:48" ht="16.5" customHeight="1">
      <c r="B9" s="73" t="s">
        <v>159</v>
      </c>
      <c r="C9" s="72">
        <v>0</v>
      </c>
      <c r="D9" s="36"/>
      <c r="E9" s="36"/>
      <c r="F9" s="80"/>
      <c r="G9" s="38"/>
      <c r="I9" s="73" t="s">
        <v>159</v>
      </c>
      <c r="J9" s="72">
        <v>0</v>
      </c>
      <c r="K9" s="36"/>
      <c r="L9" s="36"/>
      <c r="M9" s="80"/>
      <c r="P9" s="73" t="s">
        <v>159</v>
      </c>
      <c r="Q9" s="72">
        <v>0</v>
      </c>
      <c r="R9" s="36"/>
      <c r="S9" s="36"/>
      <c r="T9" s="80"/>
      <c r="W9" s="73" t="s">
        <v>159</v>
      </c>
      <c r="X9" s="72">
        <v>0</v>
      </c>
      <c r="Y9" s="36"/>
      <c r="Z9" s="36"/>
      <c r="AA9" s="80"/>
      <c r="AB9" s="170"/>
      <c r="AC9" s="170"/>
      <c r="AD9" s="73" t="s">
        <v>159</v>
      </c>
      <c r="AE9" s="72">
        <v>0</v>
      </c>
      <c r="AF9" s="36"/>
      <c r="AG9" s="36"/>
      <c r="AH9" s="80"/>
      <c r="AI9" s="170"/>
      <c r="AJ9" s="170"/>
      <c r="AK9" s="73" t="s">
        <v>159</v>
      </c>
      <c r="AL9" s="72">
        <v>0</v>
      </c>
      <c r="AM9" s="36"/>
      <c r="AN9" s="36"/>
      <c r="AO9" s="80"/>
      <c r="AP9" s="170"/>
      <c r="AQ9" s="170"/>
      <c r="AR9" s="73" t="s">
        <v>159</v>
      </c>
      <c r="AS9" s="72">
        <v>0</v>
      </c>
      <c r="AT9" s="36"/>
      <c r="AU9" s="36"/>
      <c r="AV9" s="80"/>
    </row>
    <row r="10" spans="2:48" ht="16.5" customHeight="1">
      <c r="B10" s="164" t="s">
        <v>167</v>
      </c>
      <c r="C10" s="72">
        <v>1296</v>
      </c>
      <c r="D10" s="36"/>
      <c r="E10" s="36"/>
      <c r="F10" s="80"/>
      <c r="G10" s="38"/>
      <c r="I10" s="164" t="s">
        <v>167</v>
      </c>
      <c r="J10" s="72">
        <v>1557</v>
      </c>
      <c r="K10" s="36"/>
      <c r="L10" s="36"/>
      <c r="M10" s="80"/>
      <c r="P10" s="164" t="s">
        <v>167</v>
      </c>
      <c r="Q10" s="72">
        <v>369</v>
      </c>
      <c r="R10" s="36"/>
      <c r="S10" s="36"/>
      <c r="T10" s="80"/>
      <c r="W10" s="164" t="s">
        <v>167</v>
      </c>
      <c r="X10" s="72">
        <v>837</v>
      </c>
      <c r="Y10" s="36"/>
      <c r="Z10" s="36"/>
      <c r="AA10" s="80"/>
      <c r="AB10" s="170"/>
      <c r="AC10" s="170"/>
      <c r="AD10" s="164" t="s">
        <v>167</v>
      </c>
      <c r="AE10" s="72">
        <v>657</v>
      </c>
      <c r="AF10" s="36"/>
      <c r="AG10" s="36"/>
      <c r="AH10" s="80"/>
      <c r="AI10" s="170"/>
      <c r="AJ10" s="170"/>
      <c r="AK10" s="164" t="s">
        <v>167</v>
      </c>
      <c r="AL10" s="72">
        <v>684</v>
      </c>
      <c r="AM10" s="36"/>
      <c r="AN10" s="36"/>
      <c r="AO10" s="80"/>
      <c r="AP10" s="170"/>
      <c r="AQ10" s="170"/>
      <c r="AR10" s="164" t="s">
        <v>167</v>
      </c>
      <c r="AS10" s="72">
        <v>909</v>
      </c>
      <c r="AT10" s="36"/>
      <c r="AU10" s="36"/>
      <c r="AV10" s="80"/>
    </row>
    <row r="11" spans="2:48" ht="16.5" customHeight="1">
      <c r="B11" s="73" t="s">
        <v>168</v>
      </c>
      <c r="C11" s="72">
        <v>720</v>
      </c>
      <c r="D11" s="36"/>
      <c r="E11" s="36"/>
      <c r="F11" s="80"/>
      <c r="G11" s="38"/>
      <c r="I11" s="73" t="s">
        <v>168</v>
      </c>
      <c r="J11" s="72">
        <v>865</v>
      </c>
      <c r="K11" s="36"/>
      <c r="L11" s="36"/>
      <c r="M11" s="80"/>
      <c r="P11" s="73" t="s">
        <v>168</v>
      </c>
      <c r="Q11" s="72">
        <v>205</v>
      </c>
      <c r="R11" s="36"/>
      <c r="S11" s="36"/>
      <c r="T11" s="80"/>
      <c r="W11" s="73" t="s">
        <v>168</v>
      </c>
      <c r="X11" s="72">
        <v>465</v>
      </c>
      <c r="Y11" s="36"/>
      <c r="Z11" s="36"/>
      <c r="AA11" s="80"/>
      <c r="AB11" s="170"/>
      <c r="AC11" s="170"/>
      <c r="AD11" s="73" t="s">
        <v>168</v>
      </c>
      <c r="AE11" s="72">
        <v>365</v>
      </c>
      <c r="AF11" s="36"/>
      <c r="AG11" s="36"/>
      <c r="AH11" s="80"/>
      <c r="AI11" s="170"/>
      <c r="AJ11" s="170"/>
      <c r="AK11" s="73" t="s">
        <v>168</v>
      </c>
      <c r="AL11" s="72">
        <v>380</v>
      </c>
      <c r="AM11" s="36"/>
      <c r="AN11" s="36"/>
      <c r="AO11" s="80"/>
      <c r="AP11" s="170"/>
      <c r="AQ11" s="170"/>
      <c r="AR11" s="73" t="s">
        <v>168</v>
      </c>
      <c r="AS11" s="72">
        <v>505</v>
      </c>
      <c r="AT11" s="36"/>
      <c r="AU11" s="36"/>
      <c r="AV11" s="80"/>
    </row>
    <row r="12" spans="2:48" ht="16.5" customHeight="1">
      <c r="B12" s="73" t="s">
        <v>31</v>
      </c>
      <c r="C12" s="72">
        <v>2021</v>
      </c>
      <c r="D12" s="36"/>
      <c r="E12" s="172" t="s">
        <v>117</v>
      </c>
      <c r="F12" s="173"/>
      <c r="G12" s="38"/>
      <c r="I12" s="73" t="s">
        <v>31</v>
      </c>
      <c r="J12" s="72">
        <v>2409</v>
      </c>
      <c r="K12" s="36"/>
      <c r="L12" s="172" t="s">
        <v>117</v>
      </c>
      <c r="M12" s="173"/>
      <c r="P12" s="73" t="s">
        <v>31</v>
      </c>
      <c r="Q12" s="72">
        <v>640</v>
      </c>
      <c r="R12" s="36"/>
      <c r="S12" s="172" t="s">
        <v>117</v>
      </c>
      <c r="T12" s="173"/>
      <c r="W12" s="73" t="s">
        <v>31</v>
      </c>
      <c r="X12" s="72">
        <v>1337</v>
      </c>
      <c r="Y12" s="36"/>
      <c r="Z12" s="172" t="s">
        <v>117</v>
      </c>
      <c r="AA12" s="173"/>
      <c r="AB12" s="169"/>
      <c r="AC12" s="169"/>
      <c r="AD12" s="73" t="s">
        <v>31</v>
      </c>
      <c r="AE12" s="72">
        <v>1069</v>
      </c>
      <c r="AF12" s="36"/>
      <c r="AG12" s="172" t="s">
        <v>117</v>
      </c>
      <c r="AH12" s="173"/>
      <c r="AI12" s="169"/>
      <c r="AJ12" s="169"/>
      <c r="AK12" s="73" t="s">
        <v>31</v>
      </c>
      <c r="AL12" s="72">
        <v>1109</v>
      </c>
      <c r="AM12" s="36"/>
      <c r="AN12" s="172" t="s">
        <v>117</v>
      </c>
      <c r="AO12" s="173"/>
      <c r="AP12" s="169"/>
      <c r="AQ12" s="169"/>
      <c r="AR12" s="73" t="s">
        <v>31</v>
      </c>
      <c r="AS12" s="72">
        <v>1444</v>
      </c>
      <c r="AT12" s="36"/>
      <c r="AU12" s="172" t="s">
        <v>117</v>
      </c>
      <c r="AV12" s="173"/>
    </row>
    <row r="13" spans="2:48" ht="16.5" customHeight="1">
      <c r="B13" s="73" t="s">
        <v>171</v>
      </c>
      <c r="C13" s="72">
        <v>-7</v>
      </c>
      <c r="D13" s="36"/>
      <c r="E13" s="36" t="s">
        <v>33</v>
      </c>
      <c r="F13" s="80" t="s">
        <v>266</v>
      </c>
      <c r="G13" s="38"/>
      <c r="I13" s="73" t="s">
        <v>171</v>
      </c>
      <c r="J13" s="72">
        <v>-1</v>
      </c>
      <c r="K13" s="36"/>
      <c r="L13" s="36" t="s">
        <v>33</v>
      </c>
      <c r="M13" s="80" t="s">
        <v>267</v>
      </c>
      <c r="P13" s="73" t="s">
        <v>171</v>
      </c>
      <c r="Q13" s="72">
        <v>-4</v>
      </c>
      <c r="R13" s="36"/>
      <c r="S13" s="36" t="s">
        <v>33</v>
      </c>
      <c r="T13" s="80" t="s">
        <v>268</v>
      </c>
      <c r="W13" s="73" t="s">
        <v>171</v>
      </c>
      <c r="X13" s="72">
        <v>-9</v>
      </c>
      <c r="Y13" s="36"/>
      <c r="Z13" s="36" t="s">
        <v>33</v>
      </c>
      <c r="AA13" s="80" t="s">
        <v>269</v>
      </c>
      <c r="AB13" s="170"/>
      <c r="AC13" s="170"/>
      <c r="AD13" s="73" t="s">
        <v>171</v>
      </c>
      <c r="AE13" s="72">
        <v>-1</v>
      </c>
      <c r="AF13" s="36"/>
      <c r="AG13" s="36" t="s">
        <v>33</v>
      </c>
      <c r="AH13" s="80" t="s">
        <v>270</v>
      </c>
      <c r="AI13" s="170"/>
      <c r="AJ13" s="170"/>
      <c r="AK13" s="73" t="s">
        <v>171</v>
      </c>
      <c r="AL13" s="72">
        <v>-3</v>
      </c>
      <c r="AM13" s="36"/>
      <c r="AN13" s="36" t="s">
        <v>33</v>
      </c>
      <c r="AO13" s="80" t="s">
        <v>271</v>
      </c>
      <c r="AP13" s="170"/>
      <c r="AQ13" s="170"/>
      <c r="AR13" s="73" t="s">
        <v>171</v>
      </c>
      <c r="AS13" s="72">
        <v>-8</v>
      </c>
      <c r="AT13" s="36"/>
      <c r="AU13" s="36" t="s">
        <v>33</v>
      </c>
      <c r="AV13" s="80" t="s">
        <v>272</v>
      </c>
    </row>
    <row r="14" spans="2:48" ht="16.5" customHeight="1">
      <c r="B14" s="73" t="s">
        <v>32</v>
      </c>
      <c r="C14" s="72">
        <v>740</v>
      </c>
      <c r="D14" s="36"/>
      <c r="E14" s="96"/>
      <c r="F14" s="95"/>
      <c r="G14" s="38"/>
      <c r="I14" s="73" t="s">
        <v>32</v>
      </c>
      <c r="J14" s="72">
        <v>890</v>
      </c>
      <c r="K14" s="36"/>
      <c r="L14" s="96"/>
      <c r="M14" s="95"/>
      <c r="P14" s="73" t="s">
        <v>32</v>
      </c>
      <c r="Q14" s="72">
        <v>230</v>
      </c>
      <c r="R14" s="36"/>
      <c r="S14" s="96"/>
      <c r="T14" s="95"/>
      <c r="W14" s="73" t="s">
        <v>32</v>
      </c>
      <c r="X14" s="72">
        <v>490</v>
      </c>
      <c r="Y14" s="36"/>
      <c r="Z14" s="96"/>
      <c r="AA14" s="95"/>
      <c r="AB14" s="171"/>
      <c r="AC14" s="171"/>
      <c r="AD14" s="73" t="s">
        <v>32</v>
      </c>
      <c r="AE14" s="72">
        <v>390</v>
      </c>
      <c r="AF14" s="36"/>
      <c r="AG14" s="96"/>
      <c r="AH14" s="95"/>
      <c r="AI14" s="171"/>
      <c r="AJ14" s="171"/>
      <c r="AK14" s="73" t="s">
        <v>32</v>
      </c>
      <c r="AL14" s="72">
        <v>410</v>
      </c>
      <c r="AM14" s="36"/>
      <c r="AN14" s="96"/>
      <c r="AO14" s="95"/>
      <c r="AP14" s="171"/>
      <c r="AQ14" s="171"/>
      <c r="AR14" s="73" t="s">
        <v>32</v>
      </c>
      <c r="AS14" s="72">
        <v>530</v>
      </c>
      <c r="AT14" s="36"/>
      <c r="AU14" s="96"/>
      <c r="AV14" s="95"/>
    </row>
    <row r="15" spans="2:48" ht="16.5" customHeight="1">
      <c r="B15" s="73" t="s">
        <v>101</v>
      </c>
      <c r="C15" s="72">
        <v>0</v>
      </c>
      <c r="D15" s="36"/>
      <c r="E15" s="36"/>
      <c r="F15" s="80"/>
      <c r="G15" s="38"/>
      <c r="I15" s="73" t="s">
        <v>101</v>
      </c>
      <c r="J15" s="72">
        <v>2500</v>
      </c>
      <c r="K15" s="36"/>
      <c r="L15" s="36"/>
      <c r="M15" s="80"/>
      <c r="P15" s="73" t="s">
        <v>101</v>
      </c>
      <c r="Q15" s="72">
        <v>2500</v>
      </c>
      <c r="R15" s="36"/>
      <c r="S15" s="36"/>
      <c r="T15" s="80"/>
      <c r="W15" s="73" t="s">
        <v>101</v>
      </c>
      <c r="X15" s="72">
        <v>2500</v>
      </c>
      <c r="Y15" s="36"/>
      <c r="Z15" s="36"/>
      <c r="AA15" s="80"/>
      <c r="AB15" s="170"/>
      <c r="AC15" s="170"/>
      <c r="AD15" s="73" t="s">
        <v>101</v>
      </c>
      <c r="AE15" s="72">
        <v>2500</v>
      </c>
      <c r="AF15" s="36"/>
      <c r="AG15" s="36"/>
      <c r="AH15" s="80"/>
      <c r="AI15" s="170"/>
      <c r="AJ15" s="170"/>
      <c r="AK15" s="73" t="s">
        <v>101</v>
      </c>
      <c r="AL15" s="72">
        <v>2500</v>
      </c>
      <c r="AM15" s="36"/>
      <c r="AN15" s="36"/>
      <c r="AO15" s="80"/>
      <c r="AP15" s="170"/>
      <c r="AQ15" s="170"/>
      <c r="AR15" s="73" t="s">
        <v>101</v>
      </c>
      <c r="AS15" s="72">
        <v>2500</v>
      </c>
      <c r="AT15" s="36"/>
      <c r="AU15" s="36"/>
      <c r="AV15" s="80"/>
    </row>
    <row r="16" spans="2:48" ht="16.5" customHeight="1">
      <c r="B16" s="73" t="s">
        <v>104</v>
      </c>
      <c r="C16" s="72">
        <v>0</v>
      </c>
      <c r="D16" s="36"/>
      <c r="E16" s="36"/>
      <c r="F16" s="80"/>
      <c r="G16" s="38"/>
      <c r="I16" s="73" t="s">
        <v>104</v>
      </c>
      <c r="J16" s="72">
        <v>0</v>
      </c>
      <c r="K16" s="36"/>
      <c r="L16" s="36"/>
      <c r="M16" s="80"/>
      <c r="P16" s="73" t="s">
        <v>104</v>
      </c>
      <c r="Q16" s="72">
        <v>0</v>
      </c>
      <c r="R16" s="36"/>
      <c r="S16" s="36"/>
      <c r="T16" s="80"/>
      <c r="W16" s="73" t="s">
        <v>104</v>
      </c>
      <c r="X16" s="72">
        <v>0</v>
      </c>
      <c r="Y16" s="36"/>
      <c r="Z16" s="36"/>
      <c r="AA16" s="80"/>
      <c r="AB16" s="170"/>
      <c r="AC16" s="170"/>
      <c r="AD16" s="73" t="s">
        <v>104</v>
      </c>
      <c r="AE16" s="72">
        <v>0</v>
      </c>
      <c r="AF16" s="36"/>
      <c r="AG16" s="36"/>
      <c r="AH16" s="80"/>
      <c r="AI16" s="170"/>
      <c r="AJ16" s="170"/>
      <c r="AK16" s="73" t="s">
        <v>104</v>
      </c>
      <c r="AL16" s="72">
        <v>0</v>
      </c>
      <c r="AM16" s="36"/>
      <c r="AN16" s="36"/>
      <c r="AO16" s="80"/>
      <c r="AP16" s="170"/>
      <c r="AQ16" s="170"/>
      <c r="AR16" s="73" t="s">
        <v>104</v>
      </c>
      <c r="AS16" s="72">
        <v>0</v>
      </c>
      <c r="AT16" s="36"/>
      <c r="AU16" s="36"/>
      <c r="AV16" s="80"/>
    </row>
    <row r="17" spans="2:48" ht="16.5" customHeight="1">
      <c r="B17" s="93" t="s">
        <v>109</v>
      </c>
      <c r="C17" s="94">
        <v>22960</v>
      </c>
      <c r="D17" s="81"/>
      <c r="E17" s="36"/>
      <c r="F17" s="37"/>
      <c r="G17" s="38"/>
      <c r="H17" s="39"/>
      <c r="I17" s="93" t="s">
        <v>109</v>
      </c>
      <c r="J17" s="94">
        <v>29890</v>
      </c>
      <c r="K17" s="81"/>
      <c r="L17" s="36"/>
      <c r="M17" s="37"/>
      <c r="N17" s="39"/>
      <c r="O17" s="39"/>
      <c r="P17" s="93" t="s">
        <v>109</v>
      </c>
      <c r="Q17" s="94">
        <v>9770</v>
      </c>
      <c r="R17" s="81"/>
      <c r="S17" s="36"/>
      <c r="T17" s="37"/>
      <c r="U17" s="39"/>
      <c r="V17" s="39"/>
      <c r="W17" s="93" t="s">
        <v>109</v>
      </c>
      <c r="X17" s="94">
        <v>17690</v>
      </c>
      <c r="Y17" s="81"/>
      <c r="Z17" s="36"/>
      <c r="AA17" s="37"/>
      <c r="AB17" s="81"/>
      <c r="AC17" s="81"/>
      <c r="AD17" s="93" t="s">
        <v>109</v>
      </c>
      <c r="AE17" s="94">
        <v>14650</v>
      </c>
      <c r="AF17" s="81"/>
      <c r="AG17" s="36"/>
      <c r="AH17" s="37"/>
      <c r="AI17" s="81"/>
      <c r="AJ17" s="81"/>
      <c r="AK17" s="93" t="s">
        <v>109</v>
      </c>
      <c r="AL17" s="94">
        <v>15110</v>
      </c>
      <c r="AM17" s="81"/>
      <c r="AN17" s="36"/>
      <c r="AO17" s="37"/>
      <c r="AP17" s="81"/>
      <c r="AQ17" s="81"/>
      <c r="AR17" s="93" t="s">
        <v>109</v>
      </c>
      <c r="AS17" s="94">
        <v>18910</v>
      </c>
      <c r="AT17" s="81"/>
      <c r="AU17" s="36"/>
      <c r="AV17" s="37"/>
    </row>
    <row r="18" spans="2:48" ht="16.5" customHeight="1">
      <c r="B18" s="74" t="s">
        <v>111</v>
      </c>
      <c r="C18" s="75">
        <v>0</v>
      </c>
      <c r="D18" s="81"/>
      <c r="E18" s="36"/>
      <c r="F18" s="37"/>
      <c r="G18" s="38"/>
      <c r="H18" s="39"/>
      <c r="I18" s="74" t="s">
        <v>111</v>
      </c>
      <c r="J18" s="75">
        <v>0</v>
      </c>
      <c r="K18" s="81"/>
      <c r="L18" s="36"/>
      <c r="M18" s="37"/>
      <c r="N18" s="39"/>
      <c r="O18" s="39"/>
      <c r="P18" s="74" t="s">
        <v>111</v>
      </c>
      <c r="Q18" s="75">
        <v>0</v>
      </c>
      <c r="R18" s="81"/>
      <c r="S18" s="36"/>
      <c r="T18" s="37"/>
      <c r="U18" s="39"/>
      <c r="V18" s="39"/>
      <c r="W18" s="74" t="s">
        <v>111</v>
      </c>
      <c r="X18" s="75">
        <v>0</v>
      </c>
      <c r="Y18" s="81"/>
      <c r="Z18" s="36"/>
      <c r="AA18" s="37"/>
      <c r="AB18" s="81"/>
      <c r="AC18" s="81"/>
      <c r="AD18" s="74" t="s">
        <v>111</v>
      </c>
      <c r="AE18" s="75">
        <v>0</v>
      </c>
      <c r="AF18" s="81"/>
      <c r="AG18" s="36"/>
      <c r="AH18" s="37"/>
      <c r="AI18" s="81"/>
      <c r="AJ18" s="81"/>
      <c r="AK18" s="74" t="s">
        <v>111</v>
      </c>
      <c r="AL18" s="75">
        <v>0</v>
      </c>
      <c r="AM18" s="81"/>
      <c r="AN18" s="36"/>
      <c r="AO18" s="37"/>
      <c r="AP18" s="81"/>
      <c r="AQ18" s="81"/>
      <c r="AR18" s="74" t="s">
        <v>111</v>
      </c>
      <c r="AS18" s="75">
        <v>0</v>
      </c>
      <c r="AT18" s="81"/>
      <c r="AU18" s="36"/>
      <c r="AV18" s="37"/>
    </row>
    <row r="19" spans="2:48" ht="16.5" customHeight="1">
      <c r="B19" s="91" t="s">
        <v>112</v>
      </c>
      <c r="C19" s="92">
        <v>22960</v>
      </c>
      <c r="D19" s="81"/>
      <c r="E19" s="36"/>
      <c r="F19" s="37"/>
      <c r="G19" s="38"/>
      <c r="I19" s="91" t="s">
        <v>112</v>
      </c>
      <c r="J19" s="92">
        <v>29890</v>
      </c>
      <c r="K19" s="81"/>
      <c r="L19" s="36"/>
      <c r="M19" s="37"/>
      <c r="P19" s="91" t="s">
        <v>112</v>
      </c>
      <c r="Q19" s="92">
        <v>9770</v>
      </c>
      <c r="R19" s="81"/>
      <c r="S19" s="36"/>
      <c r="T19" s="37"/>
      <c r="W19" s="91" t="s">
        <v>112</v>
      </c>
      <c r="X19" s="92">
        <v>17690</v>
      </c>
      <c r="Y19" s="81"/>
      <c r="Z19" s="36"/>
      <c r="AA19" s="37"/>
      <c r="AB19" s="81"/>
      <c r="AC19" s="81"/>
      <c r="AD19" s="91" t="s">
        <v>112</v>
      </c>
      <c r="AE19" s="92">
        <v>14650</v>
      </c>
      <c r="AF19" s="81"/>
      <c r="AG19" s="36"/>
      <c r="AH19" s="37"/>
      <c r="AI19" s="81"/>
      <c r="AJ19" s="81"/>
      <c r="AK19" s="91" t="s">
        <v>112</v>
      </c>
      <c r="AL19" s="92">
        <v>15110</v>
      </c>
      <c r="AM19" s="81"/>
      <c r="AN19" s="36"/>
      <c r="AO19" s="37"/>
      <c r="AP19" s="81"/>
      <c r="AQ19" s="81"/>
      <c r="AR19" s="91" t="s">
        <v>112</v>
      </c>
      <c r="AS19" s="92">
        <v>18910</v>
      </c>
      <c r="AT19" s="81"/>
      <c r="AU19" s="36"/>
      <c r="AV19" s="37"/>
    </row>
    <row r="20" spans="2:48" s="39" customFormat="1" ht="16.5" customHeight="1">
      <c r="B20" s="73"/>
      <c r="C20" s="42"/>
      <c r="D20" s="36"/>
      <c r="E20" s="36"/>
      <c r="F20" s="37"/>
      <c r="G20" s="38"/>
      <c r="I20" s="73"/>
      <c r="J20" s="42"/>
      <c r="K20" s="36"/>
      <c r="L20" s="36"/>
      <c r="M20" s="37"/>
      <c r="P20" s="73"/>
      <c r="Q20" s="42"/>
      <c r="R20" s="36"/>
      <c r="S20" s="36"/>
      <c r="T20" s="37"/>
      <c r="W20" s="73"/>
      <c r="X20" s="42"/>
      <c r="Y20" s="36"/>
      <c r="Z20" s="36"/>
      <c r="AA20" s="37"/>
      <c r="AB20" s="81"/>
      <c r="AC20" s="81"/>
      <c r="AD20" s="73"/>
      <c r="AE20" s="42"/>
      <c r="AF20" s="36"/>
      <c r="AG20" s="36"/>
      <c r="AH20" s="37"/>
      <c r="AI20" s="81"/>
      <c r="AJ20" s="81"/>
      <c r="AK20" s="73"/>
      <c r="AL20" s="42"/>
      <c r="AM20" s="36"/>
      <c r="AN20" s="36"/>
      <c r="AO20" s="37"/>
      <c r="AP20" s="81"/>
      <c r="AQ20" s="81"/>
      <c r="AR20" s="73"/>
      <c r="AS20" s="42"/>
      <c r="AT20" s="36"/>
      <c r="AU20" s="36"/>
      <c r="AV20" s="37"/>
    </row>
    <row r="21" spans="2:48" s="39" customFormat="1" ht="16.5" customHeight="1">
      <c r="B21" s="73">
        <v>0</v>
      </c>
      <c r="C21" s="42"/>
      <c r="D21" s="36"/>
      <c r="E21" s="36"/>
      <c r="F21" s="37"/>
      <c r="G21" s="38"/>
      <c r="I21" s="73">
        <v>0</v>
      </c>
      <c r="J21" s="42"/>
      <c r="K21" s="36"/>
      <c r="L21" s="36"/>
      <c r="M21" s="37"/>
      <c r="P21" s="73">
        <v>0</v>
      </c>
      <c r="Q21" s="42"/>
      <c r="R21" s="36"/>
      <c r="S21" s="36"/>
      <c r="T21" s="37"/>
      <c r="W21" s="73">
        <v>0</v>
      </c>
      <c r="X21" s="42"/>
      <c r="Y21" s="36"/>
      <c r="Z21" s="36"/>
      <c r="AA21" s="37"/>
      <c r="AB21" s="81"/>
      <c r="AC21" s="81"/>
      <c r="AD21" s="73">
        <v>0</v>
      </c>
      <c r="AE21" s="42"/>
      <c r="AF21" s="36"/>
      <c r="AG21" s="36"/>
      <c r="AH21" s="37"/>
      <c r="AI21" s="81"/>
      <c r="AJ21" s="81"/>
      <c r="AK21" s="73">
        <v>0</v>
      </c>
      <c r="AL21" s="42"/>
      <c r="AM21" s="36"/>
      <c r="AN21" s="36"/>
      <c r="AO21" s="37"/>
      <c r="AP21" s="81"/>
      <c r="AQ21" s="81"/>
      <c r="AR21" s="73">
        <v>0</v>
      </c>
      <c r="AS21" s="42"/>
      <c r="AT21" s="36"/>
      <c r="AU21" s="36"/>
      <c r="AV21" s="37"/>
    </row>
    <row r="22" spans="2:48" s="39" customFormat="1" ht="16.5" customHeight="1">
      <c r="B22" s="73" t="s">
        <v>211</v>
      </c>
      <c r="C22" s="42"/>
      <c r="D22" s="36"/>
      <c r="E22" s="36"/>
      <c r="F22" s="37"/>
      <c r="G22" s="38"/>
      <c r="I22" s="73" t="s">
        <v>211</v>
      </c>
      <c r="J22" s="42"/>
      <c r="K22" s="36"/>
      <c r="L22" s="36"/>
      <c r="M22" s="37"/>
      <c r="P22" s="73" t="s">
        <v>211</v>
      </c>
      <c r="Q22" s="42"/>
      <c r="R22" s="36"/>
      <c r="S22" s="36"/>
      <c r="T22" s="37"/>
      <c r="W22" s="73" t="s">
        <v>211</v>
      </c>
      <c r="X22" s="42"/>
      <c r="Y22" s="36"/>
      <c r="Z22" s="36"/>
      <c r="AA22" s="37"/>
      <c r="AB22" s="81"/>
      <c r="AC22" s="81"/>
      <c r="AD22" s="73" t="s">
        <v>211</v>
      </c>
      <c r="AE22" s="42"/>
      <c r="AF22" s="36"/>
      <c r="AG22" s="36"/>
      <c r="AH22" s="37"/>
      <c r="AI22" s="81"/>
      <c r="AJ22" s="81"/>
      <c r="AK22" s="73" t="s">
        <v>211</v>
      </c>
      <c r="AL22" s="42"/>
      <c r="AM22" s="36"/>
      <c r="AN22" s="36"/>
      <c r="AO22" s="37"/>
      <c r="AP22" s="81"/>
      <c r="AQ22" s="81"/>
      <c r="AR22" s="73" t="s">
        <v>211</v>
      </c>
      <c r="AS22" s="42"/>
      <c r="AT22" s="36"/>
      <c r="AU22" s="36"/>
      <c r="AV22" s="37"/>
    </row>
    <row r="23" spans="2:48" s="184" customFormat="1" ht="16.5" customHeight="1">
      <c r="B23" s="180">
        <v>0</v>
      </c>
      <c r="C23" s="181"/>
      <c r="D23" s="26"/>
      <c r="E23" s="26"/>
      <c r="F23" s="182"/>
      <c r="G23" s="183"/>
      <c r="I23" s="180">
        <v>0</v>
      </c>
      <c r="J23" s="181"/>
      <c r="K23" s="26"/>
      <c r="L23" s="26"/>
      <c r="M23" s="182"/>
      <c r="P23" s="180">
        <v>0</v>
      </c>
      <c r="Q23" s="181"/>
      <c r="R23" s="26"/>
      <c r="S23" s="26"/>
      <c r="T23" s="182"/>
      <c r="W23" s="180">
        <v>0</v>
      </c>
      <c r="X23" s="181"/>
      <c r="Y23" s="26"/>
      <c r="Z23" s="26"/>
      <c r="AA23" s="182"/>
      <c r="AB23" s="185"/>
      <c r="AC23" s="185"/>
      <c r="AD23" s="180">
        <v>0</v>
      </c>
      <c r="AE23" s="181"/>
      <c r="AF23" s="26"/>
      <c r="AG23" s="26"/>
      <c r="AH23" s="182"/>
      <c r="AI23" s="185"/>
      <c r="AJ23" s="185"/>
      <c r="AK23" s="180">
        <v>0</v>
      </c>
      <c r="AL23" s="181"/>
      <c r="AM23" s="26"/>
      <c r="AN23" s="26"/>
      <c r="AO23" s="182"/>
      <c r="AP23" s="185"/>
      <c r="AQ23" s="185"/>
      <c r="AR23" s="180">
        <v>0</v>
      </c>
      <c r="AS23" s="181"/>
      <c r="AT23" s="26"/>
      <c r="AU23" s="26"/>
      <c r="AV23" s="182"/>
    </row>
    <row r="24" spans="2:48" ht="16.5" customHeight="1" thickBot="1">
      <c r="B24" s="84"/>
      <c r="C24" s="85"/>
      <c r="D24" s="85"/>
      <c r="E24" s="85"/>
      <c r="F24" s="86"/>
      <c r="G24" s="38"/>
      <c r="I24" s="84"/>
      <c r="J24" s="85"/>
      <c r="K24" s="85"/>
      <c r="L24" s="85"/>
      <c r="M24" s="86"/>
      <c r="P24" s="84"/>
      <c r="Q24" s="85"/>
      <c r="R24" s="85"/>
      <c r="S24" s="85"/>
      <c r="T24" s="86"/>
      <c r="W24" s="84"/>
      <c r="X24" s="85"/>
      <c r="Y24" s="85"/>
      <c r="Z24" s="85"/>
      <c r="AA24" s="86"/>
      <c r="AB24" s="81"/>
      <c r="AC24" s="81"/>
      <c r="AD24" s="84"/>
      <c r="AE24" s="85"/>
      <c r="AF24" s="85"/>
      <c r="AG24" s="85"/>
      <c r="AH24" s="86"/>
      <c r="AI24" s="81"/>
      <c r="AJ24" s="81"/>
      <c r="AK24" s="84"/>
      <c r="AL24" s="85"/>
      <c r="AM24" s="85"/>
      <c r="AN24" s="85"/>
      <c r="AO24" s="86"/>
      <c r="AP24" s="81"/>
      <c r="AQ24" s="81"/>
      <c r="AR24" s="84"/>
      <c r="AS24" s="85"/>
      <c r="AT24" s="85"/>
      <c r="AU24" s="85"/>
      <c r="AV24" s="86"/>
    </row>
    <row r="25" spans="2:48" ht="16.5" customHeight="1">
      <c r="B25" s="36"/>
      <c r="C25" s="36"/>
      <c r="D25" s="36"/>
      <c r="E25" s="36"/>
      <c r="F25" s="36"/>
      <c r="G25" s="38"/>
      <c r="I25" s="36"/>
      <c r="J25" s="36"/>
      <c r="K25" s="36"/>
      <c r="L25" s="36"/>
      <c r="M25" s="36"/>
      <c r="P25" s="36"/>
      <c r="Q25" s="36"/>
      <c r="R25" s="36"/>
      <c r="S25" s="36"/>
      <c r="T25" s="36"/>
      <c r="W25" s="36"/>
      <c r="X25" s="36"/>
      <c r="Y25" s="36"/>
      <c r="Z25" s="36"/>
      <c r="AA25" s="36"/>
      <c r="AB25" s="81"/>
      <c r="AC25" s="81"/>
      <c r="AD25" s="36"/>
      <c r="AE25" s="36"/>
      <c r="AF25" s="36"/>
      <c r="AG25" s="36"/>
      <c r="AH25" s="36"/>
      <c r="AI25" s="81"/>
      <c r="AJ25" s="81"/>
      <c r="AK25" s="36"/>
      <c r="AL25" s="36"/>
      <c r="AM25" s="36"/>
      <c r="AN25" s="36"/>
      <c r="AO25" s="36"/>
      <c r="AP25" s="81"/>
      <c r="AQ25" s="81"/>
      <c r="AR25" s="36"/>
      <c r="AS25" s="36"/>
      <c r="AT25" s="36"/>
      <c r="AU25" s="36"/>
      <c r="AV25" s="36"/>
    </row>
    <row r="26" spans="2:48" ht="16.5" customHeight="1">
      <c r="B26" s="87"/>
      <c r="I26" s="87"/>
      <c r="P26" s="87"/>
      <c r="W26" s="87"/>
      <c r="AD26" s="87"/>
      <c r="AK26" s="87"/>
      <c r="AR26" s="87"/>
    </row>
    <row r="27" spans="2:48" ht="16.5" customHeight="1">
      <c r="B27" s="36"/>
      <c r="I27" s="36"/>
      <c r="P27" s="36"/>
      <c r="W27" s="36"/>
      <c r="AD27" s="36"/>
      <c r="AK27" s="36"/>
      <c r="AR27" s="36"/>
    </row>
    <row r="28" spans="2:48" ht="16.5" customHeight="1" thickBot="1">
      <c r="G28" s="38"/>
    </row>
    <row r="29" spans="2:48" s="76" customFormat="1" ht="16.5" customHeight="1">
      <c r="B29" s="98"/>
      <c r="C29" s="101"/>
      <c r="D29" s="102" t="s">
        <v>114</v>
      </c>
      <c r="E29" s="99"/>
      <c r="F29" s="100"/>
      <c r="G29" s="77"/>
      <c r="I29" s="98"/>
      <c r="J29" s="101"/>
      <c r="K29" s="102" t="s">
        <v>114</v>
      </c>
      <c r="L29" s="99"/>
      <c r="M29" s="100"/>
      <c r="P29" s="98"/>
      <c r="Q29" s="101"/>
      <c r="R29" s="102" t="s">
        <v>114</v>
      </c>
      <c r="S29" s="99"/>
      <c r="T29" s="100"/>
      <c r="W29" s="98"/>
      <c r="X29" s="101"/>
      <c r="Y29" s="102" t="s">
        <v>114</v>
      </c>
      <c r="Z29" s="99"/>
      <c r="AA29" s="100"/>
      <c r="AB29" s="167"/>
      <c r="AC29" s="167"/>
      <c r="AD29" s="98"/>
      <c r="AE29" s="101"/>
      <c r="AF29" s="102" t="s">
        <v>114</v>
      </c>
      <c r="AG29" s="99"/>
      <c r="AH29" s="100"/>
      <c r="AI29" s="167"/>
      <c r="AJ29" s="167"/>
      <c r="AK29" s="98"/>
      <c r="AL29" s="101"/>
      <c r="AM29" s="102" t="s">
        <v>114</v>
      </c>
      <c r="AN29" s="99"/>
      <c r="AO29" s="100"/>
      <c r="AP29" s="167"/>
      <c r="AQ29" s="167"/>
      <c r="AR29" s="98"/>
      <c r="AS29" s="101"/>
      <c r="AT29" s="102" t="s">
        <v>114</v>
      </c>
      <c r="AU29" s="99"/>
      <c r="AV29" s="100"/>
    </row>
    <row r="30" spans="2:48" ht="16.5" customHeight="1">
      <c r="B30" s="40" t="s">
        <v>26</v>
      </c>
      <c r="C30" s="26" t="s">
        <v>87</v>
      </c>
      <c r="D30" s="36"/>
      <c r="E30" s="26"/>
      <c r="F30" s="95"/>
      <c r="G30" s="38"/>
      <c r="H30" s="41"/>
      <c r="I30" s="40" t="s">
        <v>26</v>
      </c>
      <c r="J30" s="26" t="s">
        <v>88</v>
      </c>
      <c r="K30" s="41"/>
      <c r="L30" s="26"/>
      <c r="M30" s="70"/>
      <c r="N30" s="41"/>
      <c r="O30" s="41"/>
      <c r="P30" s="40" t="s">
        <v>26</v>
      </c>
      <c r="Q30" s="26" t="s">
        <v>89</v>
      </c>
      <c r="R30" s="42"/>
      <c r="S30" s="26"/>
      <c r="T30" s="70"/>
      <c r="U30" s="41"/>
      <c r="V30" s="41"/>
      <c r="W30" s="40" t="s">
        <v>26</v>
      </c>
      <c r="X30" s="26" t="s">
        <v>90</v>
      </c>
      <c r="Y30" s="41"/>
      <c r="Z30" s="26"/>
      <c r="AA30" s="70"/>
      <c r="AB30" s="41"/>
      <c r="AC30" s="41"/>
      <c r="AD30" s="40" t="s">
        <v>26</v>
      </c>
      <c r="AE30" s="26" t="s">
        <v>91</v>
      </c>
      <c r="AF30" s="41"/>
      <c r="AG30" s="26"/>
      <c r="AH30" s="70"/>
      <c r="AI30" s="41"/>
      <c r="AJ30" s="41"/>
      <c r="AK30" s="40" t="s">
        <v>26</v>
      </c>
      <c r="AL30" s="26" t="s">
        <v>92</v>
      </c>
      <c r="AN30" s="26"/>
      <c r="AO30" s="70"/>
      <c r="AP30" s="41"/>
      <c r="AQ30" s="41"/>
      <c r="AR30" s="40" t="s">
        <v>26</v>
      </c>
      <c r="AS30" s="26" t="s">
        <v>93</v>
      </c>
      <c r="AU30" s="26"/>
      <c r="AV30" s="70"/>
    </row>
    <row r="31" spans="2:48" ht="16.5" customHeight="1">
      <c r="B31" s="73" t="s">
        <v>27</v>
      </c>
      <c r="C31" s="36" t="s">
        <v>247</v>
      </c>
      <c r="D31" s="36"/>
      <c r="E31" s="36" t="s">
        <v>28</v>
      </c>
      <c r="F31" s="90">
        <v>45392</v>
      </c>
      <c r="G31" s="38"/>
      <c r="I31" s="73" t="s">
        <v>27</v>
      </c>
      <c r="J31" s="36" t="s">
        <v>247</v>
      </c>
      <c r="K31" s="36"/>
      <c r="L31" s="36" t="s">
        <v>28</v>
      </c>
      <c r="M31" s="90">
        <v>45392</v>
      </c>
      <c r="P31" s="73" t="s">
        <v>27</v>
      </c>
      <c r="Q31" s="36" t="s">
        <v>247</v>
      </c>
      <c r="R31" s="36"/>
      <c r="S31" s="36" t="s">
        <v>28</v>
      </c>
      <c r="T31" s="90">
        <v>45392</v>
      </c>
      <c r="W31" s="73" t="s">
        <v>27</v>
      </c>
      <c r="X31" s="36" t="s">
        <v>247</v>
      </c>
      <c r="Y31" s="36"/>
      <c r="Z31" s="36" t="s">
        <v>28</v>
      </c>
      <c r="AA31" s="90">
        <v>45392</v>
      </c>
      <c r="AB31" s="168"/>
      <c r="AC31" s="168"/>
      <c r="AD31" s="73" t="s">
        <v>27</v>
      </c>
      <c r="AE31" s="36" t="s">
        <v>247</v>
      </c>
      <c r="AF31" s="36"/>
      <c r="AG31" s="36" t="s">
        <v>28</v>
      </c>
      <c r="AH31" s="90">
        <v>45392</v>
      </c>
      <c r="AI31" s="168"/>
      <c r="AJ31" s="168"/>
      <c r="AK31" s="73" t="s">
        <v>27</v>
      </c>
      <c r="AL31" s="36" t="s">
        <v>247</v>
      </c>
      <c r="AM31" s="36"/>
      <c r="AN31" s="36" t="s">
        <v>28</v>
      </c>
      <c r="AO31" s="90">
        <v>45392</v>
      </c>
      <c r="AP31" s="168"/>
      <c r="AQ31" s="168"/>
      <c r="AR31" s="73" t="s">
        <v>27</v>
      </c>
      <c r="AS31" s="36" t="s">
        <v>247</v>
      </c>
      <c r="AT31" s="36"/>
      <c r="AU31" s="36" t="s">
        <v>28</v>
      </c>
      <c r="AV31" s="90">
        <v>45392</v>
      </c>
    </row>
    <row r="32" spans="2:48" ht="16.5" customHeight="1">
      <c r="B32" s="73"/>
      <c r="C32" s="36"/>
      <c r="D32" s="36"/>
      <c r="E32" s="36"/>
      <c r="F32" s="37"/>
      <c r="G32" s="38"/>
      <c r="I32" s="73"/>
      <c r="J32" s="36"/>
      <c r="K32" s="36"/>
      <c r="L32" s="36"/>
      <c r="M32" s="37"/>
      <c r="P32" s="73"/>
      <c r="Q32" s="36"/>
      <c r="R32" s="36"/>
      <c r="S32" s="36"/>
      <c r="T32" s="37"/>
      <c r="W32" s="73"/>
      <c r="X32" s="36"/>
      <c r="Y32" s="36"/>
      <c r="Z32" s="36"/>
      <c r="AA32" s="37"/>
      <c r="AB32" s="81"/>
      <c r="AC32" s="81"/>
      <c r="AD32" s="73"/>
      <c r="AE32" s="36"/>
      <c r="AF32" s="36"/>
      <c r="AG32" s="36"/>
      <c r="AH32" s="37"/>
      <c r="AI32" s="81"/>
      <c r="AJ32" s="81"/>
      <c r="AK32" s="73"/>
      <c r="AL32" s="36"/>
      <c r="AM32" s="36"/>
      <c r="AN32" s="36"/>
      <c r="AO32" s="37"/>
      <c r="AP32" s="81"/>
      <c r="AQ32" s="81"/>
      <c r="AR32" s="73"/>
      <c r="AS32" s="36"/>
      <c r="AT32" s="36"/>
      <c r="AU32" s="36"/>
      <c r="AV32" s="37"/>
    </row>
    <row r="33" spans="1:58" s="79" customFormat="1" ht="16.5" customHeight="1">
      <c r="B33" s="266" t="s">
        <v>113</v>
      </c>
      <c r="C33" s="267"/>
      <c r="D33" s="249"/>
      <c r="E33" s="268" t="s">
        <v>115</v>
      </c>
      <c r="F33" s="269"/>
      <c r="G33" s="78"/>
      <c r="I33" s="266" t="s">
        <v>113</v>
      </c>
      <c r="J33" s="267"/>
      <c r="K33" s="249"/>
      <c r="L33" s="268" t="s">
        <v>115</v>
      </c>
      <c r="M33" s="269"/>
      <c r="P33" s="266" t="s">
        <v>113</v>
      </c>
      <c r="Q33" s="267"/>
      <c r="R33" s="249"/>
      <c r="S33" s="268" t="s">
        <v>115</v>
      </c>
      <c r="T33" s="269"/>
      <c r="W33" s="266" t="s">
        <v>113</v>
      </c>
      <c r="X33" s="267"/>
      <c r="Y33" s="249"/>
      <c r="Z33" s="268" t="s">
        <v>115</v>
      </c>
      <c r="AA33" s="269"/>
      <c r="AB33" s="169"/>
      <c r="AC33" s="169"/>
      <c r="AD33" s="266" t="s">
        <v>113</v>
      </c>
      <c r="AE33" s="267"/>
      <c r="AF33" s="249"/>
      <c r="AG33" s="268" t="s">
        <v>115</v>
      </c>
      <c r="AH33" s="269"/>
      <c r="AI33" s="169"/>
      <c r="AJ33" s="169"/>
      <c r="AK33" s="266" t="s">
        <v>113</v>
      </c>
      <c r="AL33" s="267"/>
      <c r="AM33" s="249"/>
      <c r="AN33" s="268" t="s">
        <v>115</v>
      </c>
      <c r="AO33" s="269"/>
      <c r="AP33" s="169"/>
      <c r="AQ33" s="169"/>
      <c r="AR33" s="266" t="s">
        <v>113</v>
      </c>
      <c r="AS33" s="267"/>
      <c r="AT33" s="249"/>
      <c r="AU33" s="268" t="s">
        <v>115</v>
      </c>
      <c r="AV33" s="269"/>
    </row>
    <row r="34" spans="1:58" ht="16.5" customHeight="1">
      <c r="B34" s="73" t="s">
        <v>1</v>
      </c>
      <c r="C34" s="72">
        <v>910</v>
      </c>
      <c r="D34" s="36"/>
      <c r="E34" s="36" t="s">
        <v>29</v>
      </c>
      <c r="F34" s="80" t="s">
        <v>273</v>
      </c>
      <c r="G34" s="38"/>
      <c r="I34" s="73" t="s">
        <v>1</v>
      </c>
      <c r="J34" s="72">
        <v>910</v>
      </c>
      <c r="K34" s="36"/>
      <c r="L34" s="36" t="s">
        <v>29</v>
      </c>
      <c r="M34" s="80" t="s">
        <v>274</v>
      </c>
      <c r="P34" s="73" t="s">
        <v>1</v>
      </c>
      <c r="Q34" s="72">
        <v>910</v>
      </c>
      <c r="R34" s="36"/>
      <c r="S34" s="36" t="s">
        <v>29</v>
      </c>
      <c r="T34" s="80" t="s">
        <v>275</v>
      </c>
      <c r="W34" s="73" t="s">
        <v>1</v>
      </c>
      <c r="X34" s="72">
        <v>910</v>
      </c>
      <c r="Y34" s="36"/>
      <c r="Z34" s="36" t="s">
        <v>29</v>
      </c>
      <c r="AA34" s="80" t="s">
        <v>276</v>
      </c>
      <c r="AB34" s="170"/>
      <c r="AC34" s="170"/>
      <c r="AD34" s="73" t="s">
        <v>1</v>
      </c>
      <c r="AE34" s="72">
        <v>910</v>
      </c>
      <c r="AF34" s="36"/>
      <c r="AG34" s="36" t="s">
        <v>29</v>
      </c>
      <c r="AH34" s="80" t="s">
        <v>277</v>
      </c>
      <c r="AI34" s="170"/>
      <c r="AJ34" s="170"/>
      <c r="AK34" s="73" t="s">
        <v>1</v>
      </c>
      <c r="AL34" s="72">
        <v>910</v>
      </c>
      <c r="AM34" s="36"/>
      <c r="AN34" s="36" t="s">
        <v>29</v>
      </c>
      <c r="AO34" s="80" t="s">
        <v>278</v>
      </c>
      <c r="AP34" s="170"/>
      <c r="AQ34" s="170"/>
      <c r="AR34" s="73" t="s">
        <v>1</v>
      </c>
      <c r="AS34" s="72">
        <v>910</v>
      </c>
      <c r="AT34" s="36"/>
      <c r="AU34" s="36" t="s">
        <v>29</v>
      </c>
      <c r="AV34" s="80" t="s">
        <v>279</v>
      </c>
      <c r="BF34" s="165"/>
    </row>
    <row r="35" spans="1:58" ht="16.5" customHeight="1">
      <c r="B35" s="73" t="s">
        <v>3</v>
      </c>
      <c r="C35" s="72">
        <v>17520</v>
      </c>
      <c r="D35" s="36"/>
      <c r="E35" s="36" t="s">
        <v>30</v>
      </c>
      <c r="F35" s="80" t="s">
        <v>280</v>
      </c>
      <c r="G35" s="38"/>
      <c r="I35" s="73" t="s">
        <v>3</v>
      </c>
      <c r="J35" s="72">
        <v>14400</v>
      </c>
      <c r="K35" s="36"/>
      <c r="L35" s="36" t="s">
        <v>30</v>
      </c>
      <c r="M35" s="80" t="s">
        <v>281</v>
      </c>
      <c r="P35" s="73" t="s">
        <v>3</v>
      </c>
      <c r="Q35" s="72">
        <v>9480</v>
      </c>
      <c r="R35" s="36"/>
      <c r="S35" s="36" t="s">
        <v>30</v>
      </c>
      <c r="T35" s="80" t="s">
        <v>282</v>
      </c>
      <c r="W35" s="73" t="s">
        <v>3</v>
      </c>
      <c r="X35" s="72">
        <v>9000</v>
      </c>
      <c r="Y35" s="36"/>
      <c r="Z35" s="36" t="s">
        <v>30</v>
      </c>
      <c r="AA35" s="80" t="s">
        <v>283</v>
      </c>
      <c r="AB35" s="170"/>
      <c r="AC35" s="170"/>
      <c r="AD35" s="73" t="s">
        <v>3</v>
      </c>
      <c r="AE35" s="72">
        <v>14880</v>
      </c>
      <c r="AF35" s="36"/>
      <c r="AG35" s="36" t="s">
        <v>30</v>
      </c>
      <c r="AH35" s="80" t="s">
        <v>284</v>
      </c>
      <c r="AI35" s="170"/>
      <c r="AJ35" s="170"/>
      <c r="AK35" s="73" t="s">
        <v>3</v>
      </c>
      <c r="AL35" s="72">
        <v>16080</v>
      </c>
      <c r="AM35" s="36"/>
      <c r="AN35" s="36" t="s">
        <v>30</v>
      </c>
      <c r="AO35" s="80" t="s">
        <v>285</v>
      </c>
      <c r="AP35" s="170"/>
      <c r="AQ35" s="170"/>
      <c r="AR35" s="73" t="s">
        <v>3</v>
      </c>
      <c r="AS35" s="72">
        <v>10560</v>
      </c>
      <c r="AT35" s="36"/>
      <c r="AU35" s="36" t="s">
        <v>30</v>
      </c>
      <c r="AV35" s="80" t="s">
        <v>286</v>
      </c>
      <c r="BF35" s="165"/>
    </row>
    <row r="36" spans="1:58" ht="16.5" customHeight="1">
      <c r="B36" s="73" t="s">
        <v>159</v>
      </c>
      <c r="C36" s="72">
        <v>0</v>
      </c>
      <c r="D36" s="36"/>
      <c r="E36" s="36"/>
      <c r="F36" s="80"/>
      <c r="G36" s="38"/>
      <c r="I36" s="73" t="s">
        <v>159</v>
      </c>
      <c r="J36" s="72">
        <v>0</v>
      </c>
      <c r="K36" s="36"/>
      <c r="L36" s="36"/>
      <c r="M36" s="80"/>
      <c r="P36" s="73" t="s">
        <v>159</v>
      </c>
      <c r="Q36" s="72">
        <v>0</v>
      </c>
      <c r="R36" s="36"/>
      <c r="S36" s="36"/>
      <c r="T36" s="80"/>
      <c r="W36" s="73" t="s">
        <v>159</v>
      </c>
      <c r="X36" s="72">
        <v>0</v>
      </c>
      <c r="Y36" s="36"/>
      <c r="Z36" s="36"/>
      <c r="AA36" s="80"/>
      <c r="AB36" s="170"/>
      <c r="AC36" s="170"/>
      <c r="AD36" s="73" t="s">
        <v>159</v>
      </c>
      <c r="AE36" s="72">
        <v>0</v>
      </c>
      <c r="AF36" s="36"/>
      <c r="AG36" s="36"/>
      <c r="AH36" s="80"/>
      <c r="AI36" s="170"/>
      <c r="AJ36" s="170"/>
      <c r="AK36" s="73" t="s">
        <v>159</v>
      </c>
      <c r="AL36" s="72">
        <v>0</v>
      </c>
      <c r="AM36" s="36"/>
      <c r="AN36" s="36"/>
      <c r="AO36" s="80"/>
      <c r="AP36" s="170"/>
      <c r="AQ36" s="170"/>
      <c r="AR36" s="73" t="s">
        <v>159</v>
      </c>
      <c r="AS36" s="72">
        <v>0</v>
      </c>
      <c r="AT36" s="36"/>
      <c r="AU36" s="36"/>
      <c r="AV36" s="80"/>
      <c r="BF36" s="165"/>
    </row>
    <row r="37" spans="1:58" ht="16.5" customHeight="1">
      <c r="B37" s="164" t="s">
        <v>167</v>
      </c>
      <c r="C37" s="72">
        <v>1314</v>
      </c>
      <c r="D37" s="36"/>
      <c r="E37" s="36"/>
      <c r="F37" s="80"/>
      <c r="G37" s="38"/>
      <c r="I37" s="164" t="s">
        <v>167</v>
      </c>
      <c r="J37" s="72">
        <v>1080</v>
      </c>
      <c r="K37" s="36"/>
      <c r="L37" s="36"/>
      <c r="M37" s="80"/>
      <c r="P37" s="164" t="s">
        <v>167</v>
      </c>
      <c r="Q37" s="72">
        <v>711</v>
      </c>
      <c r="R37" s="36"/>
      <c r="S37" s="36"/>
      <c r="T37" s="80"/>
      <c r="W37" s="164" t="s">
        <v>167</v>
      </c>
      <c r="X37" s="72">
        <v>675</v>
      </c>
      <c r="Y37" s="36"/>
      <c r="Z37" s="36"/>
      <c r="AA37" s="80"/>
      <c r="AB37" s="170"/>
      <c r="AC37" s="170"/>
      <c r="AD37" s="164" t="s">
        <v>167</v>
      </c>
      <c r="AE37" s="72">
        <v>1116</v>
      </c>
      <c r="AF37" s="36"/>
      <c r="AG37" s="36"/>
      <c r="AH37" s="80"/>
      <c r="AI37" s="170"/>
      <c r="AJ37" s="170"/>
      <c r="AK37" s="164" t="s">
        <v>167</v>
      </c>
      <c r="AL37" s="72">
        <v>1206</v>
      </c>
      <c r="AM37" s="36"/>
      <c r="AN37" s="36"/>
      <c r="AO37" s="80"/>
      <c r="AP37" s="170"/>
      <c r="AQ37" s="170"/>
      <c r="AR37" s="164" t="s">
        <v>167</v>
      </c>
      <c r="AS37" s="72">
        <v>792</v>
      </c>
      <c r="AT37" s="36"/>
      <c r="AU37" s="36"/>
      <c r="AV37" s="80"/>
      <c r="BF37" s="165"/>
    </row>
    <row r="38" spans="1:58" ht="16.5" customHeight="1">
      <c r="B38" s="73" t="s">
        <v>168</v>
      </c>
      <c r="C38" s="72">
        <v>730</v>
      </c>
      <c r="D38" s="36"/>
      <c r="E38" s="36"/>
      <c r="F38" s="80"/>
      <c r="G38" s="38"/>
      <c r="I38" s="73" t="s">
        <v>168</v>
      </c>
      <c r="J38" s="72">
        <v>600</v>
      </c>
      <c r="K38" s="36"/>
      <c r="L38" s="36"/>
      <c r="M38" s="80"/>
      <c r="P38" s="73" t="s">
        <v>168</v>
      </c>
      <c r="Q38" s="72">
        <v>395</v>
      </c>
      <c r="R38" s="36"/>
      <c r="S38" s="36"/>
      <c r="T38" s="80"/>
      <c r="W38" s="73" t="s">
        <v>168</v>
      </c>
      <c r="X38" s="72">
        <v>375</v>
      </c>
      <c r="Y38" s="36"/>
      <c r="Z38" s="36"/>
      <c r="AA38" s="80"/>
      <c r="AB38" s="170"/>
      <c r="AC38" s="170"/>
      <c r="AD38" s="73" t="s">
        <v>168</v>
      </c>
      <c r="AE38" s="72">
        <v>620</v>
      </c>
      <c r="AF38" s="36"/>
      <c r="AG38" s="36"/>
      <c r="AH38" s="80"/>
      <c r="AI38" s="170"/>
      <c r="AJ38" s="170"/>
      <c r="AK38" s="73" t="s">
        <v>168</v>
      </c>
      <c r="AL38" s="72">
        <v>670</v>
      </c>
      <c r="AM38" s="36"/>
      <c r="AN38" s="36"/>
      <c r="AO38" s="80"/>
      <c r="AP38" s="170"/>
      <c r="AQ38" s="170"/>
      <c r="AR38" s="73" t="s">
        <v>168</v>
      </c>
      <c r="AS38" s="72">
        <v>440</v>
      </c>
      <c r="AT38" s="36"/>
      <c r="AU38" s="36"/>
      <c r="AV38" s="80"/>
      <c r="BF38" s="165"/>
    </row>
    <row r="39" spans="1:58" ht="16.5" customHeight="1">
      <c r="B39" s="73" t="s">
        <v>31</v>
      </c>
      <c r="C39" s="72">
        <v>2047</v>
      </c>
      <c r="D39" s="36"/>
      <c r="E39" s="172" t="s">
        <v>117</v>
      </c>
      <c r="F39" s="173"/>
      <c r="G39" s="38"/>
      <c r="I39" s="73" t="s">
        <v>31</v>
      </c>
      <c r="J39" s="72">
        <v>1699</v>
      </c>
      <c r="K39" s="36"/>
      <c r="L39" s="172" t="s">
        <v>117</v>
      </c>
      <c r="M39" s="173"/>
      <c r="P39" s="73" t="s">
        <v>31</v>
      </c>
      <c r="Q39" s="72">
        <v>1150</v>
      </c>
      <c r="R39" s="36"/>
      <c r="S39" s="172" t="s">
        <v>117</v>
      </c>
      <c r="T39" s="173"/>
      <c r="W39" s="73" t="s">
        <v>31</v>
      </c>
      <c r="X39" s="72">
        <v>1096</v>
      </c>
      <c r="Y39" s="36"/>
      <c r="Z39" s="172" t="s">
        <v>117</v>
      </c>
      <c r="AA39" s="173"/>
      <c r="AB39" s="169"/>
      <c r="AC39" s="169"/>
      <c r="AD39" s="73" t="s">
        <v>31</v>
      </c>
      <c r="AE39" s="72">
        <v>1753</v>
      </c>
      <c r="AF39" s="36"/>
      <c r="AG39" s="172" t="s">
        <v>117</v>
      </c>
      <c r="AH39" s="173"/>
      <c r="AI39" s="169"/>
      <c r="AJ39" s="169"/>
      <c r="AK39" s="73" t="s">
        <v>31</v>
      </c>
      <c r="AL39" s="72">
        <v>1887</v>
      </c>
      <c r="AM39" s="36"/>
      <c r="AN39" s="172" t="s">
        <v>117</v>
      </c>
      <c r="AO39" s="173"/>
      <c r="AP39" s="169"/>
      <c r="AQ39" s="169"/>
      <c r="AR39" s="73" t="s">
        <v>31</v>
      </c>
      <c r="AS39" s="72">
        <v>1270</v>
      </c>
      <c r="AT39" s="36"/>
      <c r="AU39" s="172" t="s">
        <v>117</v>
      </c>
      <c r="AV39" s="173"/>
      <c r="BF39" s="165"/>
    </row>
    <row r="40" spans="1:58" ht="16.5" customHeight="1">
      <c r="B40" s="73" t="s">
        <v>171</v>
      </c>
      <c r="C40" s="72">
        <v>-1</v>
      </c>
      <c r="D40" s="36"/>
      <c r="E40" s="36" t="s">
        <v>33</v>
      </c>
      <c r="F40" s="80" t="s">
        <v>287</v>
      </c>
      <c r="G40" s="38"/>
      <c r="I40" s="73" t="s">
        <v>171</v>
      </c>
      <c r="J40" s="72">
        <v>-9</v>
      </c>
      <c r="K40" s="36"/>
      <c r="L40" s="36" t="s">
        <v>33</v>
      </c>
      <c r="M40" s="80" t="s">
        <v>288</v>
      </c>
      <c r="P40" s="73" t="s">
        <v>171</v>
      </c>
      <c r="Q40" s="72">
        <v>-6</v>
      </c>
      <c r="R40" s="36"/>
      <c r="S40" s="36" t="s">
        <v>33</v>
      </c>
      <c r="T40" s="80" t="s">
        <v>289</v>
      </c>
      <c r="W40" s="73" t="s">
        <v>171</v>
      </c>
      <c r="X40" s="72">
        <v>-6</v>
      </c>
      <c r="Y40" s="36"/>
      <c r="Z40" s="36" t="s">
        <v>33</v>
      </c>
      <c r="AA40" s="80" t="s">
        <v>290</v>
      </c>
      <c r="AB40" s="170"/>
      <c r="AC40" s="170"/>
      <c r="AD40" s="73" t="s">
        <v>171</v>
      </c>
      <c r="AE40" s="72">
        <v>-9</v>
      </c>
      <c r="AF40" s="36"/>
      <c r="AG40" s="36" t="s">
        <v>33</v>
      </c>
      <c r="AH40" s="80" t="s">
        <v>291</v>
      </c>
      <c r="AI40" s="170"/>
      <c r="AJ40" s="170"/>
      <c r="AK40" s="73" t="s">
        <v>171</v>
      </c>
      <c r="AL40" s="72">
        <v>-3</v>
      </c>
      <c r="AM40" s="36"/>
      <c r="AN40" s="36" t="s">
        <v>33</v>
      </c>
      <c r="AO40" s="80" t="s">
        <v>292</v>
      </c>
      <c r="AP40" s="170"/>
      <c r="AQ40" s="170"/>
      <c r="AR40" s="73" t="s">
        <v>171</v>
      </c>
      <c r="AS40" s="72">
        <v>-2</v>
      </c>
      <c r="AT40" s="36"/>
      <c r="AU40" s="36" t="s">
        <v>33</v>
      </c>
      <c r="AV40" s="80" t="s">
        <v>293</v>
      </c>
      <c r="BF40" s="165"/>
    </row>
    <row r="41" spans="1:58" ht="16.5" customHeight="1">
      <c r="B41" s="73" t="s">
        <v>32</v>
      </c>
      <c r="C41" s="72">
        <v>750</v>
      </c>
      <c r="D41" s="36"/>
      <c r="E41" s="96"/>
      <c r="F41" s="95"/>
      <c r="G41" s="38"/>
      <c r="I41" s="73" t="s">
        <v>32</v>
      </c>
      <c r="J41" s="72">
        <v>620</v>
      </c>
      <c r="K41" s="36"/>
      <c r="L41" s="96"/>
      <c r="M41" s="95"/>
      <c r="P41" s="73" t="s">
        <v>32</v>
      </c>
      <c r="Q41" s="72">
        <v>420</v>
      </c>
      <c r="R41" s="36"/>
      <c r="S41" s="96"/>
      <c r="T41" s="95"/>
      <c r="W41" s="73" t="s">
        <v>32</v>
      </c>
      <c r="X41" s="72">
        <v>400</v>
      </c>
      <c r="Y41" s="36"/>
      <c r="Z41" s="96"/>
      <c r="AA41" s="95"/>
      <c r="AB41" s="171"/>
      <c r="AC41" s="171"/>
      <c r="AD41" s="73" t="s">
        <v>32</v>
      </c>
      <c r="AE41" s="72">
        <v>640</v>
      </c>
      <c r="AF41" s="36"/>
      <c r="AG41" s="96"/>
      <c r="AH41" s="95"/>
      <c r="AI41" s="171"/>
      <c r="AJ41" s="171"/>
      <c r="AK41" s="73" t="s">
        <v>32</v>
      </c>
      <c r="AL41" s="72">
        <v>690</v>
      </c>
      <c r="AM41" s="36"/>
      <c r="AN41" s="96"/>
      <c r="AO41" s="95"/>
      <c r="AP41" s="171"/>
      <c r="AQ41" s="171"/>
      <c r="AR41" s="73" t="s">
        <v>32</v>
      </c>
      <c r="AS41" s="72">
        <v>460</v>
      </c>
      <c r="AT41" s="36"/>
      <c r="AU41" s="96"/>
      <c r="AV41" s="95"/>
      <c r="BF41" s="165"/>
    </row>
    <row r="42" spans="1:58" ht="16.5" customHeight="1">
      <c r="B42" s="73" t="s">
        <v>101</v>
      </c>
      <c r="C42" s="72">
        <v>2500</v>
      </c>
      <c r="D42" s="36"/>
      <c r="E42" s="36"/>
      <c r="F42" s="80"/>
      <c r="G42" s="38"/>
      <c r="I42" s="73" t="s">
        <v>101</v>
      </c>
      <c r="J42" s="72">
        <v>2500</v>
      </c>
      <c r="K42" s="36"/>
      <c r="L42" s="36"/>
      <c r="M42" s="80"/>
      <c r="P42" s="73" t="s">
        <v>101</v>
      </c>
      <c r="Q42" s="72">
        <v>2500</v>
      </c>
      <c r="R42" s="36"/>
      <c r="S42" s="36"/>
      <c r="T42" s="80"/>
      <c r="W42" s="73" t="s">
        <v>101</v>
      </c>
      <c r="X42" s="72">
        <v>2500</v>
      </c>
      <c r="Y42" s="36"/>
      <c r="Z42" s="36"/>
      <c r="AA42" s="80"/>
      <c r="AB42" s="170"/>
      <c r="AC42" s="170"/>
      <c r="AD42" s="73" t="s">
        <v>101</v>
      </c>
      <c r="AE42" s="72">
        <v>2500</v>
      </c>
      <c r="AF42" s="36"/>
      <c r="AG42" s="36"/>
      <c r="AH42" s="80"/>
      <c r="AI42" s="170"/>
      <c r="AJ42" s="170"/>
      <c r="AK42" s="73" t="s">
        <v>101</v>
      </c>
      <c r="AL42" s="72">
        <v>2500</v>
      </c>
      <c r="AM42" s="36"/>
      <c r="AN42" s="36"/>
      <c r="AO42" s="80"/>
      <c r="AP42" s="170"/>
      <c r="AQ42" s="170"/>
      <c r="AR42" s="73" t="s">
        <v>101</v>
      </c>
      <c r="AS42" s="72">
        <v>2500</v>
      </c>
      <c r="AT42" s="36"/>
      <c r="AU42" s="36"/>
      <c r="AV42" s="80"/>
      <c r="BF42" s="165"/>
    </row>
    <row r="43" spans="1:58" ht="16.5" customHeight="1">
      <c r="B43" s="73" t="s">
        <v>104</v>
      </c>
      <c r="C43" s="72">
        <v>0</v>
      </c>
      <c r="D43" s="36"/>
      <c r="E43" s="36"/>
      <c r="F43" s="80"/>
      <c r="G43" s="38"/>
      <c r="I43" s="73" t="s">
        <v>104</v>
      </c>
      <c r="J43" s="72">
        <v>0</v>
      </c>
      <c r="K43" s="36"/>
      <c r="L43" s="36"/>
      <c r="M43" s="80"/>
      <c r="P43" s="73" t="s">
        <v>104</v>
      </c>
      <c r="Q43" s="72">
        <v>0</v>
      </c>
      <c r="R43" s="36"/>
      <c r="S43" s="36"/>
      <c r="T43" s="80"/>
      <c r="W43" s="73" t="s">
        <v>104</v>
      </c>
      <c r="X43" s="72">
        <v>0</v>
      </c>
      <c r="Y43" s="36"/>
      <c r="Z43" s="36"/>
      <c r="AA43" s="80"/>
      <c r="AB43" s="170"/>
      <c r="AC43" s="170"/>
      <c r="AD43" s="73" t="s">
        <v>104</v>
      </c>
      <c r="AE43" s="72">
        <v>0</v>
      </c>
      <c r="AF43" s="36"/>
      <c r="AG43" s="36"/>
      <c r="AH43" s="80"/>
      <c r="AI43" s="170"/>
      <c r="AJ43" s="170"/>
      <c r="AK43" s="73" t="s">
        <v>104</v>
      </c>
      <c r="AL43" s="72">
        <v>0</v>
      </c>
      <c r="AM43" s="36"/>
      <c r="AN43" s="36"/>
      <c r="AO43" s="80"/>
      <c r="AP43" s="170"/>
      <c r="AQ43" s="170"/>
      <c r="AR43" s="73" t="s">
        <v>104</v>
      </c>
      <c r="AS43" s="72">
        <v>0</v>
      </c>
      <c r="AT43" s="36"/>
      <c r="AU43" s="36"/>
      <c r="AV43" s="80"/>
      <c r="BF43" s="165"/>
    </row>
    <row r="44" spans="1:58" ht="16.5" customHeight="1">
      <c r="B44" s="93" t="s">
        <v>109</v>
      </c>
      <c r="C44" s="94">
        <v>25770</v>
      </c>
      <c r="D44" s="81"/>
      <c r="E44" s="36"/>
      <c r="F44" s="37"/>
      <c r="G44" s="38"/>
      <c r="H44" s="39"/>
      <c r="I44" s="93" t="s">
        <v>109</v>
      </c>
      <c r="J44" s="94">
        <v>21800</v>
      </c>
      <c r="K44" s="81"/>
      <c r="L44" s="36"/>
      <c r="M44" s="37"/>
      <c r="N44" s="39"/>
      <c r="O44" s="39"/>
      <c r="P44" s="93" t="s">
        <v>109</v>
      </c>
      <c r="Q44" s="94">
        <v>15560</v>
      </c>
      <c r="R44" s="81"/>
      <c r="S44" s="36"/>
      <c r="T44" s="37"/>
      <c r="U44" s="39"/>
      <c r="V44" s="39"/>
      <c r="W44" s="93" t="s">
        <v>109</v>
      </c>
      <c r="X44" s="94">
        <v>14950</v>
      </c>
      <c r="Y44" s="81"/>
      <c r="Z44" s="36"/>
      <c r="AA44" s="37"/>
      <c r="AB44" s="81"/>
      <c r="AC44" s="81"/>
      <c r="AD44" s="93" t="s">
        <v>109</v>
      </c>
      <c r="AE44" s="94">
        <v>22410</v>
      </c>
      <c r="AF44" s="81"/>
      <c r="AG44" s="36"/>
      <c r="AH44" s="37"/>
      <c r="AI44" s="81"/>
      <c r="AJ44" s="81"/>
      <c r="AK44" s="93" t="s">
        <v>109</v>
      </c>
      <c r="AL44" s="94">
        <v>23940</v>
      </c>
      <c r="AM44" s="81"/>
      <c r="AN44" s="36"/>
      <c r="AO44" s="37"/>
      <c r="AP44" s="81"/>
      <c r="AQ44" s="81"/>
      <c r="AR44" s="93" t="s">
        <v>109</v>
      </c>
      <c r="AS44" s="94">
        <v>16930</v>
      </c>
      <c r="AT44" s="81"/>
      <c r="AU44" s="36"/>
      <c r="AV44" s="37"/>
    </row>
    <row r="45" spans="1:58" ht="16.5" customHeight="1">
      <c r="B45" s="74" t="s">
        <v>111</v>
      </c>
      <c r="C45" s="75">
        <v>0</v>
      </c>
      <c r="D45" s="81"/>
      <c r="E45" s="36"/>
      <c r="F45" s="37"/>
      <c r="G45" s="38"/>
      <c r="H45" s="39"/>
      <c r="I45" s="74" t="s">
        <v>111</v>
      </c>
      <c r="J45" s="75">
        <v>0</v>
      </c>
      <c r="K45" s="81"/>
      <c r="L45" s="36"/>
      <c r="M45" s="37"/>
      <c r="N45" s="39"/>
      <c r="O45" s="39"/>
      <c r="P45" s="74" t="s">
        <v>111</v>
      </c>
      <c r="Q45" s="75">
        <v>0</v>
      </c>
      <c r="R45" s="81"/>
      <c r="S45" s="36"/>
      <c r="T45" s="37"/>
      <c r="U45" s="39"/>
      <c r="V45" s="39"/>
      <c r="W45" s="74" t="s">
        <v>111</v>
      </c>
      <c r="X45" s="75">
        <v>0</v>
      </c>
      <c r="Y45" s="81"/>
      <c r="Z45" s="36"/>
      <c r="AA45" s="37"/>
      <c r="AB45" s="81"/>
      <c r="AC45" s="81"/>
      <c r="AD45" s="74" t="s">
        <v>111</v>
      </c>
      <c r="AE45" s="75">
        <v>0</v>
      </c>
      <c r="AF45" s="81"/>
      <c r="AG45" s="36"/>
      <c r="AH45" s="37"/>
      <c r="AI45" s="81"/>
      <c r="AJ45" s="81"/>
      <c r="AK45" s="74" t="s">
        <v>111</v>
      </c>
      <c r="AL45" s="75">
        <v>0</v>
      </c>
      <c r="AM45" s="81"/>
      <c r="AN45" s="36"/>
      <c r="AO45" s="37"/>
      <c r="AP45" s="81"/>
      <c r="AQ45" s="81"/>
      <c r="AR45" s="74" t="s">
        <v>111</v>
      </c>
      <c r="AS45" s="75">
        <v>0</v>
      </c>
      <c r="AT45" s="81"/>
      <c r="AU45" s="36"/>
      <c r="AV45" s="37"/>
    </row>
    <row r="46" spans="1:58" ht="16.5" customHeight="1">
      <c r="B46" s="91" t="s">
        <v>112</v>
      </c>
      <c r="C46" s="92">
        <v>25770</v>
      </c>
      <c r="D46" s="81"/>
      <c r="E46" s="36"/>
      <c r="F46" s="37"/>
      <c r="G46" s="38"/>
      <c r="I46" s="91" t="s">
        <v>112</v>
      </c>
      <c r="J46" s="92">
        <v>21800</v>
      </c>
      <c r="K46" s="81"/>
      <c r="L46" s="36"/>
      <c r="M46" s="37"/>
      <c r="P46" s="91" t="s">
        <v>112</v>
      </c>
      <c r="Q46" s="92">
        <v>15560</v>
      </c>
      <c r="R46" s="81"/>
      <c r="S46" s="36"/>
      <c r="T46" s="37"/>
      <c r="W46" s="91" t="s">
        <v>112</v>
      </c>
      <c r="X46" s="92">
        <v>14950</v>
      </c>
      <c r="Y46" s="81"/>
      <c r="Z46" s="36"/>
      <c r="AA46" s="37"/>
      <c r="AB46" s="81"/>
      <c r="AC46" s="81"/>
      <c r="AD46" s="91" t="s">
        <v>112</v>
      </c>
      <c r="AE46" s="92">
        <v>22410</v>
      </c>
      <c r="AF46" s="81"/>
      <c r="AG46" s="36"/>
      <c r="AH46" s="37"/>
      <c r="AI46" s="81"/>
      <c r="AJ46" s="81"/>
      <c r="AK46" s="91" t="s">
        <v>112</v>
      </c>
      <c r="AL46" s="92">
        <v>23940</v>
      </c>
      <c r="AM46" s="81"/>
      <c r="AN46" s="36"/>
      <c r="AO46" s="37"/>
      <c r="AP46" s="81"/>
      <c r="AQ46" s="81"/>
      <c r="AR46" s="91" t="s">
        <v>112</v>
      </c>
      <c r="AS46" s="92">
        <v>16930</v>
      </c>
      <c r="AT46" s="81"/>
      <c r="AU46" s="36"/>
      <c r="AV46" s="37"/>
    </row>
    <row r="47" spans="1:58" s="39" customFormat="1" ht="16.5" customHeight="1">
      <c r="B47" s="73"/>
      <c r="C47" s="42"/>
      <c r="D47" s="36"/>
      <c r="E47" s="36"/>
      <c r="F47" s="37"/>
      <c r="G47" s="38"/>
      <c r="I47" s="73"/>
      <c r="J47" s="42"/>
      <c r="K47" s="36"/>
      <c r="L47" s="36"/>
      <c r="M47" s="37"/>
      <c r="P47" s="73"/>
      <c r="Q47" s="42"/>
      <c r="R47" s="36"/>
      <c r="S47" s="36"/>
      <c r="T47" s="37"/>
      <c r="W47" s="73"/>
      <c r="X47" s="42"/>
      <c r="Y47" s="36"/>
      <c r="Z47" s="36"/>
      <c r="AA47" s="37"/>
      <c r="AB47" s="81"/>
      <c r="AC47" s="81"/>
      <c r="AD47" s="73"/>
      <c r="AE47" s="42"/>
      <c r="AF47" s="36"/>
      <c r="AG47" s="36"/>
      <c r="AH47" s="37"/>
      <c r="AI47" s="81"/>
      <c r="AJ47" s="81"/>
      <c r="AK47" s="73"/>
      <c r="AL47" s="42"/>
      <c r="AM47" s="36"/>
      <c r="AN47" s="36"/>
      <c r="AO47" s="37"/>
      <c r="AP47" s="81"/>
      <c r="AQ47" s="81"/>
      <c r="AR47" s="73"/>
      <c r="AS47" s="42"/>
      <c r="AT47" s="36"/>
      <c r="AU47" s="36"/>
      <c r="AV47" s="37"/>
    </row>
    <row r="48" spans="1:58" s="82" customFormat="1" ht="16.5" customHeight="1">
      <c r="A48" s="88"/>
      <c r="B48" s="73">
        <v>0</v>
      </c>
      <c r="C48" s="42"/>
      <c r="D48" s="36"/>
      <c r="E48" s="36"/>
      <c r="F48" s="37"/>
      <c r="G48" s="83"/>
      <c r="I48" s="73">
        <v>0</v>
      </c>
      <c r="J48" s="42"/>
      <c r="K48" s="36"/>
      <c r="L48" s="36"/>
      <c r="M48" s="37"/>
      <c r="P48" s="73">
        <v>0</v>
      </c>
      <c r="Q48" s="42"/>
      <c r="R48" s="36"/>
      <c r="S48" s="36"/>
      <c r="T48" s="37"/>
      <c r="W48" s="73">
        <v>0</v>
      </c>
      <c r="X48" s="42"/>
      <c r="Y48" s="36"/>
      <c r="Z48" s="36"/>
      <c r="AA48" s="37"/>
      <c r="AB48" s="81"/>
      <c r="AC48" s="81"/>
      <c r="AD48" s="73">
        <v>0</v>
      </c>
      <c r="AE48" s="42"/>
      <c r="AF48" s="36"/>
      <c r="AG48" s="36"/>
      <c r="AH48" s="37"/>
      <c r="AI48" s="81"/>
      <c r="AJ48" s="81"/>
      <c r="AK48" s="73">
        <v>0</v>
      </c>
      <c r="AL48" s="42"/>
      <c r="AM48" s="36"/>
      <c r="AN48" s="36"/>
      <c r="AO48" s="37"/>
      <c r="AP48" s="81"/>
      <c r="AQ48" s="81"/>
      <c r="AR48" s="73">
        <v>0</v>
      </c>
      <c r="AS48" s="42"/>
      <c r="AT48" s="36"/>
      <c r="AU48" s="36"/>
      <c r="AV48" s="37"/>
    </row>
    <row r="49" spans="1:48" ht="16.5" customHeight="1">
      <c r="A49" s="71"/>
      <c r="B49" s="73" t="s">
        <v>211</v>
      </c>
      <c r="C49" s="42"/>
      <c r="D49" s="36"/>
      <c r="E49" s="36"/>
      <c r="F49" s="37"/>
      <c r="G49" s="38"/>
      <c r="I49" s="73" t="s">
        <v>211</v>
      </c>
      <c r="J49" s="42"/>
      <c r="K49" s="36"/>
      <c r="L49" s="36"/>
      <c r="M49" s="37"/>
      <c r="P49" s="73" t="s">
        <v>211</v>
      </c>
      <c r="Q49" s="42"/>
      <c r="R49" s="36"/>
      <c r="S49" s="36"/>
      <c r="T49" s="37"/>
      <c r="W49" s="73" t="s">
        <v>211</v>
      </c>
      <c r="X49" s="42"/>
      <c r="Y49" s="36"/>
      <c r="Z49" s="36"/>
      <c r="AA49" s="37"/>
      <c r="AB49" s="81"/>
      <c r="AC49" s="81"/>
      <c r="AD49" s="73" t="s">
        <v>211</v>
      </c>
      <c r="AE49" s="42"/>
      <c r="AF49" s="36"/>
      <c r="AG49" s="36"/>
      <c r="AH49" s="37"/>
      <c r="AI49" s="81"/>
      <c r="AJ49" s="81"/>
      <c r="AK49" s="73" t="s">
        <v>211</v>
      </c>
      <c r="AL49" s="42"/>
      <c r="AM49" s="36"/>
      <c r="AN49" s="36"/>
      <c r="AO49" s="37"/>
      <c r="AP49" s="81"/>
      <c r="AQ49" s="81"/>
      <c r="AR49" s="73" t="s">
        <v>211</v>
      </c>
      <c r="AS49" s="42"/>
      <c r="AT49" s="36"/>
      <c r="AU49" s="36"/>
      <c r="AV49" s="37"/>
    </row>
    <row r="50" spans="1:48" s="184" customFormat="1" ht="16.5" customHeight="1">
      <c r="A50" s="186"/>
      <c r="B50" s="180">
        <v>0</v>
      </c>
      <c r="C50" s="181"/>
      <c r="D50" s="26"/>
      <c r="E50" s="26"/>
      <c r="F50" s="182"/>
      <c r="G50" s="183"/>
      <c r="I50" s="180">
        <v>0</v>
      </c>
      <c r="J50" s="181"/>
      <c r="K50" s="26"/>
      <c r="L50" s="26"/>
      <c r="M50" s="182"/>
      <c r="P50" s="180">
        <v>0</v>
      </c>
      <c r="Q50" s="181"/>
      <c r="R50" s="26"/>
      <c r="S50" s="26"/>
      <c r="T50" s="182"/>
      <c r="W50" s="180">
        <v>0</v>
      </c>
      <c r="X50" s="181"/>
      <c r="Y50" s="26"/>
      <c r="Z50" s="26"/>
      <c r="AA50" s="182"/>
      <c r="AB50" s="185"/>
      <c r="AC50" s="185"/>
      <c r="AD50" s="180">
        <v>0</v>
      </c>
      <c r="AE50" s="181"/>
      <c r="AF50" s="26"/>
      <c r="AG50" s="26"/>
      <c r="AH50" s="182"/>
      <c r="AI50" s="185"/>
      <c r="AJ50" s="185"/>
      <c r="AK50" s="180">
        <v>0</v>
      </c>
      <c r="AL50" s="181"/>
      <c r="AM50" s="26"/>
      <c r="AN50" s="26"/>
      <c r="AO50" s="182"/>
      <c r="AP50" s="185"/>
      <c r="AQ50" s="185"/>
      <c r="AR50" s="180">
        <v>0</v>
      </c>
      <c r="AS50" s="181"/>
      <c r="AT50" s="26"/>
      <c r="AU50" s="26"/>
      <c r="AV50" s="182"/>
    </row>
    <row r="51" spans="1:48" ht="16.5" customHeight="1" thickBot="1">
      <c r="B51" s="84"/>
      <c r="C51" s="85"/>
      <c r="D51" s="85"/>
      <c r="E51" s="85"/>
      <c r="F51" s="86"/>
      <c r="I51" s="84"/>
      <c r="J51" s="85"/>
      <c r="K51" s="85"/>
      <c r="L51" s="85"/>
      <c r="M51" s="86"/>
      <c r="P51" s="84"/>
      <c r="Q51" s="85"/>
      <c r="R51" s="85"/>
      <c r="S51" s="85"/>
      <c r="T51" s="86"/>
      <c r="W51" s="84"/>
      <c r="X51" s="85"/>
      <c r="Y51" s="85"/>
      <c r="Z51" s="85"/>
      <c r="AA51" s="86"/>
      <c r="AB51" s="81"/>
      <c r="AC51" s="81"/>
      <c r="AD51" s="84"/>
      <c r="AE51" s="85"/>
      <c r="AF51" s="85"/>
      <c r="AG51" s="85"/>
      <c r="AH51" s="86"/>
      <c r="AI51" s="81"/>
      <c r="AJ51" s="81"/>
      <c r="AK51" s="84"/>
      <c r="AL51" s="85"/>
      <c r="AM51" s="85"/>
      <c r="AN51" s="85"/>
      <c r="AO51" s="86"/>
      <c r="AP51" s="81"/>
      <c r="AQ51" s="81"/>
      <c r="AR51" s="84"/>
      <c r="AS51" s="85"/>
      <c r="AT51" s="85"/>
      <c r="AU51" s="85"/>
      <c r="AV51" s="86"/>
    </row>
    <row r="52" spans="1:48" ht="16.5" customHeight="1">
      <c r="B52" s="36"/>
      <c r="I52" s="36"/>
      <c r="P52" s="36"/>
      <c r="W52" s="36"/>
      <c r="AD52" s="36"/>
      <c r="AK52" s="36"/>
      <c r="AR52" s="36"/>
    </row>
    <row r="53" spans="1:48" ht="16.5" customHeight="1" thickBot="1">
      <c r="B53" s="36"/>
      <c r="I53" s="36"/>
      <c r="P53" s="36"/>
      <c r="W53" s="36"/>
      <c r="AD53" s="36"/>
      <c r="AK53" s="36"/>
      <c r="AR53" s="36"/>
    </row>
    <row r="54" spans="1:48" s="76" customFormat="1" ht="16.5" customHeight="1">
      <c r="B54" s="98"/>
      <c r="C54" s="101"/>
      <c r="D54" s="102" t="s">
        <v>114</v>
      </c>
      <c r="E54" s="99"/>
      <c r="F54" s="100"/>
      <c r="G54" s="77"/>
      <c r="I54" s="98"/>
      <c r="J54" s="101"/>
      <c r="K54" s="102" t="s">
        <v>114</v>
      </c>
      <c r="L54" s="99"/>
      <c r="M54" s="100"/>
      <c r="P54" s="98"/>
      <c r="Q54" s="101"/>
      <c r="R54" s="102" t="s">
        <v>114</v>
      </c>
      <c r="S54" s="99"/>
      <c r="T54" s="100"/>
      <c r="W54" s="98"/>
      <c r="X54" s="101"/>
      <c r="Y54" s="102" t="s">
        <v>114</v>
      </c>
      <c r="Z54" s="99"/>
      <c r="AA54" s="100"/>
      <c r="AB54" s="167"/>
      <c r="AC54" s="167"/>
      <c r="AD54" s="98"/>
      <c r="AE54" s="101"/>
      <c r="AF54" s="102" t="s">
        <v>114</v>
      </c>
      <c r="AG54" s="99"/>
      <c r="AH54" s="100"/>
      <c r="AI54" s="167"/>
      <c r="AJ54" s="167"/>
      <c r="AK54" s="98"/>
      <c r="AL54" s="101"/>
      <c r="AM54" s="102" t="s">
        <v>114</v>
      </c>
      <c r="AN54" s="99"/>
      <c r="AO54" s="100"/>
      <c r="AP54" s="167"/>
      <c r="AQ54" s="167"/>
      <c r="AR54" s="98"/>
      <c r="AS54" s="101"/>
      <c r="AT54" s="102" t="s">
        <v>114</v>
      </c>
      <c r="AU54" s="99"/>
      <c r="AV54" s="100"/>
    </row>
    <row r="55" spans="1:48" ht="16.5" customHeight="1">
      <c r="B55" s="40" t="s">
        <v>26</v>
      </c>
      <c r="C55" s="26" t="s">
        <v>35</v>
      </c>
      <c r="D55" s="96"/>
      <c r="E55" s="26"/>
      <c r="F55" s="95"/>
      <c r="G55" s="41"/>
      <c r="H55" s="41"/>
      <c r="I55" s="40" t="s">
        <v>26</v>
      </c>
      <c r="J55" s="26" t="s">
        <v>40</v>
      </c>
      <c r="K55" s="41"/>
      <c r="L55" s="26"/>
      <c r="M55" s="70"/>
      <c r="N55" s="41"/>
      <c r="O55" s="41"/>
      <c r="P55" s="40" t="s">
        <v>26</v>
      </c>
      <c r="Q55" s="26" t="s">
        <v>48</v>
      </c>
      <c r="R55" s="42"/>
      <c r="S55" s="26"/>
      <c r="T55" s="70"/>
      <c r="U55" s="41"/>
      <c r="V55" s="41"/>
      <c r="W55" s="40" t="s">
        <v>26</v>
      </c>
      <c r="X55" s="26" t="s">
        <v>46</v>
      </c>
      <c r="Y55" s="41"/>
      <c r="Z55" s="26"/>
      <c r="AA55" s="70"/>
      <c r="AB55" s="41"/>
      <c r="AC55" s="41"/>
      <c r="AD55" s="40" t="s">
        <v>26</v>
      </c>
      <c r="AE55" s="26" t="s">
        <v>49</v>
      </c>
      <c r="AF55" s="41"/>
      <c r="AG55" s="26"/>
      <c r="AH55" s="70"/>
      <c r="AI55" s="41"/>
      <c r="AJ55" s="41"/>
      <c r="AK55" s="40" t="s">
        <v>26</v>
      </c>
      <c r="AL55" s="26" t="s">
        <v>50</v>
      </c>
      <c r="AN55" s="26"/>
      <c r="AO55" s="70"/>
      <c r="AP55" s="41"/>
      <c r="AQ55" s="41"/>
      <c r="AR55" s="40" t="s">
        <v>26</v>
      </c>
      <c r="AS55" s="26" t="s">
        <v>51</v>
      </c>
      <c r="AU55" s="26"/>
      <c r="AV55" s="70"/>
    </row>
    <row r="56" spans="1:48" ht="16.5" customHeight="1">
      <c r="B56" s="73" t="s">
        <v>27</v>
      </c>
      <c r="C56" s="36" t="s">
        <v>247</v>
      </c>
      <c r="D56" s="36"/>
      <c r="E56" s="36" t="s">
        <v>28</v>
      </c>
      <c r="F56" s="90">
        <v>45392</v>
      </c>
      <c r="G56" s="38"/>
      <c r="I56" s="73" t="s">
        <v>27</v>
      </c>
      <c r="J56" s="36" t="s">
        <v>247</v>
      </c>
      <c r="K56" s="36"/>
      <c r="L56" s="36" t="s">
        <v>28</v>
      </c>
      <c r="M56" s="90">
        <v>45392</v>
      </c>
      <c r="P56" s="73" t="s">
        <v>27</v>
      </c>
      <c r="Q56" s="36" t="s">
        <v>247</v>
      </c>
      <c r="R56" s="36"/>
      <c r="S56" s="36" t="s">
        <v>28</v>
      </c>
      <c r="T56" s="90">
        <v>45392</v>
      </c>
      <c r="W56" s="73" t="s">
        <v>27</v>
      </c>
      <c r="X56" s="36" t="s">
        <v>247</v>
      </c>
      <c r="Y56" s="36"/>
      <c r="Z56" s="36" t="s">
        <v>28</v>
      </c>
      <c r="AA56" s="90">
        <v>45392</v>
      </c>
      <c r="AB56" s="168"/>
      <c r="AC56" s="168"/>
      <c r="AD56" s="73" t="s">
        <v>27</v>
      </c>
      <c r="AE56" s="36" t="s">
        <v>247</v>
      </c>
      <c r="AF56" s="36"/>
      <c r="AG56" s="36" t="s">
        <v>28</v>
      </c>
      <c r="AH56" s="90">
        <v>45392</v>
      </c>
      <c r="AI56" s="168"/>
      <c r="AJ56" s="168"/>
      <c r="AK56" s="73" t="s">
        <v>27</v>
      </c>
      <c r="AL56" s="36" t="s">
        <v>247</v>
      </c>
      <c r="AM56" s="36"/>
      <c r="AN56" s="36" t="s">
        <v>28</v>
      </c>
      <c r="AO56" s="90">
        <v>45392</v>
      </c>
      <c r="AP56" s="168"/>
      <c r="AQ56" s="168"/>
      <c r="AR56" s="73" t="s">
        <v>27</v>
      </c>
      <c r="AS56" s="36" t="s">
        <v>247</v>
      </c>
      <c r="AT56" s="36"/>
      <c r="AU56" s="36" t="s">
        <v>28</v>
      </c>
      <c r="AV56" s="90">
        <v>45392</v>
      </c>
    </row>
    <row r="57" spans="1:48" ht="16.5" customHeight="1">
      <c r="B57" s="73"/>
      <c r="C57" s="36"/>
      <c r="D57" s="36"/>
      <c r="E57" s="36"/>
      <c r="F57" s="37"/>
      <c r="G57" s="38"/>
      <c r="I57" s="73"/>
      <c r="J57" s="36"/>
      <c r="K57" s="36"/>
      <c r="L57" s="36"/>
      <c r="M57" s="37"/>
      <c r="P57" s="73"/>
      <c r="Q57" s="36"/>
      <c r="R57" s="36"/>
      <c r="S57" s="36"/>
      <c r="T57" s="37"/>
      <c r="W57" s="73"/>
      <c r="X57" s="36"/>
      <c r="Y57" s="36"/>
      <c r="Z57" s="36"/>
      <c r="AA57" s="37"/>
      <c r="AB57" s="81"/>
      <c r="AC57" s="81"/>
      <c r="AD57" s="73"/>
      <c r="AE57" s="36"/>
      <c r="AF57" s="36"/>
      <c r="AG57" s="36"/>
      <c r="AH57" s="37"/>
      <c r="AI57" s="81"/>
      <c r="AJ57" s="81"/>
      <c r="AK57" s="73"/>
      <c r="AL57" s="36"/>
      <c r="AM57" s="36"/>
      <c r="AN57" s="36"/>
      <c r="AO57" s="37"/>
      <c r="AP57" s="81"/>
      <c r="AQ57" s="81"/>
      <c r="AR57" s="73"/>
      <c r="AS57" s="36"/>
      <c r="AT57" s="36"/>
      <c r="AU57" s="36"/>
      <c r="AV57" s="37"/>
    </row>
    <row r="58" spans="1:48" s="79" customFormat="1" ht="16.5" customHeight="1">
      <c r="B58" s="266" t="s">
        <v>113</v>
      </c>
      <c r="C58" s="267"/>
      <c r="D58" s="249"/>
      <c r="E58" s="268" t="s">
        <v>115</v>
      </c>
      <c r="F58" s="269"/>
      <c r="G58" s="78"/>
      <c r="I58" s="266" t="s">
        <v>113</v>
      </c>
      <c r="J58" s="267"/>
      <c r="K58" s="249"/>
      <c r="L58" s="268" t="s">
        <v>115</v>
      </c>
      <c r="M58" s="269"/>
      <c r="P58" s="266" t="s">
        <v>113</v>
      </c>
      <c r="Q58" s="267"/>
      <c r="R58" s="249"/>
      <c r="S58" s="268" t="s">
        <v>115</v>
      </c>
      <c r="T58" s="269"/>
      <c r="W58" s="266" t="s">
        <v>113</v>
      </c>
      <c r="X58" s="267"/>
      <c r="Y58" s="249"/>
      <c r="Z58" s="268" t="s">
        <v>115</v>
      </c>
      <c r="AA58" s="269"/>
      <c r="AB58" s="169"/>
      <c r="AC58" s="169"/>
      <c r="AD58" s="266" t="s">
        <v>113</v>
      </c>
      <c r="AE58" s="267"/>
      <c r="AF58" s="249"/>
      <c r="AG58" s="268" t="s">
        <v>115</v>
      </c>
      <c r="AH58" s="269"/>
      <c r="AI58" s="169"/>
      <c r="AJ58" s="169"/>
      <c r="AK58" s="266" t="s">
        <v>113</v>
      </c>
      <c r="AL58" s="267"/>
      <c r="AM58" s="249"/>
      <c r="AN58" s="268" t="s">
        <v>115</v>
      </c>
      <c r="AO58" s="269"/>
      <c r="AP58" s="169"/>
      <c r="AQ58" s="169"/>
      <c r="AR58" s="266" t="s">
        <v>113</v>
      </c>
      <c r="AS58" s="267"/>
      <c r="AT58" s="249"/>
      <c r="AU58" s="268" t="s">
        <v>115</v>
      </c>
      <c r="AV58" s="269"/>
    </row>
    <row r="59" spans="1:48" ht="16.5" customHeight="1">
      <c r="B59" s="73" t="s">
        <v>1</v>
      </c>
      <c r="C59" s="72">
        <v>910</v>
      </c>
      <c r="D59" s="36"/>
      <c r="E59" s="36" t="s">
        <v>29</v>
      </c>
      <c r="F59" s="80" t="s">
        <v>294</v>
      </c>
      <c r="G59" s="38"/>
      <c r="I59" s="73" t="s">
        <v>1</v>
      </c>
      <c r="J59" s="72">
        <v>910</v>
      </c>
      <c r="K59" s="36"/>
      <c r="L59" s="36" t="s">
        <v>29</v>
      </c>
      <c r="M59" s="80" t="s">
        <v>295</v>
      </c>
      <c r="P59" s="73" t="s">
        <v>1</v>
      </c>
      <c r="Q59" s="72">
        <v>910</v>
      </c>
      <c r="R59" s="36"/>
      <c r="S59" s="36" t="s">
        <v>29</v>
      </c>
      <c r="T59" s="80" t="s">
        <v>296</v>
      </c>
      <c r="W59" s="73" t="s">
        <v>1</v>
      </c>
      <c r="X59" s="72">
        <v>910</v>
      </c>
      <c r="Y59" s="36"/>
      <c r="Z59" s="36" t="s">
        <v>29</v>
      </c>
      <c r="AA59" s="80" t="s">
        <v>297</v>
      </c>
      <c r="AB59" s="170"/>
      <c r="AC59" s="170"/>
      <c r="AD59" s="73" t="s">
        <v>1</v>
      </c>
      <c r="AE59" s="72">
        <v>910</v>
      </c>
      <c r="AF59" s="36"/>
      <c r="AG59" s="36" t="s">
        <v>29</v>
      </c>
      <c r="AH59" s="80" t="s">
        <v>298</v>
      </c>
      <c r="AI59" s="170"/>
      <c r="AJ59" s="170"/>
      <c r="AK59" s="73" t="s">
        <v>1</v>
      </c>
      <c r="AL59" s="72">
        <v>910</v>
      </c>
      <c r="AM59" s="36"/>
      <c r="AN59" s="36" t="s">
        <v>29</v>
      </c>
      <c r="AO59" s="80" t="s">
        <v>299</v>
      </c>
      <c r="AP59" s="170"/>
      <c r="AQ59" s="170"/>
      <c r="AR59" s="73" t="s">
        <v>1</v>
      </c>
      <c r="AS59" s="72">
        <v>910</v>
      </c>
      <c r="AT59" s="36"/>
      <c r="AU59" s="36" t="s">
        <v>29</v>
      </c>
      <c r="AV59" s="80" t="s">
        <v>300</v>
      </c>
    </row>
    <row r="60" spans="1:48" ht="16.5" customHeight="1">
      <c r="B60" s="73" t="s">
        <v>3</v>
      </c>
      <c r="C60" s="72">
        <v>9000</v>
      </c>
      <c r="D60" s="36"/>
      <c r="E60" s="36" t="s">
        <v>30</v>
      </c>
      <c r="F60" s="80" t="s">
        <v>301</v>
      </c>
      <c r="G60" s="38"/>
      <c r="I60" s="73" t="s">
        <v>3</v>
      </c>
      <c r="J60" s="72">
        <v>10800</v>
      </c>
      <c r="K60" s="36"/>
      <c r="L60" s="36" t="s">
        <v>30</v>
      </c>
      <c r="M60" s="80" t="s">
        <v>302</v>
      </c>
      <c r="P60" s="73" t="s">
        <v>3</v>
      </c>
      <c r="Q60" s="72">
        <v>9000</v>
      </c>
      <c r="R60" s="36"/>
      <c r="S60" s="36" t="s">
        <v>30</v>
      </c>
      <c r="T60" s="80" t="s">
        <v>303</v>
      </c>
      <c r="W60" s="73" t="s">
        <v>3</v>
      </c>
      <c r="X60" s="72">
        <v>10920</v>
      </c>
      <c r="Y60" s="36"/>
      <c r="Z60" s="36" t="s">
        <v>30</v>
      </c>
      <c r="AA60" s="80" t="s">
        <v>304</v>
      </c>
      <c r="AB60" s="170"/>
      <c r="AC60" s="170"/>
      <c r="AD60" s="73" t="s">
        <v>3</v>
      </c>
      <c r="AE60" s="72">
        <v>11280</v>
      </c>
      <c r="AF60" s="36"/>
      <c r="AG60" s="36" t="s">
        <v>30</v>
      </c>
      <c r="AH60" s="80" t="s">
        <v>305</v>
      </c>
      <c r="AI60" s="170"/>
      <c r="AJ60" s="170"/>
      <c r="AK60" s="73" t="s">
        <v>3</v>
      </c>
      <c r="AL60" s="72">
        <v>10560</v>
      </c>
      <c r="AM60" s="36"/>
      <c r="AN60" s="36" t="s">
        <v>30</v>
      </c>
      <c r="AO60" s="80" t="s">
        <v>306</v>
      </c>
      <c r="AP60" s="170"/>
      <c r="AQ60" s="170"/>
      <c r="AR60" s="73" t="s">
        <v>3</v>
      </c>
      <c r="AS60" s="72">
        <v>12840</v>
      </c>
      <c r="AT60" s="36"/>
      <c r="AU60" s="36" t="s">
        <v>30</v>
      </c>
      <c r="AV60" s="80" t="s">
        <v>307</v>
      </c>
    </row>
    <row r="61" spans="1:48" ht="16.5" customHeight="1">
      <c r="B61" s="73" t="s">
        <v>159</v>
      </c>
      <c r="C61" s="72">
        <v>0</v>
      </c>
      <c r="D61" s="36"/>
      <c r="E61" s="36"/>
      <c r="F61" s="80"/>
      <c r="G61" s="38"/>
      <c r="I61" s="73" t="s">
        <v>159</v>
      </c>
      <c r="J61" s="72">
        <v>0</v>
      </c>
      <c r="K61" s="36"/>
      <c r="L61" s="36"/>
      <c r="M61" s="80"/>
      <c r="P61" s="73" t="s">
        <v>159</v>
      </c>
      <c r="Q61" s="72">
        <v>0</v>
      </c>
      <c r="R61" s="36"/>
      <c r="S61" s="36"/>
      <c r="T61" s="80"/>
      <c r="W61" s="73" t="s">
        <v>159</v>
      </c>
      <c r="X61" s="72">
        <v>0</v>
      </c>
      <c r="Y61" s="36"/>
      <c r="Z61" s="36"/>
      <c r="AA61" s="80"/>
      <c r="AB61" s="170"/>
      <c r="AC61" s="170"/>
      <c r="AD61" s="73" t="s">
        <v>159</v>
      </c>
      <c r="AE61" s="72">
        <v>0</v>
      </c>
      <c r="AF61" s="36"/>
      <c r="AG61" s="36"/>
      <c r="AH61" s="80"/>
      <c r="AI61" s="170"/>
      <c r="AJ61" s="170"/>
      <c r="AK61" s="73" t="s">
        <v>159</v>
      </c>
      <c r="AL61" s="72">
        <v>0</v>
      </c>
      <c r="AM61" s="36"/>
      <c r="AN61" s="36"/>
      <c r="AO61" s="80"/>
      <c r="AP61" s="170"/>
      <c r="AQ61" s="170"/>
      <c r="AR61" s="73" t="s">
        <v>159</v>
      </c>
      <c r="AS61" s="72">
        <v>0</v>
      </c>
      <c r="AT61" s="36"/>
      <c r="AU61" s="36"/>
      <c r="AV61" s="80"/>
    </row>
    <row r="62" spans="1:48" ht="16.5" customHeight="1">
      <c r="B62" s="164" t="s">
        <v>167</v>
      </c>
      <c r="C62" s="72">
        <v>675</v>
      </c>
      <c r="D62" s="36"/>
      <c r="E62" s="36"/>
      <c r="F62" s="80"/>
      <c r="G62" s="38"/>
      <c r="I62" s="164" t="s">
        <v>167</v>
      </c>
      <c r="J62" s="72">
        <v>810</v>
      </c>
      <c r="K62" s="36"/>
      <c r="L62" s="36"/>
      <c r="M62" s="80"/>
      <c r="P62" s="164" t="s">
        <v>167</v>
      </c>
      <c r="Q62" s="72">
        <v>675</v>
      </c>
      <c r="R62" s="36"/>
      <c r="S62" s="36"/>
      <c r="T62" s="80"/>
      <c r="W62" s="164" t="s">
        <v>167</v>
      </c>
      <c r="X62" s="72">
        <v>819</v>
      </c>
      <c r="Y62" s="36"/>
      <c r="Z62" s="36"/>
      <c r="AA62" s="80"/>
      <c r="AB62" s="170"/>
      <c r="AC62" s="170"/>
      <c r="AD62" s="164" t="s">
        <v>167</v>
      </c>
      <c r="AE62" s="72">
        <v>846</v>
      </c>
      <c r="AF62" s="36"/>
      <c r="AG62" s="36"/>
      <c r="AH62" s="80"/>
      <c r="AI62" s="170"/>
      <c r="AJ62" s="170"/>
      <c r="AK62" s="164" t="s">
        <v>167</v>
      </c>
      <c r="AL62" s="72">
        <v>792</v>
      </c>
      <c r="AM62" s="36"/>
      <c r="AN62" s="36"/>
      <c r="AO62" s="80"/>
      <c r="AP62" s="170"/>
      <c r="AQ62" s="170"/>
      <c r="AR62" s="164" t="s">
        <v>167</v>
      </c>
      <c r="AS62" s="72">
        <v>963</v>
      </c>
      <c r="AT62" s="36"/>
      <c r="AU62" s="36"/>
      <c r="AV62" s="80"/>
    </row>
    <row r="63" spans="1:48" ht="16.5" customHeight="1">
      <c r="B63" s="73" t="s">
        <v>168</v>
      </c>
      <c r="C63" s="72">
        <v>375</v>
      </c>
      <c r="D63" s="36"/>
      <c r="E63" s="36"/>
      <c r="F63" s="80"/>
      <c r="G63" s="38"/>
      <c r="I63" s="73" t="s">
        <v>168</v>
      </c>
      <c r="J63" s="72">
        <v>450</v>
      </c>
      <c r="K63" s="36"/>
      <c r="L63" s="36"/>
      <c r="M63" s="80"/>
      <c r="P63" s="73" t="s">
        <v>168</v>
      </c>
      <c r="Q63" s="72">
        <v>375</v>
      </c>
      <c r="R63" s="36"/>
      <c r="S63" s="36"/>
      <c r="T63" s="80"/>
      <c r="W63" s="73" t="s">
        <v>168</v>
      </c>
      <c r="X63" s="72">
        <v>455</v>
      </c>
      <c r="Y63" s="36"/>
      <c r="Z63" s="36"/>
      <c r="AA63" s="80"/>
      <c r="AB63" s="170"/>
      <c r="AC63" s="170"/>
      <c r="AD63" s="73" t="s">
        <v>168</v>
      </c>
      <c r="AE63" s="72">
        <v>470</v>
      </c>
      <c r="AF63" s="36"/>
      <c r="AG63" s="36"/>
      <c r="AH63" s="80"/>
      <c r="AI63" s="170"/>
      <c r="AJ63" s="170"/>
      <c r="AK63" s="73" t="s">
        <v>168</v>
      </c>
      <c r="AL63" s="72">
        <v>440</v>
      </c>
      <c r="AM63" s="36"/>
      <c r="AN63" s="36"/>
      <c r="AO63" s="80"/>
      <c r="AP63" s="170"/>
      <c r="AQ63" s="170"/>
      <c r="AR63" s="73" t="s">
        <v>168</v>
      </c>
      <c r="AS63" s="72">
        <v>535</v>
      </c>
      <c r="AT63" s="36"/>
      <c r="AU63" s="36"/>
      <c r="AV63" s="80"/>
    </row>
    <row r="64" spans="1:48" ht="16.5" customHeight="1">
      <c r="B64" s="73" t="s">
        <v>31</v>
      </c>
      <c r="C64" s="72">
        <v>1096</v>
      </c>
      <c r="D64" s="36"/>
      <c r="E64" s="172" t="s">
        <v>117</v>
      </c>
      <c r="F64" s="173"/>
      <c r="G64" s="38"/>
      <c r="I64" s="73" t="s">
        <v>31</v>
      </c>
      <c r="J64" s="72">
        <v>1297</v>
      </c>
      <c r="K64" s="36"/>
      <c r="L64" s="172" t="s">
        <v>117</v>
      </c>
      <c r="M64" s="173"/>
      <c r="P64" s="73" t="s">
        <v>31</v>
      </c>
      <c r="Q64" s="72">
        <v>1096</v>
      </c>
      <c r="R64" s="36"/>
      <c r="S64" s="172" t="s">
        <v>117</v>
      </c>
      <c r="T64" s="173"/>
      <c r="W64" s="73" t="s">
        <v>31</v>
      </c>
      <c r="X64" s="72">
        <v>1310</v>
      </c>
      <c r="Y64" s="36"/>
      <c r="Z64" s="172" t="s">
        <v>117</v>
      </c>
      <c r="AA64" s="173"/>
      <c r="AB64" s="169"/>
      <c r="AC64" s="169"/>
      <c r="AD64" s="73" t="s">
        <v>31</v>
      </c>
      <c r="AE64" s="72">
        <v>1351</v>
      </c>
      <c r="AF64" s="36"/>
      <c r="AG64" s="172" t="s">
        <v>117</v>
      </c>
      <c r="AH64" s="173"/>
      <c r="AI64" s="169"/>
      <c r="AJ64" s="169"/>
      <c r="AK64" s="73" t="s">
        <v>31</v>
      </c>
      <c r="AL64" s="72">
        <v>1270</v>
      </c>
      <c r="AM64" s="36"/>
      <c r="AN64" s="172" t="s">
        <v>117</v>
      </c>
      <c r="AO64" s="173"/>
      <c r="AP64" s="169"/>
      <c r="AQ64" s="169"/>
      <c r="AR64" s="73" t="s">
        <v>31</v>
      </c>
      <c r="AS64" s="72">
        <v>1525</v>
      </c>
      <c r="AT64" s="36"/>
      <c r="AU64" s="172" t="s">
        <v>117</v>
      </c>
      <c r="AV64" s="173"/>
    </row>
    <row r="65" spans="2:48" ht="16.5" customHeight="1">
      <c r="B65" s="73" t="s">
        <v>171</v>
      </c>
      <c r="C65" s="72">
        <v>-6</v>
      </c>
      <c r="D65" s="36"/>
      <c r="E65" s="36" t="s">
        <v>33</v>
      </c>
      <c r="F65" s="80" t="s">
        <v>290</v>
      </c>
      <c r="G65" s="38"/>
      <c r="I65" s="73" t="s">
        <v>171</v>
      </c>
      <c r="J65" s="72">
        <v>-7</v>
      </c>
      <c r="K65" s="36"/>
      <c r="L65" s="36" t="s">
        <v>33</v>
      </c>
      <c r="M65" s="80" t="s">
        <v>308</v>
      </c>
      <c r="P65" s="73" t="s">
        <v>171</v>
      </c>
      <c r="Q65" s="72">
        <v>-6</v>
      </c>
      <c r="R65" s="36"/>
      <c r="S65" s="36" t="s">
        <v>33</v>
      </c>
      <c r="T65" s="80" t="s">
        <v>290</v>
      </c>
      <c r="W65" s="73" t="s">
        <v>171</v>
      </c>
      <c r="X65" s="72">
        <v>-4</v>
      </c>
      <c r="Y65" s="36"/>
      <c r="Z65" s="36" t="s">
        <v>33</v>
      </c>
      <c r="AA65" s="80" t="s">
        <v>309</v>
      </c>
      <c r="AB65" s="170"/>
      <c r="AC65" s="170"/>
      <c r="AD65" s="73" t="s">
        <v>171</v>
      </c>
      <c r="AE65" s="72">
        <v>-7</v>
      </c>
      <c r="AF65" s="36"/>
      <c r="AG65" s="36" t="s">
        <v>33</v>
      </c>
      <c r="AH65" s="80" t="s">
        <v>310</v>
      </c>
      <c r="AI65" s="170"/>
      <c r="AJ65" s="170"/>
      <c r="AK65" s="73" t="s">
        <v>171</v>
      </c>
      <c r="AL65" s="72">
        <v>-2</v>
      </c>
      <c r="AM65" s="36"/>
      <c r="AN65" s="36" t="s">
        <v>33</v>
      </c>
      <c r="AO65" s="80" t="s">
        <v>293</v>
      </c>
      <c r="AP65" s="170"/>
      <c r="AQ65" s="170"/>
      <c r="AR65" s="73" t="s">
        <v>171</v>
      </c>
      <c r="AS65" s="72">
        <v>-3</v>
      </c>
      <c r="AT65" s="36"/>
      <c r="AU65" s="36" t="s">
        <v>33</v>
      </c>
      <c r="AV65" s="80" t="s">
        <v>311</v>
      </c>
    </row>
    <row r="66" spans="2:48" ht="16.5" customHeight="1">
      <c r="B66" s="73" t="s">
        <v>32</v>
      </c>
      <c r="C66" s="72">
        <v>400</v>
      </c>
      <c r="D66" s="36"/>
      <c r="E66" s="96"/>
      <c r="F66" s="95"/>
      <c r="G66" s="38"/>
      <c r="I66" s="73" t="s">
        <v>32</v>
      </c>
      <c r="J66" s="72">
        <v>470</v>
      </c>
      <c r="K66" s="36"/>
      <c r="L66" s="96"/>
      <c r="M66" s="95"/>
      <c r="P66" s="73" t="s">
        <v>32</v>
      </c>
      <c r="Q66" s="72">
        <v>400</v>
      </c>
      <c r="R66" s="36"/>
      <c r="S66" s="96"/>
      <c r="T66" s="95"/>
      <c r="W66" s="73" t="s">
        <v>32</v>
      </c>
      <c r="X66" s="72">
        <v>480</v>
      </c>
      <c r="Y66" s="36"/>
      <c r="Z66" s="96"/>
      <c r="AA66" s="95"/>
      <c r="AB66" s="171"/>
      <c r="AC66" s="171"/>
      <c r="AD66" s="73" t="s">
        <v>32</v>
      </c>
      <c r="AE66" s="72">
        <v>490</v>
      </c>
      <c r="AF66" s="36"/>
      <c r="AG66" s="96"/>
      <c r="AH66" s="95"/>
      <c r="AI66" s="171"/>
      <c r="AJ66" s="171"/>
      <c r="AK66" s="73" t="s">
        <v>32</v>
      </c>
      <c r="AL66" s="72">
        <v>460</v>
      </c>
      <c r="AM66" s="36"/>
      <c r="AN66" s="96"/>
      <c r="AO66" s="95"/>
      <c r="AP66" s="171"/>
      <c r="AQ66" s="171"/>
      <c r="AR66" s="73" t="s">
        <v>32</v>
      </c>
      <c r="AS66" s="72">
        <v>560</v>
      </c>
      <c r="AT66" s="36"/>
      <c r="AU66" s="96"/>
      <c r="AV66" s="95"/>
    </row>
    <row r="67" spans="2:48" ht="16.5" customHeight="1">
      <c r="B67" s="73" t="s">
        <v>101</v>
      </c>
      <c r="C67" s="72">
        <v>2500</v>
      </c>
      <c r="D67" s="36"/>
      <c r="E67" s="36"/>
      <c r="F67" s="80"/>
      <c r="G67" s="38"/>
      <c r="I67" s="73" t="s">
        <v>101</v>
      </c>
      <c r="J67" s="72">
        <v>2500</v>
      </c>
      <c r="K67" s="36"/>
      <c r="L67" s="36"/>
      <c r="M67" s="80"/>
      <c r="P67" s="73" t="s">
        <v>101</v>
      </c>
      <c r="Q67" s="72">
        <v>2500</v>
      </c>
      <c r="R67" s="36"/>
      <c r="S67" s="36"/>
      <c r="T67" s="80"/>
      <c r="W67" s="73" t="s">
        <v>101</v>
      </c>
      <c r="X67" s="72">
        <v>2500</v>
      </c>
      <c r="Y67" s="36"/>
      <c r="Z67" s="36"/>
      <c r="AA67" s="80"/>
      <c r="AB67" s="170"/>
      <c r="AC67" s="170"/>
      <c r="AD67" s="73" t="s">
        <v>101</v>
      </c>
      <c r="AE67" s="72">
        <v>0</v>
      </c>
      <c r="AF67" s="36"/>
      <c r="AG67" s="36"/>
      <c r="AH67" s="80"/>
      <c r="AI67" s="170"/>
      <c r="AJ67" s="170"/>
      <c r="AK67" s="73" t="s">
        <v>101</v>
      </c>
      <c r="AL67" s="72">
        <v>2500</v>
      </c>
      <c r="AM67" s="36"/>
      <c r="AN67" s="36"/>
      <c r="AO67" s="80"/>
      <c r="AP67" s="170"/>
      <c r="AQ67" s="170"/>
      <c r="AR67" s="73" t="s">
        <v>101</v>
      </c>
      <c r="AS67" s="72">
        <v>2500</v>
      </c>
      <c r="AT67" s="36"/>
      <c r="AU67" s="36"/>
      <c r="AV67" s="80"/>
    </row>
    <row r="68" spans="2:48" ht="16.5" customHeight="1">
      <c r="B68" s="73" t="s">
        <v>104</v>
      </c>
      <c r="C68" s="72">
        <v>0</v>
      </c>
      <c r="D68" s="36"/>
      <c r="E68" s="36"/>
      <c r="F68" s="80"/>
      <c r="G68" s="38"/>
      <c r="I68" s="73" t="s">
        <v>104</v>
      </c>
      <c r="J68" s="72">
        <v>0</v>
      </c>
      <c r="K68" s="36"/>
      <c r="L68" s="36"/>
      <c r="M68" s="80"/>
      <c r="P68" s="73" t="s">
        <v>104</v>
      </c>
      <c r="Q68" s="72">
        <v>0</v>
      </c>
      <c r="R68" s="36"/>
      <c r="S68" s="36"/>
      <c r="T68" s="80"/>
      <c r="W68" s="73" t="s">
        <v>104</v>
      </c>
      <c r="X68" s="72">
        <v>0</v>
      </c>
      <c r="Y68" s="36"/>
      <c r="Z68" s="36"/>
      <c r="AA68" s="80"/>
      <c r="AB68" s="170"/>
      <c r="AC68" s="170"/>
      <c r="AD68" s="73" t="s">
        <v>104</v>
      </c>
      <c r="AE68" s="72">
        <v>-15350</v>
      </c>
      <c r="AF68" s="36"/>
      <c r="AG68" s="36"/>
      <c r="AH68" s="80"/>
      <c r="AI68" s="170"/>
      <c r="AJ68" s="170"/>
      <c r="AK68" s="73" t="s">
        <v>104</v>
      </c>
      <c r="AL68" s="72">
        <v>0</v>
      </c>
      <c r="AM68" s="36"/>
      <c r="AN68" s="36"/>
      <c r="AO68" s="80"/>
      <c r="AP68" s="170"/>
      <c r="AQ68" s="170"/>
      <c r="AR68" s="73" t="s">
        <v>104</v>
      </c>
      <c r="AS68" s="72">
        <v>0</v>
      </c>
      <c r="AT68" s="36"/>
      <c r="AU68" s="36"/>
      <c r="AV68" s="80"/>
    </row>
    <row r="69" spans="2:48" ht="16.5" customHeight="1">
      <c r="B69" s="93" t="s">
        <v>109</v>
      </c>
      <c r="C69" s="94">
        <v>14950</v>
      </c>
      <c r="D69" s="81"/>
      <c r="E69" s="36"/>
      <c r="F69" s="37"/>
      <c r="G69" s="38"/>
      <c r="H69" s="39"/>
      <c r="I69" s="93" t="s">
        <v>109</v>
      </c>
      <c r="J69" s="94">
        <v>17230</v>
      </c>
      <c r="K69" s="81"/>
      <c r="L69" s="36"/>
      <c r="M69" s="37"/>
      <c r="N69" s="39"/>
      <c r="O69" s="39"/>
      <c r="P69" s="93" t="s">
        <v>109</v>
      </c>
      <c r="Q69" s="94">
        <v>14950</v>
      </c>
      <c r="R69" s="81"/>
      <c r="S69" s="36"/>
      <c r="T69" s="37"/>
      <c r="U69" s="39"/>
      <c r="V69" s="39"/>
      <c r="W69" s="93" t="s">
        <v>109</v>
      </c>
      <c r="X69" s="94">
        <v>17390</v>
      </c>
      <c r="Y69" s="81"/>
      <c r="Z69" s="36"/>
      <c r="AA69" s="37"/>
      <c r="AB69" s="81"/>
      <c r="AC69" s="81"/>
      <c r="AD69" s="93" t="s">
        <v>109</v>
      </c>
      <c r="AE69" s="94">
        <v>0</v>
      </c>
      <c r="AF69" s="81"/>
      <c r="AG69" s="36"/>
      <c r="AH69" s="37"/>
      <c r="AI69" s="81"/>
      <c r="AJ69" s="81"/>
      <c r="AK69" s="93" t="s">
        <v>109</v>
      </c>
      <c r="AL69" s="94">
        <v>16930</v>
      </c>
      <c r="AM69" s="81"/>
      <c r="AN69" s="36"/>
      <c r="AO69" s="37"/>
      <c r="AP69" s="81"/>
      <c r="AQ69" s="81"/>
      <c r="AR69" s="93" t="s">
        <v>109</v>
      </c>
      <c r="AS69" s="94">
        <v>19830</v>
      </c>
      <c r="AT69" s="81"/>
      <c r="AU69" s="36"/>
      <c r="AV69" s="37"/>
    </row>
    <row r="70" spans="2:48" ht="16.5" customHeight="1">
      <c r="B70" s="74" t="s">
        <v>111</v>
      </c>
      <c r="C70" s="75">
        <v>0</v>
      </c>
      <c r="D70" s="81"/>
      <c r="E70" s="36"/>
      <c r="F70" s="37"/>
      <c r="G70" s="38"/>
      <c r="H70" s="39"/>
      <c r="I70" s="74" t="s">
        <v>111</v>
      </c>
      <c r="J70" s="75">
        <v>0</v>
      </c>
      <c r="K70" s="81"/>
      <c r="L70" s="36"/>
      <c r="M70" s="37"/>
      <c r="N70" s="39"/>
      <c r="O70" s="39"/>
      <c r="P70" s="74" t="s">
        <v>111</v>
      </c>
      <c r="Q70" s="75">
        <v>0</v>
      </c>
      <c r="R70" s="81"/>
      <c r="S70" s="36"/>
      <c r="T70" s="37"/>
      <c r="U70" s="39"/>
      <c r="V70" s="39"/>
      <c r="W70" s="74" t="s">
        <v>111</v>
      </c>
      <c r="X70" s="75">
        <v>0</v>
      </c>
      <c r="Y70" s="81"/>
      <c r="Z70" s="36"/>
      <c r="AA70" s="37"/>
      <c r="AB70" s="81"/>
      <c r="AC70" s="81"/>
      <c r="AD70" s="74" t="s">
        <v>111</v>
      </c>
      <c r="AE70" s="75">
        <v>16130</v>
      </c>
      <c r="AF70" s="81"/>
      <c r="AG70" s="36"/>
      <c r="AH70" s="37"/>
      <c r="AI70" s="81"/>
      <c r="AJ70" s="81"/>
      <c r="AK70" s="74" t="s">
        <v>111</v>
      </c>
      <c r="AL70" s="75">
        <v>0</v>
      </c>
      <c r="AM70" s="81"/>
      <c r="AN70" s="36"/>
      <c r="AO70" s="37"/>
      <c r="AP70" s="81"/>
      <c r="AQ70" s="81"/>
      <c r="AR70" s="74" t="s">
        <v>111</v>
      </c>
      <c r="AS70" s="75">
        <v>0</v>
      </c>
      <c r="AT70" s="81"/>
      <c r="AU70" s="36"/>
      <c r="AV70" s="37"/>
    </row>
    <row r="71" spans="2:48" ht="16.5" customHeight="1">
      <c r="B71" s="91" t="s">
        <v>112</v>
      </c>
      <c r="C71" s="92">
        <v>14950</v>
      </c>
      <c r="D71" s="81"/>
      <c r="E71" s="36"/>
      <c r="F71" s="37"/>
      <c r="G71" s="38"/>
      <c r="I71" s="91" t="s">
        <v>112</v>
      </c>
      <c r="J71" s="92">
        <v>17230</v>
      </c>
      <c r="K71" s="81"/>
      <c r="L71" s="36"/>
      <c r="M71" s="37"/>
      <c r="P71" s="91" t="s">
        <v>112</v>
      </c>
      <c r="Q71" s="92">
        <v>14950</v>
      </c>
      <c r="R71" s="81"/>
      <c r="S71" s="36"/>
      <c r="T71" s="37"/>
      <c r="W71" s="91" t="s">
        <v>112</v>
      </c>
      <c r="X71" s="92">
        <v>17390</v>
      </c>
      <c r="Y71" s="81"/>
      <c r="Z71" s="36"/>
      <c r="AA71" s="37"/>
      <c r="AB71" s="81"/>
      <c r="AC71" s="81"/>
      <c r="AD71" s="91" t="s">
        <v>112</v>
      </c>
      <c r="AE71" s="92">
        <v>16130</v>
      </c>
      <c r="AF71" s="81"/>
      <c r="AG71" s="36"/>
      <c r="AH71" s="37"/>
      <c r="AI71" s="81"/>
      <c r="AJ71" s="81"/>
      <c r="AK71" s="91" t="s">
        <v>112</v>
      </c>
      <c r="AL71" s="92">
        <v>16930</v>
      </c>
      <c r="AM71" s="81"/>
      <c r="AN71" s="36"/>
      <c r="AO71" s="37"/>
      <c r="AP71" s="81"/>
      <c r="AQ71" s="81"/>
      <c r="AR71" s="91" t="s">
        <v>112</v>
      </c>
      <c r="AS71" s="92">
        <v>19830</v>
      </c>
      <c r="AT71" s="81"/>
      <c r="AU71" s="36"/>
      <c r="AV71" s="37"/>
    </row>
    <row r="72" spans="2:48" s="39" customFormat="1" ht="16.5" customHeight="1">
      <c r="B72" s="73"/>
      <c r="C72" s="42"/>
      <c r="D72" s="36"/>
      <c r="E72" s="36"/>
      <c r="F72" s="37"/>
      <c r="G72" s="38"/>
      <c r="I72" s="73"/>
      <c r="J72" s="42"/>
      <c r="K72" s="36"/>
      <c r="L72" s="36"/>
      <c r="M72" s="37"/>
      <c r="P72" s="73"/>
      <c r="Q72" s="42"/>
      <c r="R72" s="36"/>
      <c r="S72" s="36"/>
      <c r="T72" s="37"/>
      <c r="W72" s="73"/>
      <c r="X72" s="42"/>
      <c r="Y72" s="36"/>
      <c r="Z72" s="36"/>
      <c r="AA72" s="37"/>
      <c r="AB72" s="81"/>
      <c r="AC72" s="81"/>
      <c r="AD72" s="73"/>
      <c r="AE72" s="42"/>
      <c r="AF72" s="36"/>
      <c r="AG72" s="36"/>
      <c r="AH72" s="37"/>
      <c r="AI72" s="81"/>
      <c r="AJ72" s="81"/>
      <c r="AK72" s="73"/>
      <c r="AL72" s="42"/>
      <c r="AM72" s="36"/>
      <c r="AN72" s="36"/>
      <c r="AO72" s="37"/>
      <c r="AP72" s="81"/>
      <c r="AQ72" s="81"/>
      <c r="AR72" s="73"/>
      <c r="AS72" s="42"/>
      <c r="AT72" s="36"/>
      <c r="AU72" s="36"/>
      <c r="AV72" s="37"/>
    </row>
    <row r="73" spans="2:48" s="82" customFormat="1" ht="16.5" customHeight="1">
      <c r="B73" s="73">
        <v>0</v>
      </c>
      <c r="C73" s="42"/>
      <c r="D73" s="36"/>
      <c r="E73" s="36"/>
      <c r="F73" s="37"/>
      <c r="G73" s="83"/>
      <c r="I73" s="73">
        <v>0</v>
      </c>
      <c r="J73" s="42"/>
      <c r="K73" s="36"/>
      <c r="L73" s="36"/>
      <c r="M73" s="37"/>
      <c r="P73" s="73">
        <v>0</v>
      </c>
      <c r="Q73" s="42"/>
      <c r="R73" s="36"/>
      <c r="S73" s="36"/>
      <c r="T73" s="37"/>
      <c r="W73" s="73">
        <v>0</v>
      </c>
      <c r="X73" s="42"/>
      <c r="Y73" s="36"/>
      <c r="Z73" s="36"/>
      <c r="AA73" s="37"/>
      <c r="AB73" s="81"/>
      <c r="AC73" s="81"/>
      <c r="AD73" s="73">
        <v>0</v>
      </c>
      <c r="AE73" s="42"/>
      <c r="AF73" s="36"/>
      <c r="AG73" s="36"/>
      <c r="AH73" s="37"/>
      <c r="AI73" s="81"/>
      <c r="AJ73" s="81"/>
      <c r="AK73" s="73">
        <v>0</v>
      </c>
      <c r="AL73" s="42"/>
      <c r="AM73" s="36"/>
      <c r="AN73" s="36"/>
      <c r="AO73" s="37"/>
      <c r="AP73" s="81"/>
      <c r="AQ73" s="81"/>
      <c r="AR73" s="73">
        <v>0</v>
      </c>
      <c r="AS73" s="42"/>
      <c r="AT73" s="36"/>
      <c r="AU73" s="36"/>
      <c r="AV73" s="37"/>
    </row>
    <row r="74" spans="2:48" ht="16.5" customHeight="1">
      <c r="B74" s="73" t="s">
        <v>211</v>
      </c>
      <c r="C74" s="42"/>
      <c r="D74" s="36"/>
      <c r="E74" s="36"/>
      <c r="F74" s="37"/>
      <c r="G74" s="38"/>
      <c r="I74" s="73" t="s">
        <v>211</v>
      </c>
      <c r="J74" s="42"/>
      <c r="K74" s="36"/>
      <c r="L74" s="36"/>
      <c r="M74" s="37"/>
      <c r="P74" s="73" t="s">
        <v>211</v>
      </c>
      <c r="Q74" s="42"/>
      <c r="R74" s="36"/>
      <c r="S74" s="36"/>
      <c r="T74" s="37"/>
      <c r="W74" s="73" t="s">
        <v>211</v>
      </c>
      <c r="X74" s="42"/>
      <c r="Y74" s="36"/>
      <c r="Z74" s="36"/>
      <c r="AA74" s="37"/>
      <c r="AB74" s="81"/>
      <c r="AC74" s="81"/>
      <c r="AD74" s="73" t="s">
        <v>211</v>
      </c>
      <c r="AE74" s="42"/>
      <c r="AF74" s="36"/>
      <c r="AG74" s="36"/>
      <c r="AH74" s="37"/>
      <c r="AI74" s="81"/>
      <c r="AJ74" s="81"/>
      <c r="AK74" s="73" t="s">
        <v>211</v>
      </c>
      <c r="AL74" s="42"/>
      <c r="AM74" s="36"/>
      <c r="AN74" s="36"/>
      <c r="AO74" s="37"/>
      <c r="AP74" s="81"/>
      <c r="AQ74" s="81"/>
      <c r="AR74" s="73" t="s">
        <v>211</v>
      </c>
      <c r="AS74" s="42"/>
      <c r="AT74" s="36"/>
      <c r="AU74" s="36"/>
      <c r="AV74" s="37"/>
    </row>
    <row r="75" spans="2:48" s="184" customFormat="1" ht="16.5" customHeight="1">
      <c r="B75" s="180">
        <v>0</v>
      </c>
      <c r="C75" s="181"/>
      <c r="D75" s="26"/>
      <c r="E75" s="26"/>
      <c r="F75" s="182"/>
      <c r="G75" s="183"/>
      <c r="I75" s="180">
        <v>0</v>
      </c>
      <c r="J75" s="181"/>
      <c r="K75" s="26"/>
      <c r="L75" s="26"/>
      <c r="M75" s="182"/>
      <c r="P75" s="180">
        <v>0</v>
      </c>
      <c r="Q75" s="181"/>
      <c r="R75" s="26"/>
      <c r="S75" s="26"/>
      <c r="T75" s="182"/>
      <c r="W75" s="180">
        <v>0</v>
      </c>
      <c r="X75" s="181"/>
      <c r="Y75" s="26"/>
      <c r="Z75" s="26"/>
      <c r="AA75" s="182"/>
      <c r="AB75" s="185"/>
      <c r="AC75" s="185"/>
      <c r="AD75" s="180">
        <v>0</v>
      </c>
      <c r="AE75" s="181"/>
      <c r="AF75" s="26"/>
      <c r="AG75" s="26"/>
      <c r="AH75" s="182"/>
      <c r="AI75" s="185"/>
      <c r="AJ75" s="185"/>
      <c r="AK75" s="180">
        <v>0</v>
      </c>
      <c r="AL75" s="181"/>
      <c r="AM75" s="26"/>
      <c r="AN75" s="26"/>
      <c r="AO75" s="182"/>
      <c r="AP75" s="185"/>
      <c r="AQ75" s="185"/>
      <c r="AR75" s="180">
        <v>0</v>
      </c>
      <c r="AS75" s="181"/>
      <c r="AT75" s="26"/>
      <c r="AU75" s="26"/>
      <c r="AV75" s="182"/>
    </row>
    <row r="76" spans="2:48" ht="16.5" customHeight="1" thickBot="1">
      <c r="B76" s="84"/>
      <c r="C76" s="85"/>
      <c r="D76" s="85"/>
      <c r="E76" s="85"/>
      <c r="F76" s="86"/>
      <c r="I76" s="84"/>
      <c r="J76" s="85"/>
      <c r="K76" s="85"/>
      <c r="L76" s="85"/>
      <c r="M76" s="86"/>
      <c r="P76" s="84"/>
      <c r="Q76" s="85"/>
      <c r="R76" s="85"/>
      <c r="S76" s="85"/>
      <c r="T76" s="86"/>
      <c r="W76" s="84"/>
      <c r="X76" s="85"/>
      <c r="Y76" s="85"/>
      <c r="Z76" s="85"/>
      <c r="AA76" s="86"/>
      <c r="AB76" s="81"/>
      <c r="AC76" s="81"/>
      <c r="AD76" s="84"/>
      <c r="AE76" s="85"/>
      <c r="AF76" s="85"/>
      <c r="AG76" s="85"/>
      <c r="AH76" s="86"/>
      <c r="AI76" s="81"/>
      <c r="AJ76" s="81"/>
      <c r="AK76" s="84"/>
      <c r="AL76" s="85"/>
      <c r="AM76" s="85"/>
      <c r="AN76" s="85"/>
      <c r="AO76" s="86"/>
      <c r="AP76" s="81"/>
      <c r="AQ76" s="81"/>
      <c r="AR76" s="84"/>
      <c r="AS76" s="85"/>
      <c r="AT76" s="85"/>
      <c r="AU76" s="85"/>
      <c r="AV76" s="86"/>
    </row>
    <row r="77" spans="2:48" ht="16.5" customHeight="1">
      <c r="B77" s="36"/>
      <c r="I77" s="36"/>
      <c r="P77" s="36"/>
      <c r="W77" s="36"/>
      <c r="AD77" s="36"/>
      <c r="AK77" s="36"/>
      <c r="AR77" s="36"/>
    </row>
    <row r="78" spans="2:48" ht="16.5" customHeight="1">
      <c r="B78" s="36"/>
      <c r="I78" s="36"/>
      <c r="P78" s="36"/>
      <c r="W78" s="36"/>
      <c r="AD78" s="36"/>
      <c r="AK78" s="36"/>
      <c r="AR78" s="36"/>
    </row>
    <row r="79" spans="2:48" ht="16.5" customHeight="1">
      <c r="B79" s="36"/>
      <c r="I79" s="36"/>
      <c r="P79" s="36"/>
      <c r="W79" s="36"/>
      <c r="AD79" s="36"/>
      <c r="AK79" s="36"/>
      <c r="AR79" s="36"/>
    </row>
    <row r="80" spans="2:48" ht="16.5" customHeight="1" thickBot="1">
      <c r="G80" s="38"/>
    </row>
    <row r="81" spans="2:48" s="76" customFormat="1" ht="16.5" customHeight="1">
      <c r="B81" s="98"/>
      <c r="C81" s="101"/>
      <c r="D81" s="102" t="s">
        <v>114</v>
      </c>
      <c r="E81" s="99"/>
      <c r="F81" s="100"/>
      <c r="G81" s="77"/>
      <c r="I81" s="98"/>
      <c r="J81" s="101"/>
      <c r="K81" s="102" t="s">
        <v>114</v>
      </c>
      <c r="L81" s="99"/>
      <c r="M81" s="100"/>
      <c r="P81" s="98"/>
      <c r="Q81" s="101"/>
      <c r="R81" s="102" t="s">
        <v>114</v>
      </c>
      <c r="S81" s="99"/>
      <c r="T81" s="100"/>
      <c r="W81" s="98"/>
      <c r="X81" s="101"/>
      <c r="Y81" s="102" t="s">
        <v>114</v>
      </c>
      <c r="Z81" s="99"/>
      <c r="AA81" s="100"/>
      <c r="AB81" s="167"/>
      <c r="AC81" s="167"/>
      <c r="AD81" s="98"/>
      <c r="AE81" s="101"/>
      <c r="AF81" s="102" t="s">
        <v>114</v>
      </c>
      <c r="AG81" s="99"/>
      <c r="AH81" s="100"/>
      <c r="AI81" s="167"/>
      <c r="AJ81" s="167"/>
      <c r="AK81" s="98"/>
      <c r="AL81" s="101"/>
      <c r="AM81" s="102" t="s">
        <v>114</v>
      </c>
      <c r="AN81" s="99"/>
      <c r="AO81" s="100"/>
      <c r="AP81" s="167"/>
      <c r="AQ81" s="167"/>
      <c r="AR81" s="98"/>
      <c r="AS81" s="101"/>
      <c r="AT81" s="102" t="s">
        <v>114</v>
      </c>
      <c r="AU81" s="99"/>
      <c r="AV81" s="100"/>
    </row>
    <row r="82" spans="2:48" ht="16.5" customHeight="1">
      <c r="B82" s="40" t="s">
        <v>26</v>
      </c>
      <c r="C82" s="26" t="s">
        <v>36</v>
      </c>
      <c r="D82" s="96"/>
      <c r="E82" s="26"/>
      <c r="F82" s="95"/>
      <c r="G82" s="41"/>
      <c r="H82" s="41"/>
      <c r="I82" s="40" t="s">
        <v>26</v>
      </c>
      <c r="J82" s="26" t="s">
        <v>41</v>
      </c>
      <c r="K82" s="41"/>
      <c r="L82" s="26"/>
      <c r="M82" s="70"/>
      <c r="N82" s="41"/>
      <c r="O82" s="41"/>
      <c r="P82" s="40" t="s">
        <v>26</v>
      </c>
      <c r="Q82" s="26" t="s">
        <v>52</v>
      </c>
      <c r="R82" s="42"/>
      <c r="S82" s="26"/>
      <c r="T82" s="70"/>
      <c r="U82" s="41"/>
      <c r="V82" s="41"/>
      <c r="W82" s="40" t="s">
        <v>26</v>
      </c>
      <c r="X82" s="26" t="s">
        <v>53</v>
      </c>
      <c r="Y82" s="41"/>
      <c r="Z82" s="26"/>
      <c r="AA82" s="70"/>
      <c r="AB82" s="41"/>
      <c r="AC82" s="41"/>
      <c r="AD82" s="40" t="s">
        <v>26</v>
      </c>
      <c r="AE82" s="26" t="s">
        <v>47</v>
      </c>
      <c r="AF82" s="41"/>
      <c r="AG82" s="26"/>
      <c r="AH82" s="70"/>
      <c r="AI82" s="41"/>
      <c r="AJ82" s="41"/>
      <c r="AK82" s="40" t="s">
        <v>26</v>
      </c>
      <c r="AL82" s="26" t="s">
        <v>54</v>
      </c>
      <c r="AN82" s="26"/>
      <c r="AO82" s="70"/>
      <c r="AP82" s="41"/>
      <c r="AQ82" s="41"/>
      <c r="AR82" s="40" t="s">
        <v>26</v>
      </c>
      <c r="AS82" s="26" t="s">
        <v>55</v>
      </c>
      <c r="AU82" s="26"/>
      <c r="AV82" s="70"/>
    </row>
    <row r="83" spans="2:48" ht="16.5" customHeight="1">
      <c r="B83" s="73" t="s">
        <v>27</v>
      </c>
      <c r="C83" s="36" t="s">
        <v>247</v>
      </c>
      <c r="D83" s="36"/>
      <c r="E83" s="36" t="s">
        <v>28</v>
      </c>
      <c r="F83" s="90">
        <v>45392</v>
      </c>
      <c r="G83" s="38"/>
      <c r="I83" s="73" t="s">
        <v>27</v>
      </c>
      <c r="J83" s="36" t="s">
        <v>247</v>
      </c>
      <c r="K83" s="36"/>
      <c r="L83" s="36" t="s">
        <v>28</v>
      </c>
      <c r="M83" s="90">
        <v>45392</v>
      </c>
      <c r="P83" s="73" t="s">
        <v>27</v>
      </c>
      <c r="Q83" s="36" t="s">
        <v>247</v>
      </c>
      <c r="R83" s="36"/>
      <c r="S83" s="36" t="s">
        <v>28</v>
      </c>
      <c r="T83" s="90">
        <v>45392</v>
      </c>
      <c r="W83" s="73" t="s">
        <v>27</v>
      </c>
      <c r="X83" s="36" t="s">
        <v>247</v>
      </c>
      <c r="Y83" s="36"/>
      <c r="Z83" s="36" t="s">
        <v>28</v>
      </c>
      <c r="AA83" s="90">
        <v>45392</v>
      </c>
      <c r="AB83" s="168"/>
      <c r="AC83" s="168"/>
      <c r="AD83" s="73" t="s">
        <v>27</v>
      </c>
      <c r="AE83" s="36" t="s">
        <v>247</v>
      </c>
      <c r="AF83" s="36"/>
      <c r="AG83" s="36" t="s">
        <v>28</v>
      </c>
      <c r="AH83" s="90">
        <v>45392</v>
      </c>
      <c r="AI83" s="168"/>
      <c r="AJ83" s="168"/>
      <c r="AK83" s="73" t="s">
        <v>27</v>
      </c>
      <c r="AL83" s="36" t="s">
        <v>247</v>
      </c>
      <c r="AM83" s="36"/>
      <c r="AN83" s="36" t="s">
        <v>28</v>
      </c>
      <c r="AO83" s="90">
        <v>45392</v>
      </c>
      <c r="AP83" s="168"/>
      <c r="AQ83" s="168"/>
      <c r="AR83" s="73" t="s">
        <v>27</v>
      </c>
      <c r="AS83" s="36" t="s">
        <v>247</v>
      </c>
      <c r="AT83" s="36"/>
      <c r="AU83" s="36" t="s">
        <v>28</v>
      </c>
      <c r="AV83" s="90">
        <v>45392</v>
      </c>
    </row>
    <row r="84" spans="2:48" ht="16.5" customHeight="1">
      <c r="B84" s="73"/>
      <c r="C84" s="36"/>
      <c r="D84" s="36"/>
      <c r="E84" s="36"/>
      <c r="F84" s="37"/>
      <c r="G84" s="38"/>
      <c r="I84" s="73"/>
      <c r="J84" s="36"/>
      <c r="K84" s="36"/>
      <c r="L84" s="36"/>
      <c r="M84" s="37"/>
      <c r="P84" s="73"/>
      <c r="Q84" s="36"/>
      <c r="R84" s="36"/>
      <c r="S84" s="36"/>
      <c r="T84" s="37"/>
      <c r="W84" s="73"/>
      <c r="X84" s="36"/>
      <c r="Y84" s="36"/>
      <c r="Z84" s="36"/>
      <c r="AA84" s="37"/>
      <c r="AB84" s="81"/>
      <c r="AC84" s="81"/>
      <c r="AD84" s="73"/>
      <c r="AE84" s="36"/>
      <c r="AF84" s="36"/>
      <c r="AG84" s="36"/>
      <c r="AH84" s="37"/>
      <c r="AI84" s="81"/>
      <c r="AJ84" s="81"/>
      <c r="AK84" s="73"/>
      <c r="AL84" s="36"/>
      <c r="AM84" s="36"/>
      <c r="AN84" s="36"/>
      <c r="AO84" s="37"/>
      <c r="AP84" s="81"/>
      <c r="AQ84" s="81"/>
      <c r="AR84" s="73"/>
      <c r="AS84" s="36"/>
      <c r="AT84" s="36"/>
      <c r="AU84" s="36"/>
      <c r="AV84" s="37"/>
    </row>
    <row r="85" spans="2:48" s="79" customFormat="1" ht="16.5" customHeight="1">
      <c r="B85" s="266" t="s">
        <v>113</v>
      </c>
      <c r="C85" s="267"/>
      <c r="D85" s="249"/>
      <c r="E85" s="268" t="s">
        <v>115</v>
      </c>
      <c r="F85" s="269"/>
      <c r="G85" s="78"/>
      <c r="I85" s="266" t="s">
        <v>113</v>
      </c>
      <c r="J85" s="267"/>
      <c r="K85" s="249"/>
      <c r="L85" s="268" t="s">
        <v>115</v>
      </c>
      <c r="M85" s="269"/>
      <c r="P85" s="266" t="s">
        <v>113</v>
      </c>
      <c r="Q85" s="267"/>
      <c r="R85" s="249"/>
      <c r="S85" s="268" t="s">
        <v>115</v>
      </c>
      <c r="T85" s="269"/>
      <c r="W85" s="266" t="s">
        <v>113</v>
      </c>
      <c r="X85" s="267"/>
      <c r="Y85" s="249"/>
      <c r="Z85" s="268" t="s">
        <v>115</v>
      </c>
      <c r="AA85" s="269"/>
      <c r="AB85" s="169"/>
      <c r="AC85" s="169"/>
      <c r="AD85" s="266" t="s">
        <v>113</v>
      </c>
      <c r="AE85" s="267"/>
      <c r="AF85" s="249"/>
      <c r="AG85" s="268" t="s">
        <v>115</v>
      </c>
      <c r="AH85" s="269"/>
      <c r="AI85" s="169"/>
      <c r="AJ85" s="169"/>
      <c r="AK85" s="266" t="s">
        <v>113</v>
      </c>
      <c r="AL85" s="267"/>
      <c r="AM85" s="249"/>
      <c r="AN85" s="268" t="s">
        <v>115</v>
      </c>
      <c r="AO85" s="269"/>
      <c r="AP85" s="169"/>
      <c r="AQ85" s="169"/>
      <c r="AR85" s="266" t="s">
        <v>113</v>
      </c>
      <c r="AS85" s="267"/>
      <c r="AT85" s="249"/>
      <c r="AU85" s="268" t="s">
        <v>115</v>
      </c>
      <c r="AV85" s="269"/>
    </row>
    <row r="86" spans="2:48" ht="16.5" customHeight="1">
      <c r="B86" s="73" t="s">
        <v>1</v>
      </c>
      <c r="C86" s="72">
        <v>910</v>
      </c>
      <c r="D86" s="36"/>
      <c r="E86" s="36" t="s">
        <v>29</v>
      </c>
      <c r="F86" s="80" t="s">
        <v>312</v>
      </c>
      <c r="G86" s="38"/>
      <c r="I86" s="73" t="s">
        <v>1</v>
      </c>
      <c r="J86" s="72">
        <v>910</v>
      </c>
      <c r="K86" s="36"/>
      <c r="L86" s="36" t="s">
        <v>29</v>
      </c>
      <c r="M86" s="80" t="s">
        <v>313</v>
      </c>
      <c r="P86" s="73" t="s">
        <v>1</v>
      </c>
      <c r="Q86" s="72">
        <v>910</v>
      </c>
      <c r="R86" s="36"/>
      <c r="S86" s="36" t="s">
        <v>29</v>
      </c>
      <c r="T86" s="80" t="s">
        <v>314</v>
      </c>
      <c r="W86" s="73" t="s">
        <v>1</v>
      </c>
      <c r="X86" s="72">
        <v>910</v>
      </c>
      <c r="Y86" s="36"/>
      <c r="Z86" s="36" t="s">
        <v>29</v>
      </c>
      <c r="AA86" s="80" t="s">
        <v>315</v>
      </c>
      <c r="AB86" s="170"/>
      <c r="AC86" s="170"/>
      <c r="AD86" s="73" t="s">
        <v>1</v>
      </c>
      <c r="AE86" s="72">
        <v>910</v>
      </c>
      <c r="AF86" s="36"/>
      <c r="AG86" s="36" t="s">
        <v>29</v>
      </c>
      <c r="AH86" s="80" t="s">
        <v>316</v>
      </c>
      <c r="AI86" s="170"/>
      <c r="AJ86" s="170"/>
      <c r="AK86" s="73" t="s">
        <v>1</v>
      </c>
      <c r="AL86" s="72">
        <v>910</v>
      </c>
      <c r="AM86" s="36"/>
      <c r="AN86" s="36" t="s">
        <v>29</v>
      </c>
      <c r="AO86" s="80" t="s">
        <v>317</v>
      </c>
      <c r="AP86" s="170"/>
      <c r="AQ86" s="170"/>
      <c r="AR86" s="73" t="s">
        <v>1</v>
      </c>
      <c r="AS86" s="72">
        <v>910</v>
      </c>
      <c r="AT86" s="36"/>
      <c r="AU86" s="36" t="s">
        <v>29</v>
      </c>
      <c r="AV86" s="80" t="s">
        <v>318</v>
      </c>
    </row>
    <row r="87" spans="2:48" ht="16.5" customHeight="1">
      <c r="B87" s="73" t="s">
        <v>3</v>
      </c>
      <c r="C87" s="72">
        <v>11640</v>
      </c>
      <c r="D87" s="36"/>
      <c r="E87" s="36" t="s">
        <v>30</v>
      </c>
      <c r="F87" s="80" t="s">
        <v>319</v>
      </c>
      <c r="G87" s="38"/>
      <c r="I87" s="73" t="s">
        <v>3</v>
      </c>
      <c r="J87" s="72">
        <v>15960</v>
      </c>
      <c r="K87" s="36"/>
      <c r="L87" s="36" t="s">
        <v>30</v>
      </c>
      <c r="M87" s="80" t="s">
        <v>320</v>
      </c>
      <c r="P87" s="73" t="s">
        <v>3</v>
      </c>
      <c r="Q87" s="72">
        <v>15840</v>
      </c>
      <c r="R87" s="36"/>
      <c r="S87" s="36" t="s">
        <v>30</v>
      </c>
      <c r="T87" s="80" t="s">
        <v>321</v>
      </c>
      <c r="W87" s="73" t="s">
        <v>3</v>
      </c>
      <c r="X87" s="72">
        <v>10320</v>
      </c>
      <c r="Y87" s="36"/>
      <c r="Z87" s="36" t="s">
        <v>30</v>
      </c>
      <c r="AA87" s="80" t="s">
        <v>322</v>
      </c>
      <c r="AB87" s="170"/>
      <c r="AC87" s="170"/>
      <c r="AD87" s="73" t="s">
        <v>3</v>
      </c>
      <c r="AE87" s="72">
        <v>23760</v>
      </c>
      <c r="AF87" s="36"/>
      <c r="AG87" s="36" t="s">
        <v>30</v>
      </c>
      <c r="AH87" s="80" t="s">
        <v>323</v>
      </c>
      <c r="AI87" s="170"/>
      <c r="AJ87" s="170"/>
      <c r="AK87" s="73" t="s">
        <v>3</v>
      </c>
      <c r="AL87" s="72">
        <v>11520</v>
      </c>
      <c r="AM87" s="36"/>
      <c r="AN87" s="36" t="s">
        <v>30</v>
      </c>
      <c r="AO87" s="80" t="s">
        <v>324</v>
      </c>
      <c r="AP87" s="170"/>
      <c r="AQ87" s="170"/>
      <c r="AR87" s="73" t="s">
        <v>3</v>
      </c>
      <c r="AS87" s="72">
        <v>11880</v>
      </c>
      <c r="AT87" s="36"/>
      <c r="AU87" s="36" t="s">
        <v>30</v>
      </c>
      <c r="AV87" s="80" t="s">
        <v>325</v>
      </c>
    </row>
    <row r="88" spans="2:48" ht="16.5" customHeight="1">
      <c r="B88" s="73" t="s">
        <v>159</v>
      </c>
      <c r="C88" s="72">
        <v>0</v>
      </c>
      <c r="D88" s="36"/>
      <c r="E88" s="36"/>
      <c r="F88" s="80"/>
      <c r="G88" s="38"/>
      <c r="I88" s="73" t="s">
        <v>159</v>
      </c>
      <c r="J88" s="72">
        <v>0</v>
      </c>
      <c r="K88" s="36"/>
      <c r="L88" s="36"/>
      <c r="M88" s="80"/>
      <c r="P88" s="73" t="s">
        <v>159</v>
      </c>
      <c r="Q88" s="72">
        <v>0</v>
      </c>
      <c r="R88" s="36"/>
      <c r="S88" s="36"/>
      <c r="T88" s="80"/>
      <c r="W88" s="73" t="s">
        <v>159</v>
      </c>
      <c r="X88" s="72">
        <v>0</v>
      </c>
      <c r="Y88" s="36"/>
      <c r="Z88" s="36"/>
      <c r="AA88" s="80"/>
      <c r="AB88" s="170"/>
      <c r="AC88" s="170"/>
      <c r="AD88" s="73" t="s">
        <v>159</v>
      </c>
      <c r="AE88" s="72">
        <v>0</v>
      </c>
      <c r="AF88" s="36"/>
      <c r="AG88" s="36"/>
      <c r="AH88" s="80"/>
      <c r="AI88" s="170"/>
      <c r="AJ88" s="170"/>
      <c r="AK88" s="73" t="s">
        <v>159</v>
      </c>
      <c r="AL88" s="72">
        <v>0</v>
      </c>
      <c r="AM88" s="36"/>
      <c r="AN88" s="36"/>
      <c r="AO88" s="80"/>
      <c r="AP88" s="170"/>
      <c r="AQ88" s="170"/>
      <c r="AR88" s="73" t="s">
        <v>159</v>
      </c>
      <c r="AS88" s="72">
        <v>0</v>
      </c>
      <c r="AT88" s="36"/>
      <c r="AU88" s="36"/>
      <c r="AV88" s="80"/>
    </row>
    <row r="89" spans="2:48" ht="16.5" customHeight="1">
      <c r="B89" s="164" t="s">
        <v>167</v>
      </c>
      <c r="C89" s="72">
        <v>873</v>
      </c>
      <c r="D89" s="36"/>
      <c r="E89" s="36"/>
      <c r="F89" s="80"/>
      <c r="G89" s="38"/>
      <c r="I89" s="164" t="s">
        <v>167</v>
      </c>
      <c r="J89" s="72">
        <v>1197</v>
      </c>
      <c r="K89" s="36"/>
      <c r="L89" s="36"/>
      <c r="M89" s="80"/>
      <c r="P89" s="164" t="s">
        <v>167</v>
      </c>
      <c r="Q89" s="72">
        <v>1188</v>
      </c>
      <c r="R89" s="36"/>
      <c r="S89" s="36"/>
      <c r="T89" s="80"/>
      <c r="W89" s="164" t="s">
        <v>167</v>
      </c>
      <c r="X89" s="72">
        <v>774</v>
      </c>
      <c r="Y89" s="36"/>
      <c r="Z89" s="36"/>
      <c r="AA89" s="80"/>
      <c r="AB89" s="170"/>
      <c r="AC89" s="170"/>
      <c r="AD89" s="164" t="s">
        <v>167</v>
      </c>
      <c r="AE89" s="72">
        <v>1782</v>
      </c>
      <c r="AF89" s="36"/>
      <c r="AG89" s="36"/>
      <c r="AH89" s="80"/>
      <c r="AI89" s="170"/>
      <c r="AJ89" s="170"/>
      <c r="AK89" s="164" t="s">
        <v>167</v>
      </c>
      <c r="AL89" s="72">
        <v>864</v>
      </c>
      <c r="AM89" s="36"/>
      <c r="AN89" s="36"/>
      <c r="AO89" s="80"/>
      <c r="AP89" s="170"/>
      <c r="AQ89" s="170"/>
      <c r="AR89" s="164" t="s">
        <v>167</v>
      </c>
      <c r="AS89" s="72">
        <v>891</v>
      </c>
      <c r="AT89" s="36"/>
      <c r="AU89" s="36"/>
      <c r="AV89" s="80"/>
    </row>
    <row r="90" spans="2:48" ht="16.5" customHeight="1">
      <c r="B90" s="73" t="s">
        <v>168</v>
      </c>
      <c r="C90" s="72">
        <v>485</v>
      </c>
      <c r="D90" s="36"/>
      <c r="E90" s="36"/>
      <c r="F90" s="80"/>
      <c r="G90" s="38"/>
      <c r="I90" s="73" t="s">
        <v>168</v>
      </c>
      <c r="J90" s="72">
        <v>665</v>
      </c>
      <c r="K90" s="36"/>
      <c r="L90" s="36"/>
      <c r="M90" s="80"/>
      <c r="P90" s="73" t="s">
        <v>168</v>
      </c>
      <c r="Q90" s="72">
        <v>660</v>
      </c>
      <c r="R90" s="36"/>
      <c r="S90" s="36"/>
      <c r="T90" s="80"/>
      <c r="W90" s="73" t="s">
        <v>168</v>
      </c>
      <c r="X90" s="72">
        <v>430</v>
      </c>
      <c r="Y90" s="36"/>
      <c r="Z90" s="36"/>
      <c r="AA90" s="80"/>
      <c r="AB90" s="170"/>
      <c r="AC90" s="170"/>
      <c r="AD90" s="73" t="s">
        <v>168</v>
      </c>
      <c r="AE90" s="72">
        <v>990</v>
      </c>
      <c r="AF90" s="36"/>
      <c r="AG90" s="36"/>
      <c r="AH90" s="80"/>
      <c r="AI90" s="170"/>
      <c r="AJ90" s="170"/>
      <c r="AK90" s="73" t="s">
        <v>168</v>
      </c>
      <c r="AL90" s="72">
        <v>480</v>
      </c>
      <c r="AM90" s="36"/>
      <c r="AN90" s="36"/>
      <c r="AO90" s="80"/>
      <c r="AP90" s="170"/>
      <c r="AQ90" s="170"/>
      <c r="AR90" s="73" t="s">
        <v>168</v>
      </c>
      <c r="AS90" s="72">
        <v>495</v>
      </c>
      <c r="AT90" s="36"/>
      <c r="AU90" s="36"/>
      <c r="AV90" s="80"/>
    </row>
    <row r="91" spans="2:48" ht="16.5" customHeight="1">
      <c r="B91" s="73" t="s">
        <v>31</v>
      </c>
      <c r="C91" s="72">
        <v>1391</v>
      </c>
      <c r="D91" s="36"/>
      <c r="E91" s="172" t="s">
        <v>117</v>
      </c>
      <c r="F91" s="173"/>
      <c r="G91" s="38"/>
      <c r="I91" s="73" t="s">
        <v>31</v>
      </c>
      <c r="J91" s="72">
        <v>1873</v>
      </c>
      <c r="K91" s="36"/>
      <c r="L91" s="172" t="s">
        <v>117</v>
      </c>
      <c r="M91" s="173"/>
      <c r="P91" s="73" t="s">
        <v>31</v>
      </c>
      <c r="Q91" s="72">
        <v>1860</v>
      </c>
      <c r="R91" s="36"/>
      <c r="S91" s="172" t="s">
        <v>117</v>
      </c>
      <c r="T91" s="173"/>
      <c r="W91" s="73" t="s">
        <v>31</v>
      </c>
      <c r="X91" s="72">
        <v>1243</v>
      </c>
      <c r="Y91" s="36"/>
      <c r="Z91" s="172" t="s">
        <v>117</v>
      </c>
      <c r="AA91" s="173"/>
      <c r="AB91" s="169"/>
      <c r="AC91" s="169"/>
      <c r="AD91" s="73" t="s">
        <v>31</v>
      </c>
      <c r="AE91" s="72">
        <v>2744</v>
      </c>
      <c r="AF91" s="36"/>
      <c r="AG91" s="172" t="s">
        <v>117</v>
      </c>
      <c r="AH91" s="173"/>
      <c r="AI91" s="169"/>
      <c r="AJ91" s="169"/>
      <c r="AK91" s="73" t="s">
        <v>31</v>
      </c>
      <c r="AL91" s="72">
        <v>1377</v>
      </c>
      <c r="AM91" s="36"/>
      <c r="AN91" s="172" t="s">
        <v>117</v>
      </c>
      <c r="AO91" s="173"/>
      <c r="AP91" s="169"/>
      <c r="AQ91" s="169"/>
      <c r="AR91" s="73" t="s">
        <v>31</v>
      </c>
      <c r="AS91" s="72">
        <v>1418</v>
      </c>
      <c r="AT91" s="36"/>
      <c r="AU91" s="172" t="s">
        <v>117</v>
      </c>
      <c r="AV91" s="173"/>
    </row>
    <row r="92" spans="2:48" ht="16.5" customHeight="1">
      <c r="B92" s="73" t="s">
        <v>171</v>
      </c>
      <c r="C92" s="72">
        <v>-9</v>
      </c>
      <c r="D92" s="36"/>
      <c r="E92" s="36" t="s">
        <v>33</v>
      </c>
      <c r="F92" s="80" t="s">
        <v>326</v>
      </c>
      <c r="G92" s="38"/>
      <c r="I92" s="73" t="s">
        <v>171</v>
      </c>
      <c r="J92" s="72">
        <v>-5</v>
      </c>
      <c r="K92" s="36"/>
      <c r="L92" s="36" t="s">
        <v>33</v>
      </c>
      <c r="M92" s="80" t="s">
        <v>327</v>
      </c>
      <c r="P92" s="73" t="s">
        <v>171</v>
      </c>
      <c r="Q92" s="72">
        <v>-8</v>
      </c>
      <c r="R92" s="36"/>
      <c r="S92" s="36" t="s">
        <v>33</v>
      </c>
      <c r="T92" s="80" t="s">
        <v>328</v>
      </c>
      <c r="W92" s="73" t="s">
        <v>171</v>
      </c>
      <c r="X92" s="72">
        <v>-7</v>
      </c>
      <c r="Y92" s="36"/>
      <c r="Z92" s="36" t="s">
        <v>33</v>
      </c>
      <c r="AA92" s="80" t="s">
        <v>329</v>
      </c>
      <c r="AB92" s="170"/>
      <c r="AC92" s="170"/>
      <c r="AD92" s="73" t="s">
        <v>171</v>
      </c>
      <c r="AE92" s="72">
        <v>-6</v>
      </c>
      <c r="AF92" s="36"/>
      <c r="AG92" s="36" t="s">
        <v>33</v>
      </c>
      <c r="AH92" s="80" t="s">
        <v>330</v>
      </c>
      <c r="AI92" s="170"/>
      <c r="AJ92" s="170"/>
      <c r="AK92" s="73" t="s">
        <v>171</v>
      </c>
      <c r="AL92" s="72">
        <v>-1</v>
      </c>
      <c r="AM92" s="36"/>
      <c r="AN92" s="36" t="s">
        <v>33</v>
      </c>
      <c r="AO92" s="80" t="s">
        <v>331</v>
      </c>
      <c r="AP92" s="170"/>
      <c r="AQ92" s="170"/>
      <c r="AR92" s="73" t="s">
        <v>171</v>
      </c>
      <c r="AS92" s="72">
        <v>-4</v>
      </c>
      <c r="AT92" s="36"/>
      <c r="AU92" s="36" t="s">
        <v>33</v>
      </c>
      <c r="AV92" s="80" t="s">
        <v>332</v>
      </c>
    </row>
    <row r="93" spans="2:48" ht="16.5" customHeight="1">
      <c r="B93" s="73" t="s">
        <v>32</v>
      </c>
      <c r="C93" s="72">
        <v>510</v>
      </c>
      <c r="D93" s="36"/>
      <c r="E93" s="96"/>
      <c r="F93" s="95"/>
      <c r="G93" s="38"/>
      <c r="I93" s="73" t="s">
        <v>32</v>
      </c>
      <c r="J93" s="72">
        <v>690</v>
      </c>
      <c r="K93" s="36"/>
      <c r="L93" s="96"/>
      <c r="M93" s="95"/>
      <c r="P93" s="73" t="s">
        <v>32</v>
      </c>
      <c r="Q93" s="72">
        <v>680</v>
      </c>
      <c r="R93" s="36"/>
      <c r="S93" s="96"/>
      <c r="T93" s="95"/>
      <c r="W93" s="73" t="s">
        <v>32</v>
      </c>
      <c r="X93" s="72">
        <v>460</v>
      </c>
      <c r="Y93" s="36"/>
      <c r="Z93" s="96"/>
      <c r="AA93" s="95"/>
      <c r="AB93" s="171"/>
      <c r="AC93" s="171"/>
      <c r="AD93" s="73" t="s">
        <v>32</v>
      </c>
      <c r="AE93" s="72">
        <v>1010</v>
      </c>
      <c r="AF93" s="36"/>
      <c r="AG93" s="96"/>
      <c r="AH93" s="95"/>
      <c r="AI93" s="171"/>
      <c r="AJ93" s="171"/>
      <c r="AK93" s="73" t="s">
        <v>32</v>
      </c>
      <c r="AL93" s="72">
        <v>500</v>
      </c>
      <c r="AM93" s="36"/>
      <c r="AN93" s="96"/>
      <c r="AO93" s="95"/>
      <c r="AP93" s="171"/>
      <c r="AQ93" s="171"/>
      <c r="AR93" s="73" t="s">
        <v>32</v>
      </c>
      <c r="AS93" s="72">
        <v>520</v>
      </c>
      <c r="AT93" s="36"/>
      <c r="AU93" s="96"/>
      <c r="AV93" s="95"/>
    </row>
    <row r="94" spans="2:48" ht="16.5" customHeight="1">
      <c r="B94" s="73" t="s">
        <v>101</v>
      </c>
      <c r="C94" s="72">
        <v>2500</v>
      </c>
      <c r="D94" s="36"/>
      <c r="E94" s="36"/>
      <c r="F94" s="80"/>
      <c r="G94" s="38"/>
      <c r="I94" s="73" t="s">
        <v>101</v>
      </c>
      <c r="J94" s="72">
        <v>2500</v>
      </c>
      <c r="K94" s="36"/>
      <c r="L94" s="36"/>
      <c r="M94" s="80"/>
      <c r="P94" s="73" t="s">
        <v>101</v>
      </c>
      <c r="Q94" s="72">
        <v>2500</v>
      </c>
      <c r="R94" s="36"/>
      <c r="S94" s="36"/>
      <c r="T94" s="80"/>
      <c r="W94" s="73" t="s">
        <v>101</v>
      </c>
      <c r="X94" s="72">
        <v>2500</v>
      </c>
      <c r="Y94" s="36"/>
      <c r="Z94" s="36"/>
      <c r="AA94" s="80"/>
      <c r="AB94" s="170"/>
      <c r="AC94" s="170"/>
      <c r="AD94" s="73" t="s">
        <v>101</v>
      </c>
      <c r="AE94" s="72">
        <v>2500</v>
      </c>
      <c r="AF94" s="36"/>
      <c r="AG94" s="36"/>
      <c r="AH94" s="80"/>
      <c r="AI94" s="170"/>
      <c r="AJ94" s="170"/>
      <c r="AK94" s="73" t="s">
        <v>101</v>
      </c>
      <c r="AL94" s="72">
        <v>2500</v>
      </c>
      <c r="AM94" s="36"/>
      <c r="AN94" s="36"/>
      <c r="AO94" s="80"/>
      <c r="AP94" s="170"/>
      <c r="AQ94" s="170"/>
      <c r="AR94" s="73" t="s">
        <v>101</v>
      </c>
      <c r="AS94" s="72">
        <v>2500</v>
      </c>
      <c r="AT94" s="36"/>
      <c r="AU94" s="36"/>
      <c r="AV94" s="80"/>
    </row>
    <row r="95" spans="2:48" ht="16.5" customHeight="1">
      <c r="B95" s="73" t="s">
        <v>104</v>
      </c>
      <c r="C95" s="72">
        <v>0</v>
      </c>
      <c r="D95" s="36"/>
      <c r="E95" s="36"/>
      <c r="F95" s="80"/>
      <c r="G95" s="38"/>
      <c r="I95" s="73" t="s">
        <v>104</v>
      </c>
      <c r="J95" s="72">
        <v>0</v>
      </c>
      <c r="K95" s="36"/>
      <c r="L95" s="36"/>
      <c r="M95" s="80"/>
      <c r="P95" s="73" t="s">
        <v>104</v>
      </c>
      <c r="Q95" s="72">
        <v>0</v>
      </c>
      <c r="R95" s="36"/>
      <c r="S95" s="36"/>
      <c r="T95" s="80"/>
      <c r="W95" s="73" t="s">
        <v>104</v>
      </c>
      <c r="X95" s="72">
        <v>0</v>
      </c>
      <c r="Y95" s="36"/>
      <c r="Z95" s="36"/>
      <c r="AA95" s="80"/>
      <c r="AB95" s="170"/>
      <c r="AC95" s="170"/>
      <c r="AD95" s="73" t="s">
        <v>104</v>
      </c>
      <c r="AE95" s="72">
        <v>0</v>
      </c>
      <c r="AF95" s="36"/>
      <c r="AG95" s="36"/>
      <c r="AH95" s="80"/>
      <c r="AI95" s="170"/>
      <c r="AJ95" s="170"/>
      <c r="AK95" s="73" t="s">
        <v>104</v>
      </c>
      <c r="AL95" s="72">
        <v>0</v>
      </c>
      <c r="AM95" s="36"/>
      <c r="AN95" s="36"/>
      <c r="AO95" s="80"/>
      <c r="AP95" s="170"/>
      <c r="AQ95" s="170"/>
      <c r="AR95" s="73" t="s">
        <v>104</v>
      </c>
      <c r="AS95" s="72">
        <v>0</v>
      </c>
      <c r="AT95" s="36"/>
      <c r="AU95" s="36"/>
      <c r="AV95" s="80"/>
    </row>
    <row r="96" spans="2:48" ht="16.5" customHeight="1">
      <c r="B96" s="93" t="s">
        <v>109</v>
      </c>
      <c r="C96" s="94">
        <v>18300</v>
      </c>
      <c r="D96" s="81"/>
      <c r="E96" s="36"/>
      <c r="F96" s="37"/>
      <c r="G96" s="38"/>
      <c r="H96" s="39"/>
      <c r="I96" s="93" t="s">
        <v>109</v>
      </c>
      <c r="J96" s="94">
        <v>23790</v>
      </c>
      <c r="K96" s="81"/>
      <c r="L96" s="36"/>
      <c r="M96" s="37"/>
      <c r="N96" s="39"/>
      <c r="O96" s="39"/>
      <c r="P96" s="93" t="s">
        <v>109</v>
      </c>
      <c r="Q96" s="94">
        <v>23630</v>
      </c>
      <c r="R96" s="81"/>
      <c r="S96" s="36"/>
      <c r="T96" s="37"/>
      <c r="U96" s="39"/>
      <c r="V96" s="39"/>
      <c r="W96" s="93" t="s">
        <v>109</v>
      </c>
      <c r="X96" s="94">
        <v>16630</v>
      </c>
      <c r="Y96" s="81"/>
      <c r="Z96" s="36"/>
      <c r="AA96" s="37"/>
      <c r="AB96" s="81"/>
      <c r="AC96" s="81"/>
      <c r="AD96" s="93" t="s">
        <v>109</v>
      </c>
      <c r="AE96" s="94">
        <v>33690</v>
      </c>
      <c r="AF96" s="81"/>
      <c r="AG96" s="36"/>
      <c r="AH96" s="37"/>
      <c r="AI96" s="81"/>
      <c r="AJ96" s="81"/>
      <c r="AK96" s="93" t="s">
        <v>109</v>
      </c>
      <c r="AL96" s="94">
        <v>18150</v>
      </c>
      <c r="AM96" s="81"/>
      <c r="AN96" s="36"/>
      <c r="AO96" s="37"/>
      <c r="AP96" s="81"/>
      <c r="AQ96" s="81"/>
      <c r="AR96" s="93" t="s">
        <v>109</v>
      </c>
      <c r="AS96" s="94">
        <v>18610</v>
      </c>
      <c r="AT96" s="81"/>
      <c r="AU96" s="36"/>
      <c r="AV96" s="37"/>
    </row>
    <row r="97" spans="2:48" ht="16.5" customHeight="1">
      <c r="B97" s="74" t="s">
        <v>111</v>
      </c>
      <c r="C97" s="75">
        <v>0</v>
      </c>
      <c r="D97" s="81"/>
      <c r="E97" s="36"/>
      <c r="F97" s="37"/>
      <c r="G97" s="38"/>
      <c r="H97" s="39"/>
      <c r="I97" s="74" t="s">
        <v>111</v>
      </c>
      <c r="J97" s="75">
        <v>0</v>
      </c>
      <c r="K97" s="81"/>
      <c r="L97" s="36"/>
      <c r="M97" s="37"/>
      <c r="N97" s="39"/>
      <c r="O97" s="39"/>
      <c r="P97" s="74" t="s">
        <v>111</v>
      </c>
      <c r="Q97" s="75">
        <v>0</v>
      </c>
      <c r="R97" s="81"/>
      <c r="S97" s="36"/>
      <c r="T97" s="37"/>
      <c r="U97" s="39"/>
      <c r="V97" s="39"/>
      <c r="W97" s="74" t="s">
        <v>111</v>
      </c>
      <c r="X97" s="75">
        <v>0</v>
      </c>
      <c r="Y97" s="81"/>
      <c r="Z97" s="36"/>
      <c r="AA97" s="37"/>
      <c r="AB97" s="81"/>
      <c r="AC97" s="81"/>
      <c r="AD97" s="74" t="s">
        <v>111</v>
      </c>
      <c r="AE97" s="75">
        <v>0</v>
      </c>
      <c r="AF97" s="81"/>
      <c r="AG97" s="36"/>
      <c r="AH97" s="37"/>
      <c r="AI97" s="81"/>
      <c r="AJ97" s="81"/>
      <c r="AK97" s="74" t="s">
        <v>111</v>
      </c>
      <c r="AL97" s="75">
        <v>0</v>
      </c>
      <c r="AM97" s="81"/>
      <c r="AN97" s="36"/>
      <c r="AO97" s="37"/>
      <c r="AP97" s="81"/>
      <c r="AQ97" s="81"/>
      <c r="AR97" s="74" t="s">
        <v>111</v>
      </c>
      <c r="AS97" s="75">
        <v>0</v>
      </c>
      <c r="AT97" s="81"/>
      <c r="AU97" s="36"/>
      <c r="AV97" s="37"/>
    </row>
    <row r="98" spans="2:48" ht="16.5" customHeight="1">
      <c r="B98" s="91" t="s">
        <v>112</v>
      </c>
      <c r="C98" s="92">
        <v>18300</v>
      </c>
      <c r="D98" s="81"/>
      <c r="E98" s="36"/>
      <c r="F98" s="37"/>
      <c r="G98" s="38"/>
      <c r="I98" s="91" t="s">
        <v>112</v>
      </c>
      <c r="J98" s="92">
        <v>23790</v>
      </c>
      <c r="K98" s="81"/>
      <c r="L98" s="36"/>
      <c r="M98" s="37"/>
      <c r="P98" s="91" t="s">
        <v>112</v>
      </c>
      <c r="Q98" s="92">
        <v>23630</v>
      </c>
      <c r="R98" s="81"/>
      <c r="S98" s="36"/>
      <c r="T98" s="37"/>
      <c r="W98" s="91" t="s">
        <v>112</v>
      </c>
      <c r="X98" s="92">
        <v>16630</v>
      </c>
      <c r="Y98" s="81"/>
      <c r="Z98" s="36"/>
      <c r="AA98" s="37"/>
      <c r="AB98" s="81"/>
      <c r="AC98" s="81"/>
      <c r="AD98" s="91" t="s">
        <v>112</v>
      </c>
      <c r="AE98" s="92">
        <v>33690</v>
      </c>
      <c r="AF98" s="81"/>
      <c r="AG98" s="36"/>
      <c r="AH98" s="37"/>
      <c r="AI98" s="81"/>
      <c r="AJ98" s="81"/>
      <c r="AK98" s="91" t="s">
        <v>112</v>
      </c>
      <c r="AL98" s="92">
        <v>18150</v>
      </c>
      <c r="AM98" s="81"/>
      <c r="AN98" s="36"/>
      <c r="AO98" s="37"/>
      <c r="AP98" s="81"/>
      <c r="AQ98" s="81"/>
      <c r="AR98" s="91" t="s">
        <v>112</v>
      </c>
      <c r="AS98" s="92">
        <v>18610</v>
      </c>
      <c r="AT98" s="81"/>
      <c r="AU98" s="36"/>
      <c r="AV98" s="37"/>
    </row>
    <row r="99" spans="2:48" s="39" customFormat="1" ht="16.5" customHeight="1">
      <c r="B99" s="73"/>
      <c r="C99" s="42"/>
      <c r="D99" s="36"/>
      <c r="E99" s="36"/>
      <c r="F99" s="37"/>
      <c r="G99" s="38"/>
      <c r="I99" s="73"/>
      <c r="J99" s="42"/>
      <c r="K99" s="36"/>
      <c r="L99" s="36"/>
      <c r="M99" s="37"/>
      <c r="P99" s="73"/>
      <c r="Q99" s="42"/>
      <c r="R99" s="36"/>
      <c r="S99" s="36"/>
      <c r="T99" s="37"/>
      <c r="W99" s="73"/>
      <c r="X99" s="42"/>
      <c r="Y99" s="36"/>
      <c r="Z99" s="36"/>
      <c r="AA99" s="37"/>
      <c r="AB99" s="81"/>
      <c r="AC99" s="81"/>
      <c r="AD99" s="73"/>
      <c r="AE99" s="42"/>
      <c r="AF99" s="36"/>
      <c r="AG99" s="36"/>
      <c r="AH99" s="37"/>
      <c r="AI99" s="81"/>
      <c r="AJ99" s="81"/>
      <c r="AK99" s="73"/>
      <c r="AL99" s="42"/>
      <c r="AM99" s="36"/>
      <c r="AN99" s="36"/>
      <c r="AO99" s="37"/>
      <c r="AP99" s="81"/>
      <c r="AQ99" s="81"/>
      <c r="AR99" s="73"/>
      <c r="AS99" s="42"/>
      <c r="AT99" s="36"/>
      <c r="AU99" s="36"/>
      <c r="AV99" s="37"/>
    </row>
    <row r="100" spans="2:48" s="82" customFormat="1" ht="16.5" customHeight="1">
      <c r="B100" s="73">
        <v>0</v>
      </c>
      <c r="C100" s="42"/>
      <c r="D100" s="36"/>
      <c r="E100" s="36"/>
      <c r="F100" s="37"/>
      <c r="G100" s="83"/>
      <c r="I100" s="73">
        <v>0</v>
      </c>
      <c r="J100" s="42"/>
      <c r="K100" s="36"/>
      <c r="L100" s="36"/>
      <c r="M100" s="37"/>
      <c r="P100" s="73">
        <v>0</v>
      </c>
      <c r="Q100" s="42"/>
      <c r="R100" s="36"/>
      <c r="S100" s="36"/>
      <c r="T100" s="37"/>
      <c r="W100" s="73">
        <v>0</v>
      </c>
      <c r="X100" s="42"/>
      <c r="Y100" s="36"/>
      <c r="Z100" s="36"/>
      <c r="AA100" s="37"/>
      <c r="AB100" s="81"/>
      <c r="AC100" s="81"/>
      <c r="AD100" s="73">
        <v>0</v>
      </c>
      <c r="AE100" s="42"/>
      <c r="AF100" s="36"/>
      <c r="AG100" s="36"/>
      <c r="AH100" s="37"/>
      <c r="AI100" s="81"/>
      <c r="AJ100" s="81"/>
      <c r="AK100" s="73">
        <v>0</v>
      </c>
      <c r="AL100" s="42"/>
      <c r="AM100" s="36"/>
      <c r="AN100" s="36"/>
      <c r="AO100" s="37"/>
      <c r="AP100" s="81"/>
      <c r="AQ100" s="81"/>
      <c r="AR100" s="73">
        <v>0</v>
      </c>
      <c r="AS100" s="42"/>
      <c r="AT100" s="36"/>
      <c r="AU100" s="36"/>
      <c r="AV100" s="37"/>
    </row>
    <row r="101" spans="2:48" ht="16.5" customHeight="1">
      <c r="B101" s="73" t="s">
        <v>211</v>
      </c>
      <c r="C101" s="42"/>
      <c r="D101" s="36"/>
      <c r="E101" s="36"/>
      <c r="F101" s="37"/>
      <c r="G101" s="38"/>
      <c r="I101" s="73" t="s">
        <v>211</v>
      </c>
      <c r="J101" s="42"/>
      <c r="K101" s="36"/>
      <c r="L101" s="36"/>
      <c r="M101" s="37"/>
      <c r="P101" s="73" t="s">
        <v>211</v>
      </c>
      <c r="Q101" s="42"/>
      <c r="R101" s="36"/>
      <c r="S101" s="36"/>
      <c r="T101" s="37"/>
      <c r="W101" s="73" t="s">
        <v>211</v>
      </c>
      <c r="X101" s="42"/>
      <c r="Y101" s="36"/>
      <c r="Z101" s="36"/>
      <c r="AA101" s="37"/>
      <c r="AB101" s="81"/>
      <c r="AC101" s="81"/>
      <c r="AD101" s="73" t="s">
        <v>211</v>
      </c>
      <c r="AE101" s="42"/>
      <c r="AF101" s="36"/>
      <c r="AG101" s="36"/>
      <c r="AH101" s="37"/>
      <c r="AI101" s="81"/>
      <c r="AJ101" s="81"/>
      <c r="AK101" s="73" t="s">
        <v>211</v>
      </c>
      <c r="AL101" s="42"/>
      <c r="AM101" s="36"/>
      <c r="AN101" s="36"/>
      <c r="AO101" s="37"/>
      <c r="AP101" s="81"/>
      <c r="AQ101" s="81"/>
      <c r="AR101" s="73" t="s">
        <v>211</v>
      </c>
      <c r="AS101" s="42"/>
      <c r="AT101" s="36"/>
      <c r="AU101" s="36"/>
      <c r="AV101" s="37"/>
    </row>
    <row r="102" spans="2:48" s="184" customFormat="1" ht="16.5" customHeight="1">
      <c r="B102" s="180">
        <v>0</v>
      </c>
      <c r="C102" s="181"/>
      <c r="D102" s="26"/>
      <c r="E102" s="26"/>
      <c r="F102" s="182"/>
      <c r="G102" s="183"/>
      <c r="I102" s="180">
        <v>0</v>
      </c>
      <c r="J102" s="181"/>
      <c r="K102" s="26"/>
      <c r="L102" s="26"/>
      <c r="M102" s="182"/>
      <c r="P102" s="180">
        <v>0</v>
      </c>
      <c r="Q102" s="181"/>
      <c r="R102" s="26"/>
      <c r="S102" s="26"/>
      <c r="T102" s="182"/>
      <c r="W102" s="180">
        <v>0</v>
      </c>
      <c r="X102" s="181"/>
      <c r="Y102" s="26"/>
      <c r="Z102" s="26"/>
      <c r="AA102" s="182"/>
      <c r="AB102" s="185"/>
      <c r="AC102" s="185"/>
      <c r="AD102" s="180">
        <v>0</v>
      </c>
      <c r="AE102" s="181"/>
      <c r="AF102" s="26"/>
      <c r="AG102" s="26"/>
      <c r="AH102" s="182"/>
      <c r="AI102" s="185"/>
      <c r="AJ102" s="185"/>
      <c r="AK102" s="180">
        <v>0</v>
      </c>
      <c r="AL102" s="181"/>
      <c r="AM102" s="26"/>
      <c r="AN102" s="26"/>
      <c r="AO102" s="182"/>
      <c r="AP102" s="185"/>
      <c r="AQ102" s="185"/>
      <c r="AR102" s="180">
        <v>0</v>
      </c>
      <c r="AS102" s="181"/>
      <c r="AT102" s="26"/>
      <c r="AU102" s="26"/>
      <c r="AV102" s="182"/>
    </row>
    <row r="103" spans="2:48" ht="16.5" customHeight="1" thickBot="1">
      <c r="B103" s="84"/>
      <c r="C103" s="85"/>
      <c r="D103" s="85"/>
      <c r="E103" s="85"/>
      <c r="F103" s="86"/>
      <c r="I103" s="84"/>
      <c r="J103" s="85"/>
      <c r="K103" s="85"/>
      <c r="L103" s="85"/>
      <c r="M103" s="86"/>
      <c r="P103" s="84"/>
      <c r="Q103" s="85"/>
      <c r="R103" s="85"/>
      <c r="S103" s="85"/>
      <c r="T103" s="86"/>
      <c r="W103" s="84"/>
      <c r="X103" s="85"/>
      <c r="Y103" s="85"/>
      <c r="Z103" s="85"/>
      <c r="AA103" s="86"/>
      <c r="AB103" s="81"/>
      <c r="AC103" s="81"/>
      <c r="AD103" s="84"/>
      <c r="AE103" s="85"/>
      <c r="AF103" s="85"/>
      <c r="AG103" s="85"/>
      <c r="AH103" s="86"/>
      <c r="AI103" s="81"/>
      <c r="AJ103" s="81"/>
      <c r="AK103" s="84"/>
      <c r="AL103" s="85"/>
      <c r="AM103" s="85"/>
      <c r="AN103" s="85"/>
      <c r="AO103" s="86"/>
      <c r="AP103" s="81"/>
      <c r="AQ103" s="81"/>
      <c r="AR103" s="84"/>
      <c r="AS103" s="85"/>
      <c r="AT103" s="85"/>
      <c r="AU103" s="85"/>
      <c r="AV103" s="86"/>
    </row>
    <row r="104" spans="2:48" ht="16.5" customHeight="1">
      <c r="B104" s="36"/>
      <c r="I104" s="36"/>
      <c r="P104" s="36"/>
      <c r="W104" s="36"/>
      <c r="AD104" s="36"/>
      <c r="AK104" s="36"/>
      <c r="AR104" s="36"/>
    </row>
    <row r="105" spans="2:48" ht="16.5" customHeight="1" thickBot="1">
      <c r="B105" s="36"/>
      <c r="I105" s="36"/>
      <c r="P105" s="36"/>
      <c r="W105" s="36"/>
      <c r="AD105" s="36"/>
      <c r="AK105" s="36"/>
      <c r="AR105" s="36"/>
    </row>
    <row r="106" spans="2:48" s="76" customFormat="1" ht="16.5" customHeight="1">
      <c r="B106" s="98"/>
      <c r="C106" s="101"/>
      <c r="D106" s="102" t="s">
        <v>114</v>
      </c>
      <c r="E106" s="99"/>
      <c r="F106" s="100"/>
      <c r="G106" s="77"/>
      <c r="I106" s="98"/>
      <c r="J106" s="101"/>
      <c r="K106" s="102" t="s">
        <v>114</v>
      </c>
      <c r="L106" s="99"/>
      <c r="M106" s="100"/>
      <c r="P106" s="98"/>
      <c r="Q106" s="101"/>
      <c r="R106" s="102" t="s">
        <v>114</v>
      </c>
      <c r="S106" s="99"/>
      <c r="T106" s="100"/>
      <c r="W106" s="98"/>
      <c r="X106" s="101"/>
      <c r="Y106" s="102" t="s">
        <v>114</v>
      </c>
      <c r="Z106" s="99"/>
      <c r="AA106" s="100"/>
      <c r="AB106" s="167"/>
      <c r="AC106" s="167"/>
      <c r="AD106" s="98"/>
      <c r="AE106" s="101"/>
      <c r="AF106" s="102" t="s">
        <v>114</v>
      </c>
      <c r="AG106" s="99"/>
      <c r="AH106" s="100"/>
      <c r="AI106" s="167"/>
      <c r="AJ106" s="167"/>
      <c r="AK106" s="98"/>
      <c r="AL106" s="101"/>
      <c r="AM106" s="102" t="s">
        <v>114</v>
      </c>
      <c r="AN106" s="99"/>
      <c r="AO106" s="100"/>
      <c r="AP106" s="167"/>
      <c r="AQ106" s="167"/>
      <c r="AR106" s="98"/>
      <c r="AS106" s="101"/>
      <c r="AT106" s="102" t="s">
        <v>114</v>
      </c>
      <c r="AU106" s="99"/>
      <c r="AV106" s="100"/>
    </row>
    <row r="107" spans="2:48" ht="16.5" customHeight="1">
      <c r="B107" s="40" t="s">
        <v>26</v>
      </c>
      <c r="C107" s="26" t="s">
        <v>37</v>
      </c>
      <c r="D107" s="96"/>
      <c r="E107" s="26"/>
      <c r="F107" s="95"/>
      <c r="G107" s="41"/>
      <c r="H107" s="41"/>
      <c r="I107" s="40" t="s">
        <v>26</v>
      </c>
      <c r="J107" s="26" t="s">
        <v>42</v>
      </c>
      <c r="K107" s="41"/>
      <c r="L107" s="26"/>
      <c r="M107" s="70"/>
      <c r="N107" s="41"/>
      <c r="O107" s="41"/>
      <c r="P107" s="40" t="s">
        <v>26</v>
      </c>
      <c r="Q107" s="26" t="s">
        <v>56</v>
      </c>
      <c r="R107" s="42"/>
      <c r="S107" s="26"/>
      <c r="T107" s="70"/>
      <c r="U107" s="41"/>
      <c r="V107" s="41"/>
      <c r="W107" s="40" t="s">
        <v>26</v>
      </c>
      <c r="X107" s="26" t="s">
        <v>57</v>
      </c>
      <c r="Y107" s="41"/>
      <c r="Z107" s="26"/>
      <c r="AA107" s="70"/>
      <c r="AB107" s="41"/>
      <c r="AC107" s="41"/>
      <c r="AD107" s="40" t="s">
        <v>26</v>
      </c>
      <c r="AE107" s="26" t="s">
        <v>58</v>
      </c>
      <c r="AF107" s="41"/>
      <c r="AG107" s="26"/>
      <c r="AH107" s="70"/>
      <c r="AI107" s="41"/>
      <c r="AJ107" s="41"/>
      <c r="AK107" s="40" t="s">
        <v>26</v>
      </c>
      <c r="AL107" s="26" t="s">
        <v>59</v>
      </c>
      <c r="AN107" s="26"/>
      <c r="AO107" s="70"/>
      <c r="AP107" s="41"/>
      <c r="AQ107" s="41"/>
      <c r="AR107" s="40" t="s">
        <v>26</v>
      </c>
      <c r="AS107" s="26" t="s">
        <v>60</v>
      </c>
      <c r="AU107" s="26"/>
      <c r="AV107" s="70"/>
    </row>
    <row r="108" spans="2:48" ht="16.5" customHeight="1">
      <c r="B108" s="73" t="s">
        <v>27</v>
      </c>
      <c r="C108" s="36" t="s">
        <v>247</v>
      </c>
      <c r="D108" s="36"/>
      <c r="E108" s="36" t="s">
        <v>28</v>
      </c>
      <c r="F108" s="90">
        <v>45392</v>
      </c>
      <c r="G108" s="38"/>
      <c r="I108" s="73" t="s">
        <v>27</v>
      </c>
      <c r="J108" s="36" t="s">
        <v>247</v>
      </c>
      <c r="K108" s="36"/>
      <c r="L108" s="36" t="s">
        <v>28</v>
      </c>
      <c r="M108" s="90">
        <v>45392</v>
      </c>
      <c r="P108" s="73" t="s">
        <v>27</v>
      </c>
      <c r="Q108" s="36" t="s">
        <v>247</v>
      </c>
      <c r="R108" s="36"/>
      <c r="S108" s="36" t="s">
        <v>28</v>
      </c>
      <c r="T108" s="90">
        <v>45392</v>
      </c>
      <c r="W108" s="73" t="s">
        <v>27</v>
      </c>
      <c r="X108" s="36" t="s">
        <v>247</v>
      </c>
      <c r="Y108" s="36"/>
      <c r="Z108" s="36" t="s">
        <v>28</v>
      </c>
      <c r="AA108" s="90">
        <v>45392</v>
      </c>
      <c r="AB108" s="168"/>
      <c r="AC108" s="168"/>
      <c r="AD108" s="73" t="s">
        <v>27</v>
      </c>
      <c r="AE108" s="36" t="s">
        <v>247</v>
      </c>
      <c r="AF108" s="36"/>
      <c r="AG108" s="36" t="s">
        <v>28</v>
      </c>
      <c r="AH108" s="90">
        <v>45392</v>
      </c>
      <c r="AI108" s="168"/>
      <c r="AJ108" s="168"/>
      <c r="AK108" s="73" t="s">
        <v>27</v>
      </c>
      <c r="AL108" s="36" t="s">
        <v>247</v>
      </c>
      <c r="AM108" s="36"/>
      <c r="AN108" s="36" t="s">
        <v>28</v>
      </c>
      <c r="AO108" s="90">
        <v>45392</v>
      </c>
      <c r="AP108" s="168"/>
      <c r="AQ108" s="168"/>
      <c r="AR108" s="73" t="s">
        <v>27</v>
      </c>
      <c r="AS108" s="36" t="s">
        <v>247</v>
      </c>
      <c r="AT108" s="36"/>
      <c r="AU108" s="36" t="s">
        <v>28</v>
      </c>
      <c r="AV108" s="90">
        <v>45392</v>
      </c>
    </row>
    <row r="109" spans="2:48" ht="16.5" customHeight="1">
      <c r="B109" s="73"/>
      <c r="C109" s="36"/>
      <c r="D109" s="36"/>
      <c r="E109" s="36"/>
      <c r="F109" s="37"/>
      <c r="G109" s="38"/>
      <c r="I109" s="73"/>
      <c r="J109" s="36"/>
      <c r="K109" s="36"/>
      <c r="L109" s="36"/>
      <c r="M109" s="37"/>
      <c r="P109" s="73"/>
      <c r="Q109" s="36"/>
      <c r="R109" s="36"/>
      <c r="S109" s="36"/>
      <c r="T109" s="37"/>
      <c r="W109" s="73"/>
      <c r="X109" s="36"/>
      <c r="Y109" s="36"/>
      <c r="Z109" s="36"/>
      <c r="AA109" s="37"/>
      <c r="AB109" s="81"/>
      <c r="AC109" s="81"/>
      <c r="AD109" s="73"/>
      <c r="AE109" s="36"/>
      <c r="AF109" s="36"/>
      <c r="AG109" s="36"/>
      <c r="AH109" s="37"/>
      <c r="AI109" s="81"/>
      <c r="AJ109" s="81"/>
      <c r="AK109" s="73"/>
      <c r="AL109" s="36"/>
      <c r="AM109" s="36"/>
      <c r="AN109" s="36"/>
      <c r="AO109" s="37"/>
      <c r="AP109" s="81"/>
      <c r="AQ109" s="81"/>
      <c r="AR109" s="73"/>
      <c r="AS109" s="36"/>
      <c r="AT109" s="36"/>
      <c r="AU109" s="36"/>
      <c r="AV109" s="37"/>
    </row>
    <row r="110" spans="2:48" s="79" customFormat="1" ht="16.5" customHeight="1">
      <c r="B110" s="266" t="s">
        <v>113</v>
      </c>
      <c r="C110" s="267"/>
      <c r="D110" s="249"/>
      <c r="E110" s="268" t="s">
        <v>115</v>
      </c>
      <c r="F110" s="269"/>
      <c r="G110" s="78"/>
      <c r="I110" s="266" t="s">
        <v>113</v>
      </c>
      <c r="J110" s="267"/>
      <c r="K110" s="249"/>
      <c r="L110" s="268" t="s">
        <v>115</v>
      </c>
      <c r="M110" s="269"/>
      <c r="P110" s="266" t="s">
        <v>113</v>
      </c>
      <c r="Q110" s="267"/>
      <c r="R110" s="249"/>
      <c r="S110" s="268" t="s">
        <v>115</v>
      </c>
      <c r="T110" s="269"/>
      <c r="W110" s="266" t="s">
        <v>113</v>
      </c>
      <c r="X110" s="267"/>
      <c r="Y110" s="249"/>
      <c r="Z110" s="268" t="s">
        <v>115</v>
      </c>
      <c r="AA110" s="269"/>
      <c r="AB110" s="169"/>
      <c r="AC110" s="169"/>
      <c r="AD110" s="266" t="s">
        <v>113</v>
      </c>
      <c r="AE110" s="267"/>
      <c r="AF110" s="249"/>
      <c r="AG110" s="268" t="s">
        <v>115</v>
      </c>
      <c r="AH110" s="269"/>
      <c r="AI110" s="169"/>
      <c r="AJ110" s="169"/>
      <c r="AK110" s="266" t="s">
        <v>113</v>
      </c>
      <c r="AL110" s="267"/>
      <c r="AM110" s="249"/>
      <c r="AN110" s="268" t="s">
        <v>115</v>
      </c>
      <c r="AO110" s="269"/>
      <c r="AP110" s="169"/>
      <c r="AQ110" s="169"/>
      <c r="AR110" s="266" t="s">
        <v>113</v>
      </c>
      <c r="AS110" s="267"/>
      <c r="AT110" s="249"/>
      <c r="AU110" s="268" t="s">
        <v>115</v>
      </c>
      <c r="AV110" s="269"/>
    </row>
    <row r="111" spans="2:48" ht="16.5" customHeight="1">
      <c r="B111" s="73" t="s">
        <v>1</v>
      </c>
      <c r="C111" s="72">
        <v>910</v>
      </c>
      <c r="D111" s="36"/>
      <c r="E111" s="36" t="s">
        <v>29</v>
      </c>
      <c r="F111" s="80" t="s">
        <v>333</v>
      </c>
      <c r="G111" s="38"/>
      <c r="I111" s="73" t="s">
        <v>1</v>
      </c>
      <c r="J111" s="72">
        <v>910</v>
      </c>
      <c r="K111" s="36"/>
      <c r="L111" s="36" t="s">
        <v>29</v>
      </c>
      <c r="M111" s="80" t="s">
        <v>334</v>
      </c>
      <c r="P111" s="73" t="s">
        <v>1</v>
      </c>
      <c r="Q111" s="72">
        <v>910</v>
      </c>
      <c r="R111" s="36"/>
      <c r="S111" s="36" t="s">
        <v>29</v>
      </c>
      <c r="T111" s="80" t="s">
        <v>335</v>
      </c>
      <c r="W111" s="73" t="s">
        <v>1</v>
      </c>
      <c r="X111" s="72">
        <v>910</v>
      </c>
      <c r="Y111" s="36"/>
      <c r="Z111" s="36" t="s">
        <v>29</v>
      </c>
      <c r="AA111" s="80" t="s">
        <v>336</v>
      </c>
      <c r="AB111" s="170"/>
      <c r="AC111" s="170"/>
      <c r="AD111" s="73" t="s">
        <v>1</v>
      </c>
      <c r="AE111" s="72">
        <v>910</v>
      </c>
      <c r="AF111" s="36"/>
      <c r="AG111" s="36" t="s">
        <v>29</v>
      </c>
      <c r="AH111" s="80" t="s">
        <v>337</v>
      </c>
      <c r="AI111" s="170"/>
      <c r="AJ111" s="170"/>
      <c r="AK111" s="73" t="s">
        <v>1</v>
      </c>
      <c r="AL111" s="72">
        <v>910</v>
      </c>
      <c r="AM111" s="36"/>
      <c r="AN111" s="36" t="s">
        <v>29</v>
      </c>
      <c r="AO111" s="80" t="s">
        <v>338</v>
      </c>
      <c r="AP111" s="170"/>
      <c r="AQ111" s="170"/>
      <c r="AR111" s="73" t="s">
        <v>1</v>
      </c>
      <c r="AS111" s="72">
        <v>910</v>
      </c>
      <c r="AT111" s="36"/>
      <c r="AU111" s="36" t="s">
        <v>29</v>
      </c>
      <c r="AV111" s="80" t="s">
        <v>339</v>
      </c>
    </row>
    <row r="112" spans="2:48" ht="16.5" customHeight="1">
      <c r="B112" s="73" t="s">
        <v>3</v>
      </c>
      <c r="C112" s="72">
        <v>11040</v>
      </c>
      <c r="D112" s="36"/>
      <c r="E112" s="36" t="s">
        <v>30</v>
      </c>
      <c r="F112" s="80" t="s">
        <v>340</v>
      </c>
      <c r="G112" s="38"/>
      <c r="I112" s="73" t="s">
        <v>3</v>
      </c>
      <c r="J112" s="72">
        <v>22680</v>
      </c>
      <c r="K112" s="36"/>
      <c r="L112" s="36" t="s">
        <v>30</v>
      </c>
      <c r="M112" s="80" t="s">
        <v>341</v>
      </c>
      <c r="P112" s="73" t="s">
        <v>3</v>
      </c>
      <c r="Q112" s="72">
        <v>11400</v>
      </c>
      <c r="R112" s="36"/>
      <c r="S112" s="36" t="s">
        <v>30</v>
      </c>
      <c r="T112" s="80" t="s">
        <v>342</v>
      </c>
      <c r="W112" s="73" t="s">
        <v>3</v>
      </c>
      <c r="X112" s="72">
        <v>6240</v>
      </c>
      <c r="Y112" s="36"/>
      <c r="Z112" s="36" t="s">
        <v>30</v>
      </c>
      <c r="AA112" s="80" t="s">
        <v>343</v>
      </c>
      <c r="AB112" s="170"/>
      <c r="AC112" s="170"/>
      <c r="AD112" s="73" t="s">
        <v>3</v>
      </c>
      <c r="AE112" s="72">
        <v>8520</v>
      </c>
      <c r="AF112" s="36"/>
      <c r="AG112" s="36" t="s">
        <v>30</v>
      </c>
      <c r="AH112" s="80" t="s">
        <v>344</v>
      </c>
      <c r="AI112" s="170"/>
      <c r="AJ112" s="170"/>
      <c r="AK112" s="73" t="s">
        <v>3</v>
      </c>
      <c r="AL112" s="72">
        <v>11640</v>
      </c>
      <c r="AM112" s="36"/>
      <c r="AN112" s="36" t="s">
        <v>30</v>
      </c>
      <c r="AO112" s="80" t="s">
        <v>345</v>
      </c>
      <c r="AP112" s="170"/>
      <c r="AQ112" s="170"/>
      <c r="AR112" s="73" t="s">
        <v>3</v>
      </c>
      <c r="AS112" s="72">
        <v>17040</v>
      </c>
      <c r="AT112" s="36"/>
      <c r="AU112" s="36" t="s">
        <v>30</v>
      </c>
      <c r="AV112" s="80" t="s">
        <v>346</v>
      </c>
    </row>
    <row r="113" spans="2:48" ht="16.5" customHeight="1">
      <c r="B113" s="73" t="s">
        <v>159</v>
      </c>
      <c r="C113" s="72">
        <v>0</v>
      </c>
      <c r="D113" s="36"/>
      <c r="E113" s="36"/>
      <c r="F113" s="80"/>
      <c r="G113" s="38"/>
      <c r="I113" s="73" t="s">
        <v>159</v>
      </c>
      <c r="J113" s="72">
        <v>0</v>
      </c>
      <c r="K113" s="36"/>
      <c r="L113" s="36"/>
      <c r="M113" s="80"/>
      <c r="P113" s="73" t="s">
        <v>159</v>
      </c>
      <c r="Q113" s="72">
        <v>0</v>
      </c>
      <c r="R113" s="36"/>
      <c r="S113" s="36"/>
      <c r="T113" s="80"/>
      <c r="W113" s="73" t="s">
        <v>159</v>
      </c>
      <c r="X113" s="72">
        <v>0</v>
      </c>
      <c r="Y113" s="36"/>
      <c r="Z113" s="36"/>
      <c r="AA113" s="80"/>
      <c r="AB113" s="170"/>
      <c r="AC113" s="170"/>
      <c r="AD113" s="73" t="s">
        <v>159</v>
      </c>
      <c r="AE113" s="72">
        <v>0</v>
      </c>
      <c r="AF113" s="36"/>
      <c r="AG113" s="36"/>
      <c r="AH113" s="80"/>
      <c r="AI113" s="170"/>
      <c r="AJ113" s="170"/>
      <c r="AK113" s="73" t="s">
        <v>159</v>
      </c>
      <c r="AL113" s="72">
        <v>0</v>
      </c>
      <c r="AM113" s="36"/>
      <c r="AN113" s="36"/>
      <c r="AO113" s="80"/>
      <c r="AP113" s="170"/>
      <c r="AQ113" s="170"/>
      <c r="AR113" s="73" t="s">
        <v>159</v>
      </c>
      <c r="AS113" s="72">
        <v>0</v>
      </c>
      <c r="AT113" s="36"/>
      <c r="AU113" s="36"/>
      <c r="AV113" s="80"/>
    </row>
    <row r="114" spans="2:48" ht="16.5" customHeight="1">
      <c r="B114" s="164" t="s">
        <v>167</v>
      </c>
      <c r="C114" s="72">
        <v>828</v>
      </c>
      <c r="D114" s="36"/>
      <c r="E114" s="36"/>
      <c r="F114" s="80"/>
      <c r="G114" s="38"/>
      <c r="I114" s="164" t="s">
        <v>167</v>
      </c>
      <c r="J114" s="72">
        <v>1701</v>
      </c>
      <c r="K114" s="36"/>
      <c r="L114" s="36"/>
      <c r="M114" s="80"/>
      <c r="P114" s="164" t="s">
        <v>167</v>
      </c>
      <c r="Q114" s="72">
        <v>855</v>
      </c>
      <c r="R114" s="36"/>
      <c r="S114" s="36"/>
      <c r="T114" s="80"/>
      <c r="W114" s="164" t="s">
        <v>167</v>
      </c>
      <c r="X114" s="72">
        <v>468</v>
      </c>
      <c r="Y114" s="36"/>
      <c r="Z114" s="36"/>
      <c r="AA114" s="80"/>
      <c r="AB114" s="170"/>
      <c r="AC114" s="170"/>
      <c r="AD114" s="164" t="s">
        <v>167</v>
      </c>
      <c r="AE114" s="72">
        <v>639</v>
      </c>
      <c r="AF114" s="36"/>
      <c r="AG114" s="36"/>
      <c r="AH114" s="80"/>
      <c r="AI114" s="170"/>
      <c r="AJ114" s="170"/>
      <c r="AK114" s="164" t="s">
        <v>167</v>
      </c>
      <c r="AL114" s="72">
        <v>873</v>
      </c>
      <c r="AM114" s="36"/>
      <c r="AN114" s="36"/>
      <c r="AO114" s="80"/>
      <c r="AP114" s="170"/>
      <c r="AQ114" s="170"/>
      <c r="AR114" s="164" t="s">
        <v>167</v>
      </c>
      <c r="AS114" s="72">
        <v>1278</v>
      </c>
      <c r="AT114" s="36"/>
      <c r="AU114" s="36"/>
      <c r="AV114" s="80"/>
    </row>
    <row r="115" spans="2:48" ht="16.5" customHeight="1">
      <c r="B115" s="73" t="s">
        <v>168</v>
      </c>
      <c r="C115" s="72">
        <v>460</v>
      </c>
      <c r="D115" s="36"/>
      <c r="E115" s="36"/>
      <c r="F115" s="80"/>
      <c r="G115" s="38"/>
      <c r="I115" s="73" t="s">
        <v>168</v>
      </c>
      <c r="J115" s="72">
        <v>945</v>
      </c>
      <c r="K115" s="36"/>
      <c r="L115" s="36"/>
      <c r="M115" s="80"/>
      <c r="P115" s="73" t="s">
        <v>168</v>
      </c>
      <c r="Q115" s="72">
        <v>475</v>
      </c>
      <c r="R115" s="36"/>
      <c r="S115" s="36"/>
      <c r="T115" s="80"/>
      <c r="W115" s="73" t="s">
        <v>168</v>
      </c>
      <c r="X115" s="72">
        <v>260</v>
      </c>
      <c r="Y115" s="36"/>
      <c r="Z115" s="36"/>
      <c r="AA115" s="80"/>
      <c r="AB115" s="170"/>
      <c r="AC115" s="170"/>
      <c r="AD115" s="73" t="s">
        <v>168</v>
      </c>
      <c r="AE115" s="72">
        <v>355</v>
      </c>
      <c r="AF115" s="36"/>
      <c r="AG115" s="36"/>
      <c r="AH115" s="80"/>
      <c r="AI115" s="170"/>
      <c r="AJ115" s="170"/>
      <c r="AK115" s="73" t="s">
        <v>168</v>
      </c>
      <c r="AL115" s="72">
        <v>485</v>
      </c>
      <c r="AM115" s="36"/>
      <c r="AN115" s="36"/>
      <c r="AO115" s="80"/>
      <c r="AP115" s="170"/>
      <c r="AQ115" s="170"/>
      <c r="AR115" s="73" t="s">
        <v>168</v>
      </c>
      <c r="AS115" s="72">
        <v>710</v>
      </c>
      <c r="AT115" s="36"/>
      <c r="AU115" s="36"/>
      <c r="AV115" s="80"/>
    </row>
    <row r="116" spans="2:48" ht="16.5" customHeight="1">
      <c r="B116" s="73" t="s">
        <v>31</v>
      </c>
      <c r="C116" s="72">
        <v>1324</v>
      </c>
      <c r="D116" s="36"/>
      <c r="E116" s="172" t="s">
        <v>117</v>
      </c>
      <c r="F116" s="173"/>
      <c r="G116" s="38"/>
      <c r="I116" s="73" t="s">
        <v>31</v>
      </c>
      <c r="J116" s="72">
        <v>2624</v>
      </c>
      <c r="K116" s="36"/>
      <c r="L116" s="172" t="s">
        <v>117</v>
      </c>
      <c r="M116" s="173"/>
      <c r="P116" s="73" t="s">
        <v>31</v>
      </c>
      <c r="Q116" s="72">
        <v>1364</v>
      </c>
      <c r="R116" s="36"/>
      <c r="S116" s="172" t="s">
        <v>117</v>
      </c>
      <c r="T116" s="173"/>
      <c r="W116" s="73" t="s">
        <v>31</v>
      </c>
      <c r="X116" s="72">
        <v>788</v>
      </c>
      <c r="Y116" s="36"/>
      <c r="Z116" s="172" t="s">
        <v>117</v>
      </c>
      <c r="AA116" s="173"/>
      <c r="AB116" s="169"/>
      <c r="AC116" s="169"/>
      <c r="AD116" s="73" t="s">
        <v>31</v>
      </c>
      <c r="AE116" s="72">
        <v>1042</v>
      </c>
      <c r="AF116" s="36"/>
      <c r="AG116" s="172" t="s">
        <v>117</v>
      </c>
      <c r="AH116" s="173"/>
      <c r="AI116" s="169"/>
      <c r="AJ116" s="169"/>
      <c r="AK116" s="73" t="s">
        <v>31</v>
      </c>
      <c r="AL116" s="72">
        <v>1391</v>
      </c>
      <c r="AM116" s="36"/>
      <c r="AN116" s="172" t="s">
        <v>117</v>
      </c>
      <c r="AO116" s="173"/>
      <c r="AP116" s="169"/>
      <c r="AQ116" s="169"/>
      <c r="AR116" s="73" t="s">
        <v>31</v>
      </c>
      <c r="AS116" s="72">
        <v>1994</v>
      </c>
      <c r="AT116" s="36"/>
      <c r="AU116" s="172" t="s">
        <v>117</v>
      </c>
      <c r="AV116" s="173"/>
    </row>
    <row r="117" spans="2:48" ht="16.5" customHeight="1">
      <c r="B117" s="73" t="s">
        <v>171</v>
      </c>
      <c r="C117" s="72">
        <v>-2</v>
      </c>
      <c r="D117" s="36"/>
      <c r="E117" s="36" t="s">
        <v>33</v>
      </c>
      <c r="F117" s="80" t="s">
        <v>347</v>
      </c>
      <c r="G117" s="38"/>
      <c r="I117" s="73" t="s">
        <v>171</v>
      </c>
      <c r="J117" s="72">
        <v>0</v>
      </c>
      <c r="K117" s="36"/>
      <c r="L117" s="36" t="s">
        <v>33</v>
      </c>
      <c r="M117" s="80" t="s">
        <v>348</v>
      </c>
      <c r="P117" s="73" t="s">
        <v>171</v>
      </c>
      <c r="Q117" s="72">
        <v>-4</v>
      </c>
      <c r="R117" s="36"/>
      <c r="S117" s="36" t="s">
        <v>33</v>
      </c>
      <c r="T117" s="80" t="s">
        <v>349</v>
      </c>
      <c r="W117" s="73" t="s">
        <v>171</v>
      </c>
      <c r="X117" s="72">
        <v>-6</v>
      </c>
      <c r="Y117" s="36"/>
      <c r="Z117" s="36" t="s">
        <v>33</v>
      </c>
      <c r="AA117" s="80" t="s">
        <v>350</v>
      </c>
      <c r="AB117" s="170"/>
      <c r="AC117" s="170"/>
      <c r="AD117" s="73" t="s">
        <v>171</v>
      </c>
      <c r="AE117" s="72">
        <v>-6</v>
      </c>
      <c r="AF117" s="36"/>
      <c r="AG117" s="36" t="s">
        <v>33</v>
      </c>
      <c r="AH117" s="80" t="s">
        <v>351</v>
      </c>
      <c r="AI117" s="170"/>
      <c r="AJ117" s="170"/>
      <c r="AK117" s="73" t="s">
        <v>171</v>
      </c>
      <c r="AL117" s="72">
        <v>-9</v>
      </c>
      <c r="AM117" s="36"/>
      <c r="AN117" s="36" t="s">
        <v>33</v>
      </c>
      <c r="AO117" s="80" t="s">
        <v>326</v>
      </c>
      <c r="AP117" s="170"/>
      <c r="AQ117" s="170"/>
      <c r="AR117" s="73" t="s">
        <v>171</v>
      </c>
      <c r="AS117" s="72">
        <v>-2</v>
      </c>
      <c r="AT117" s="36"/>
      <c r="AU117" s="36" t="s">
        <v>33</v>
      </c>
      <c r="AV117" s="80" t="s">
        <v>352</v>
      </c>
    </row>
    <row r="118" spans="2:48" ht="16.5" customHeight="1">
      <c r="B118" s="73" t="s">
        <v>32</v>
      </c>
      <c r="C118" s="72">
        <v>480</v>
      </c>
      <c r="D118" s="36"/>
      <c r="E118" s="96"/>
      <c r="F118" s="95"/>
      <c r="G118" s="38"/>
      <c r="I118" s="73" t="s">
        <v>32</v>
      </c>
      <c r="J118" s="72">
        <v>970</v>
      </c>
      <c r="K118" s="36"/>
      <c r="L118" s="96"/>
      <c r="M118" s="95"/>
      <c r="P118" s="73" t="s">
        <v>32</v>
      </c>
      <c r="Q118" s="72">
        <v>500</v>
      </c>
      <c r="R118" s="36"/>
      <c r="S118" s="96"/>
      <c r="T118" s="95"/>
      <c r="W118" s="73" t="s">
        <v>32</v>
      </c>
      <c r="X118" s="72">
        <v>290</v>
      </c>
      <c r="Y118" s="36"/>
      <c r="Z118" s="96"/>
      <c r="AA118" s="95"/>
      <c r="AB118" s="171"/>
      <c r="AC118" s="171"/>
      <c r="AD118" s="73" t="s">
        <v>32</v>
      </c>
      <c r="AE118" s="72">
        <v>380</v>
      </c>
      <c r="AF118" s="36"/>
      <c r="AG118" s="96"/>
      <c r="AH118" s="95"/>
      <c r="AI118" s="171"/>
      <c r="AJ118" s="171"/>
      <c r="AK118" s="73" t="s">
        <v>32</v>
      </c>
      <c r="AL118" s="72">
        <v>510</v>
      </c>
      <c r="AM118" s="36"/>
      <c r="AN118" s="96"/>
      <c r="AO118" s="95"/>
      <c r="AP118" s="171"/>
      <c r="AQ118" s="171"/>
      <c r="AR118" s="73" t="s">
        <v>32</v>
      </c>
      <c r="AS118" s="72">
        <v>730</v>
      </c>
      <c r="AT118" s="36"/>
      <c r="AU118" s="96"/>
      <c r="AV118" s="95"/>
    </row>
    <row r="119" spans="2:48" ht="16.5" customHeight="1">
      <c r="B119" s="73" t="s">
        <v>101</v>
      </c>
      <c r="C119" s="72">
        <v>2500</v>
      </c>
      <c r="D119" s="36"/>
      <c r="E119" s="36"/>
      <c r="F119" s="80"/>
      <c r="G119" s="38"/>
      <c r="I119" s="73" t="s">
        <v>101</v>
      </c>
      <c r="J119" s="72">
        <v>2500</v>
      </c>
      <c r="K119" s="36"/>
      <c r="L119" s="36"/>
      <c r="M119" s="80"/>
      <c r="P119" s="73" t="s">
        <v>101</v>
      </c>
      <c r="Q119" s="72">
        <v>2500</v>
      </c>
      <c r="R119" s="36"/>
      <c r="S119" s="36"/>
      <c r="T119" s="80"/>
      <c r="W119" s="73" t="s">
        <v>101</v>
      </c>
      <c r="X119" s="72">
        <v>2500</v>
      </c>
      <c r="Y119" s="36"/>
      <c r="Z119" s="36"/>
      <c r="AA119" s="80"/>
      <c r="AB119" s="170"/>
      <c r="AC119" s="170"/>
      <c r="AD119" s="73" t="s">
        <v>101</v>
      </c>
      <c r="AE119" s="72">
        <v>2500</v>
      </c>
      <c r="AF119" s="36"/>
      <c r="AG119" s="36"/>
      <c r="AH119" s="80"/>
      <c r="AI119" s="170"/>
      <c r="AJ119" s="170"/>
      <c r="AK119" s="73" t="s">
        <v>101</v>
      </c>
      <c r="AL119" s="72">
        <v>2500</v>
      </c>
      <c r="AM119" s="36"/>
      <c r="AN119" s="36"/>
      <c r="AO119" s="80"/>
      <c r="AP119" s="170"/>
      <c r="AQ119" s="170"/>
      <c r="AR119" s="73" t="s">
        <v>101</v>
      </c>
      <c r="AS119" s="72">
        <v>-2500</v>
      </c>
      <c r="AT119" s="36"/>
      <c r="AU119" s="36"/>
      <c r="AV119" s="80"/>
    </row>
    <row r="120" spans="2:48" ht="16.5" customHeight="1">
      <c r="B120" s="73" t="s">
        <v>104</v>
      </c>
      <c r="C120" s="72">
        <v>0</v>
      </c>
      <c r="D120" s="36"/>
      <c r="E120" s="36"/>
      <c r="F120" s="80"/>
      <c r="G120" s="38"/>
      <c r="I120" s="73" t="s">
        <v>104</v>
      </c>
      <c r="J120" s="72">
        <v>0</v>
      </c>
      <c r="K120" s="36"/>
      <c r="L120" s="36"/>
      <c r="M120" s="80"/>
      <c r="P120" s="73" t="s">
        <v>104</v>
      </c>
      <c r="Q120" s="72">
        <v>0</v>
      </c>
      <c r="R120" s="36"/>
      <c r="S120" s="36"/>
      <c r="T120" s="80"/>
      <c r="W120" s="73" t="s">
        <v>104</v>
      </c>
      <c r="X120" s="72">
        <v>0</v>
      </c>
      <c r="Y120" s="36"/>
      <c r="Z120" s="36"/>
      <c r="AA120" s="80"/>
      <c r="AB120" s="170"/>
      <c r="AC120" s="170"/>
      <c r="AD120" s="73" t="s">
        <v>104</v>
      </c>
      <c r="AE120" s="72">
        <v>0</v>
      </c>
      <c r="AF120" s="36"/>
      <c r="AG120" s="36"/>
      <c r="AH120" s="80"/>
      <c r="AI120" s="170"/>
      <c r="AJ120" s="170"/>
      <c r="AK120" s="73" t="s">
        <v>104</v>
      </c>
      <c r="AL120" s="72">
        <v>0</v>
      </c>
      <c r="AM120" s="36"/>
      <c r="AN120" s="36"/>
      <c r="AO120" s="80"/>
      <c r="AP120" s="170"/>
      <c r="AQ120" s="170"/>
      <c r="AR120" s="73" t="s">
        <v>104</v>
      </c>
      <c r="AS120" s="72">
        <v>0</v>
      </c>
      <c r="AT120" s="36"/>
      <c r="AU120" s="36"/>
      <c r="AV120" s="80"/>
    </row>
    <row r="121" spans="2:48" ht="16.5" customHeight="1">
      <c r="B121" s="93" t="s">
        <v>109</v>
      </c>
      <c r="C121" s="94">
        <v>17540</v>
      </c>
      <c r="D121" s="81"/>
      <c r="E121" s="36"/>
      <c r="F121" s="37"/>
      <c r="G121" s="38"/>
      <c r="H121" s="39"/>
      <c r="I121" s="93" t="s">
        <v>109</v>
      </c>
      <c r="J121" s="94">
        <v>32330</v>
      </c>
      <c r="K121" s="81"/>
      <c r="L121" s="36"/>
      <c r="M121" s="37"/>
      <c r="N121" s="39"/>
      <c r="O121" s="39"/>
      <c r="P121" s="93" t="s">
        <v>109</v>
      </c>
      <c r="Q121" s="94">
        <v>18000</v>
      </c>
      <c r="R121" s="81"/>
      <c r="S121" s="36"/>
      <c r="T121" s="37"/>
      <c r="U121" s="39"/>
      <c r="V121" s="39"/>
      <c r="W121" s="93" t="s">
        <v>109</v>
      </c>
      <c r="X121" s="94">
        <v>11450</v>
      </c>
      <c r="Y121" s="81"/>
      <c r="Z121" s="36"/>
      <c r="AA121" s="37"/>
      <c r="AB121" s="81"/>
      <c r="AC121" s="81"/>
      <c r="AD121" s="93" t="s">
        <v>109</v>
      </c>
      <c r="AE121" s="94">
        <v>14340</v>
      </c>
      <c r="AF121" s="81"/>
      <c r="AG121" s="36"/>
      <c r="AH121" s="37"/>
      <c r="AI121" s="81"/>
      <c r="AJ121" s="81"/>
      <c r="AK121" s="93" t="s">
        <v>109</v>
      </c>
      <c r="AL121" s="94">
        <v>18300</v>
      </c>
      <c r="AM121" s="81"/>
      <c r="AN121" s="36"/>
      <c r="AO121" s="37"/>
      <c r="AP121" s="81"/>
      <c r="AQ121" s="81"/>
      <c r="AR121" s="93" t="s">
        <v>109</v>
      </c>
      <c r="AS121" s="94">
        <v>20160</v>
      </c>
      <c r="AT121" s="81"/>
      <c r="AU121" s="36"/>
      <c r="AV121" s="37"/>
    </row>
    <row r="122" spans="2:48" ht="16.5" customHeight="1">
      <c r="B122" s="74" t="s">
        <v>111</v>
      </c>
      <c r="C122" s="75">
        <v>0</v>
      </c>
      <c r="D122" s="81"/>
      <c r="E122" s="36"/>
      <c r="F122" s="37"/>
      <c r="G122" s="38"/>
      <c r="H122" s="39"/>
      <c r="I122" s="74" t="s">
        <v>111</v>
      </c>
      <c r="J122" s="75">
        <v>0</v>
      </c>
      <c r="K122" s="81"/>
      <c r="L122" s="36"/>
      <c r="M122" s="37"/>
      <c r="N122" s="39"/>
      <c r="O122" s="39"/>
      <c r="P122" s="74" t="s">
        <v>111</v>
      </c>
      <c r="Q122" s="75">
        <v>0</v>
      </c>
      <c r="R122" s="81"/>
      <c r="S122" s="36"/>
      <c r="T122" s="37"/>
      <c r="U122" s="39"/>
      <c r="V122" s="39"/>
      <c r="W122" s="74" t="s">
        <v>111</v>
      </c>
      <c r="X122" s="75">
        <v>0</v>
      </c>
      <c r="Y122" s="81"/>
      <c r="Z122" s="36"/>
      <c r="AA122" s="37"/>
      <c r="AB122" s="81"/>
      <c r="AC122" s="81"/>
      <c r="AD122" s="74" t="s">
        <v>111</v>
      </c>
      <c r="AE122" s="75">
        <v>0</v>
      </c>
      <c r="AF122" s="81"/>
      <c r="AG122" s="36"/>
      <c r="AH122" s="37"/>
      <c r="AI122" s="81"/>
      <c r="AJ122" s="81"/>
      <c r="AK122" s="74" t="s">
        <v>111</v>
      </c>
      <c r="AL122" s="75">
        <v>0</v>
      </c>
      <c r="AM122" s="81"/>
      <c r="AN122" s="36"/>
      <c r="AO122" s="37"/>
      <c r="AP122" s="81"/>
      <c r="AQ122" s="81"/>
      <c r="AR122" s="74" t="s">
        <v>111</v>
      </c>
      <c r="AS122" s="75">
        <v>0</v>
      </c>
      <c r="AT122" s="81"/>
      <c r="AU122" s="36"/>
      <c r="AV122" s="37"/>
    </row>
    <row r="123" spans="2:48" ht="16.5" customHeight="1">
      <c r="B123" s="91" t="s">
        <v>112</v>
      </c>
      <c r="C123" s="92">
        <v>17540</v>
      </c>
      <c r="D123" s="81"/>
      <c r="E123" s="36"/>
      <c r="F123" s="37"/>
      <c r="G123" s="38"/>
      <c r="I123" s="91" t="s">
        <v>112</v>
      </c>
      <c r="J123" s="92">
        <v>32330</v>
      </c>
      <c r="K123" s="81"/>
      <c r="L123" s="36"/>
      <c r="M123" s="37"/>
      <c r="P123" s="91" t="s">
        <v>112</v>
      </c>
      <c r="Q123" s="92">
        <v>18000</v>
      </c>
      <c r="R123" s="81"/>
      <c r="S123" s="36"/>
      <c r="T123" s="37"/>
      <c r="W123" s="91" t="s">
        <v>112</v>
      </c>
      <c r="X123" s="92">
        <v>11450</v>
      </c>
      <c r="Y123" s="81"/>
      <c r="Z123" s="36"/>
      <c r="AA123" s="37"/>
      <c r="AB123" s="81"/>
      <c r="AC123" s="81"/>
      <c r="AD123" s="91" t="s">
        <v>112</v>
      </c>
      <c r="AE123" s="92">
        <v>14340</v>
      </c>
      <c r="AF123" s="81"/>
      <c r="AG123" s="36"/>
      <c r="AH123" s="37"/>
      <c r="AI123" s="81"/>
      <c r="AJ123" s="81"/>
      <c r="AK123" s="91" t="s">
        <v>112</v>
      </c>
      <c r="AL123" s="92">
        <v>18300</v>
      </c>
      <c r="AM123" s="81"/>
      <c r="AN123" s="36"/>
      <c r="AO123" s="37"/>
      <c r="AP123" s="81"/>
      <c r="AQ123" s="81"/>
      <c r="AR123" s="91" t="s">
        <v>112</v>
      </c>
      <c r="AS123" s="92">
        <v>20160</v>
      </c>
      <c r="AT123" s="81"/>
      <c r="AU123" s="36"/>
      <c r="AV123" s="37"/>
    </row>
    <row r="124" spans="2:48" s="39" customFormat="1" ht="16.5" customHeight="1">
      <c r="B124" s="73"/>
      <c r="C124" s="42"/>
      <c r="D124" s="36"/>
      <c r="E124" s="36"/>
      <c r="F124" s="37"/>
      <c r="G124" s="38"/>
      <c r="I124" s="73"/>
      <c r="J124" s="42"/>
      <c r="K124" s="36"/>
      <c r="L124" s="36"/>
      <c r="M124" s="37"/>
      <c r="P124" s="73"/>
      <c r="Q124" s="42"/>
      <c r="R124" s="36"/>
      <c r="S124" s="36"/>
      <c r="T124" s="37"/>
      <c r="W124" s="73"/>
      <c r="X124" s="42"/>
      <c r="Y124" s="36"/>
      <c r="Z124" s="36"/>
      <c r="AA124" s="37"/>
      <c r="AB124" s="81"/>
      <c r="AC124" s="81"/>
      <c r="AD124" s="73"/>
      <c r="AE124" s="42"/>
      <c r="AF124" s="36"/>
      <c r="AG124" s="36"/>
      <c r="AH124" s="37"/>
      <c r="AI124" s="81"/>
      <c r="AJ124" s="81"/>
      <c r="AK124" s="73"/>
      <c r="AL124" s="42"/>
      <c r="AM124" s="36"/>
      <c r="AN124" s="36"/>
      <c r="AO124" s="37"/>
      <c r="AP124" s="81"/>
      <c r="AQ124" s="81"/>
      <c r="AR124" s="73"/>
      <c r="AS124" s="42"/>
      <c r="AT124" s="36"/>
      <c r="AU124" s="36"/>
      <c r="AV124" s="37"/>
    </row>
    <row r="125" spans="2:48" s="82" customFormat="1" ht="16.5" customHeight="1">
      <c r="B125" s="73">
        <v>0</v>
      </c>
      <c r="C125" s="42"/>
      <c r="D125" s="36"/>
      <c r="E125" s="36"/>
      <c r="F125" s="37"/>
      <c r="G125" s="83"/>
      <c r="I125" s="73">
        <v>0</v>
      </c>
      <c r="J125" s="42"/>
      <c r="K125" s="36"/>
      <c r="L125" s="36"/>
      <c r="M125" s="37"/>
      <c r="P125" s="73">
        <v>0</v>
      </c>
      <c r="Q125" s="42"/>
      <c r="R125" s="36"/>
      <c r="S125" s="36"/>
      <c r="T125" s="37"/>
      <c r="W125" s="73">
        <v>0</v>
      </c>
      <c r="X125" s="42"/>
      <c r="Y125" s="36"/>
      <c r="Z125" s="36"/>
      <c r="AA125" s="37"/>
      <c r="AB125" s="81"/>
      <c r="AC125" s="81"/>
      <c r="AD125" s="73">
        <v>0</v>
      </c>
      <c r="AE125" s="42"/>
      <c r="AF125" s="36"/>
      <c r="AG125" s="36"/>
      <c r="AH125" s="37"/>
      <c r="AI125" s="81"/>
      <c r="AJ125" s="81"/>
      <c r="AK125" s="73">
        <v>0</v>
      </c>
      <c r="AL125" s="42"/>
      <c r="AM125" s="36"/>
      <c r="AN125" s="36"/>
      <c r="AO125" s="37"/>
      <c r="AP125" s="81"/>
      <c r="AQ125" s="81"/>
      <c r="AR125" s="73">
        <v>0</v>
      </c>
      <c r="AS125" s="42"/>
      <c r="AT125" s="36"/>
      <c r="AU125" s="36"/>
      <c r="AV125" s="37"/>
    </row>
    <row r="126" spans="2:48" ht="16.5" customHeight="1">
      <c r="B126" s="73" t="s">
        <v>211</v>
      </c>
      <c r="C126" s="42"/>
      <c r="D126" s="36"/>
      <c r="E126" s="36"/>
      <c r="F126" s="37"/>
      <c r="G126" s="38"/>
      <c r="I126" s="73" t="s">
        <v>211</v>
      </c>
      <c r="J126" s="42"/>
      <c r="K126" s="36"/>
      <c r="L126" s="36"/>
      <c r="M126" s="37"/>
      <c r="P126" s="73" t="s">
        <v>211</v>
      </c>
      <c r="Q126" s="42"/>
      <c r="R126" s="36"/>
      <c r="S126" s="36"/>
      <c r="T126" s="37"/>
      <c r="W126" s="73" t="s">
        <v>211</v>
      </c>
      <c r="X126" s="42"/>
      <c r="Y126" s="36"/>
      <c r="Z126" s="36"/>
      <c r="AA126" s="37"/>
      <c r="AB126" s="81"/>
      <c r="AC126" s="81"/>
      <c r="AD126" s="73" t="s">
        <v>211</v>
      </c>
      <c r="AE126" s="42"/>
      <c r="AF126" s="36"/>
      <c r="AG126" s="36"/>
      <c r="AH126" s="37"/>
      <c r="AI126" s="81"/>
      <c r="AJ126" s="81"/>
      <c r="AK126" s="73" t="s">
        <v>211</v>
      </c>
      <c r="AL126" s="42"/>
      <c r="AM126" s="36"/>
      <c r="AN126" s="36"/>
      <c r="AO126" s="37"/>
      <c r="AP126" s="81"/>
      <c r="AQ126" s="81"/>
      <c r="AR126" s="73" t="s">
        <v>211</v>
      </c>
      <c r="AS126" s="42"/>
      <c r="AT126" s="36"/>
      <c r="AU126" s="36"/>
      <c r="AV126" s="37"/>
    </row>
    <row r="127" spans="2:48" s="184" customFormat="1" ht="16.5" customHeight="1">
      <c r="B127" s="180">
        <v>0</v>
      </c>
      <c r="C127" s="181"/>
      <c r="D127" s="26"/>
      <c r="E127" s="26"/>
      <c r="F127" s="182"/>
      <c r="G127" s="183"/>
      <c r="I127" s="180">
        <v>0</v>
      </c>
      <c r="J127" s="181"/>
      <c r="K127" s="26"/>
      <c r="L127" s="26"/>
      <c r="M127" s="182"/>
      <c r="P127" s="180">
        <v>0</v>
      </c>
      <c r="Q127" s="181"/>
      <c r="R127" s="26"/>
      <c r="S127" s="26"/>
      <c r="T127" s="182"/>
      <c r="W127" s="180">
        <v>0</v>
      </c>
      <c r="X127" s="181"/>
      <c r="Y127" s="26"/>
      <c r="Z127" s="26"/>
      <c r="AA127" s="182"/>
      <c r="AB127" s="185"/>
      <c r="AC127" s="185"/>
      <c r="AD127" s="180">
        <v>0</v>
      </c>
      <c r="AE127" s="181"/>
      <c r="AF127" s="26"/>
      <c r="AG127" s="26"/>
      <c r="AH127" s="182"/>
      <c r="AI127" s="185"/>
      <c r="AJ127" s="185"/>
      <c r="AK127" s="180">
        <v>0</v>
      </c>
      <c r="AL127" s="181"/>
      <c r="AM127" s="26"/>
      <c r="AN127" s="26"/>
      <c r="AO127" s="182"/>
      <c r="AP127" s="185"/>
      <c r="AQ127" s="185"/>
      <c r="AR127" s="180">
        <v>0</v>
      </c>
      <c r="AS127" s="181"/>
      <c r="AT127" s="26"/>
      <c r="AU127" s="26"/>
      <c r="AV127" s="182"/>
    </row>
    <row r="128" spans="2:48" ht="16.5" customHeight="1" thickBot="1">
      <c r="B128" s="84"/>
      <c r="C128" s="85"/>
      <c r="D128" s="85"/>
      <c r="E128" s="85"/>
      <c r="F128" s="86"/>
      <c r="I128" s="84"/>
      <c r="J128" s="85"/>
      <c r="K128" s="85"/>
      <c r="L128" s="85"/>
      <c r="M128" s="86"/>
      <c r="P128" s="84"/>
      <c r="Q128" s="85"/>
      <c r="R128" s="85"/>
      <c r="S128" s="85"/>
      <c r="T128" s="86"/>
      <c r="W128" s="84"/>
      <c r="X128" s="85"/>
      <c r="Y128" s="85"/>
      <c r="Z128" s="85"/>
      <c r="AA128" s="86"/>
      <c r="AB128" s="81"/>
      <c r="AC128" s="81"/>
      <c r="AD128" s="84"/>
      <c r="AE128" s="85"/>
      <c r="AF128" s="85"/>
      <c r="AG128" s="85"/>
      <c r="AH128" s="86"/>
      <c r="AI128" s="81"/>
      <c r="AJ128" s="81"/>
      <c r="AK128" s="84"/>
      <c r="AL128" s="85"/>
      <c r="AM128" s="85"/>
      <c r="AN128" s="85"/>
      <c r="AO128" s="86"/>
      <c r="AP128" s="81"/>
      <c r="AQ128" s="81"/>
      <c r="AR128" s="84"/>
      <c r="AS128" s="85"/>
      <c r="AT128" s="85"/>
      <c r="AU128" s="85"/>
      <c r="AV128" s="86"/>
    </row>
    <row r="129" spans="2:48" ht="16.5" customHeight="1">
      <c r="B129" s="36"/>
      <c r="I129" s="36"/>
      <c r="P129" s="36"/>
      <c r="W129" s="36"/>
      <c r="AD129" s="36"/>
      <c r="AK129" s="36"/>
      <c r="AR129" s="36"/>
    </row>
    <row r="130" spans="2:48" ht="16.5" customHeight="1">
      <c r="B130" s="36"/>
      <c r="I130" s="36"/>
      <c r="P130" s="36"/>
      <c r="W130" s="36"/>
      <c r="AD130" s="36"/>
      <c r="AK130" s="36"/>
      <c r="AR130" s="36"/>
    </row>
    <row r="131" spans="2:48" ht="16.5" customHeight="1">
      <c r="B131" s="36"/>
      <c r="I131" s="36"/>
      <c r="P131" s="36"/>
      <c r="W131" s="36"/>
      <c r="AD131" s="36"/>
      <c r="AK131" s="36"/>
      <c r="AR131" s="36"/>
    </row>
    <row r="132" spans="2:48" ht="16.5" customHeight="1" thickBot="1">
      <c r="G132" s="38"/>
    </row>
    <row r="133" spans="2:48" s="76" customFormat="1" ht="16.5" customHeight="1">
      <c r="B133" s="98"/>
      <c r="C133" s="101"/>
      <c r="D133" s="102" t="s">
        <v>114</v>
      </c>
      <c r="E133" s="99"/>
      <c r="F133" s="100"/>
      <c r="G133" s="77"/>
      <c r="I133" s="98"/>
      <c r="J133" s="101"/>
      <c r="K133" s="102" t="s">
        <v>114</v>
      </c>
      <c r="L133" s="99"/>
      <c r="M133" s="100"/>
      <c r="P133" s="98"/>
      <c r="Q133" s="101"/>
      <c r="R133" s="102" t="s">
        <v>114</v>
      </c>
      <c r="S133" s="99"/>
      <c r="T133" s="100"/>
      <c r="W133" s="98"/>
      <c r="X133" s="101"/>
      <c r="Y133" s="102" t="s">
        <v>114</v>
      </c>
      <c r="Z133" s="99"/>
      <c r="AA133" s="100"/>
      <c r="AB133" s="167"/>
      <c r="AC133" s="167"/>
      <c r="AD133" s="98"/>
      <c r="AE133" s="101"/>
      <c r="AF133" s="102" t="s">
        <v>114</v>
      </c>
      <c r="AG133" s="99"/>
      <c r="AH133" s="100"/>
      <c r="AI133" s="167"/>
      <c r="AJ133" s="167"/>
      <c r="AK133" s="98"/>
      <c r="AL133" s="101"/>
      <c r="AM133" s="102" t="s">
        <v>114</v>
      </c>
      <c r="AN133" s="99"/>
      <c r="AO133" s="100"/>
      <c r="AP133" s="167"/>
      <c r="AQ133" s="167"/>
      <c r="AR133" s="98"/>
      <c r="AS133" s="101"/>
      <c r="AT133" s="102" t="s">
        <v>114</v>
      </c>
      <c r="AU133" s="99"/>
      <c r="AV133" s="100"/>
    </row>
    <row r="134" spans="2:48" ht="16.5" customHeight="1">
      <c r="B134" s="40" t="s">
        <v>26</v>
      </c>
      <c r="C134" s="26" t="s">
        <v>38</v>
      </c>
      <c r="D134" s="96"/>
      <c r="E134" s="26"/>
      <c r="F134" s="95"/>
      <c r="G134" s="41"/>
      <c r="H134" s="41"/>
      <c r="I134" s="40" t="s">
        <v>26</v>
      </c>
      <c r="J134" s="26" t="s">
        <v>43</v>
      </c>
      <c r="K134" s="41"/>
      <c r="L134" s="26"/>
      <c r="M134" s="70"/>
      <c r="N134" s="41"/>
      <c r="O134" s="41"/>
      <c r="P134" s="40" t="s">
        <v>26</v>
      </c>
      <c r="Q134" s="26" t="s">
        <v>61</v>
      </c>
      <c r="R134" s="42"/>
      <c r="S134" s="26"/>
      <c r="T134" s="70"/>
      <c r="U134" s="41"/>
      <c r="V134" s="41"/>
      <c r="W134" s="40" t="s">
        <v>26</v>
      </c>
      <c r="X134" s="26" t="s">
        <v>62</v>
      </c>
      <c r="Y134" s="41"/>
      <c r="Z134" s="26"/>
      <c r="AA134" s="70"/>
      <c r="AB134" s="41"/>
      <c r="AC134" s="41"/>
      <c r="AD134" s="40" t="s">
        <v>26</v>
      </c>
      <c r="AE134" s="26" t="s">
        <v>63</v>
      </c>
      <c r="AF134" s="41"/>
      <c r="AG134" s="26"/>
      <c r="AH134" s="70"/>
      <c r="AI134" s="41"/>
      <c r="AJ134" s="41"/>
      <c r="AK134" s="40" t="s">
        <v>26</v>
      </c>
      <c r="AL134" s="26" t="s">
        <v>64</v>
      </c>
      <c r="AN134" s="26"/>
      <c r="AO134" s="70"/>
      <c r="AP134" s="41"/>
      <c r="AQ134" s="41"/>
      <c r="AR134" s="40" t="s">
        <v>26</v>
      </c>
      <c r="AS134" s="26" t="s">
        <v>65</v>
      </c>
      <c r="AU134" s="26"/>
      <c r="AV134" s="70"/>
    </row>
    <row r="135" spans="2:48" ht="16.5" customHeight="1">
      <c r="B135" s="73" t="s">
        <v>27</v>
      </c>
      <c r="C135" s="36" t="s">
        <v>247</v>
      </c>
      <c r="D135" s="36"/>
      <c r="E135" s="36" t="s">
        <v>28</v>
      </c>
      <c r="F135" s="90">
        <v>45392</v>
      </c>
      <c r="G135" s="38"/>
      <c r="I135" s="73" t="s">
        <v>27</v>
      </c>
      <c r="J135" s="36" t="s">
        <v>247</v>
      </c>
      <c r="K135" s="36"/>
      <c r="L135" s="36" t="s">
        <v>28</v>
      </c>
      <c r="M135" s="90">
        <v>45392</v>
      </c>
      <c r="P135" s="73" t="s">
        <v>27</v>
      </c>
      <c r="Q135" s="36" t="s">
        <v>247</v>
      </c>
      <c r="R135" s="36"/>
      <c r="S135" s="36" t="s">
        <v>28</v>
      </c>
      <c r="T135" s="90">
        <v>45392</v>
      </c>
      <c r="W135" s="73" t="s">
        <v>27</v>
      </c>
      <c r="X135" s="36" t="s">
        <v>247</v>
      </c>
      <c r="Y135" s="36"/>
      <c r="Z135" s="36" t="s">
        <v>28</v>
      </c>
      <c r="AA135" s="90">
        <v>45392</v>
      </c>
      <c r="AB135" s="168"/>
      <c r="AC135" s="168"/>
      <c r="AD135" s="73" t="s">
        <v>27</v>
      </c>
      <c r="AE135" s="36" t="s">
        <v>247</v>
      </c>
      <c r="AF135" s="36"/>
      <c r="AG135" s="36" t="s">
        <v>28</v>
      </c>
      <c r="AH135" s="90">
        <v>45392</v>
      </c>
      <c r="AI135" s="168"/>
      <c r="AJ135" s="168"/>
      <c r="AK135" s="73" t="s">
        <v>27</v>
      </c>
      <c r="AL135" s="36" t="s">
        <v>247</v>
      </c>
      <c r="AM135" s="36"/>
      <c r="AN135" s="36" t="s">
        <v>28</v>
      </c>
      <c r="AO135" s="90">
        <v>45392</v>
      </c>
      <c r="AP135" s="168"/>
      <c r="AQ135" s="168"/>
      <c r="AR135" s="73" t="s">
        <v>27</v>
      </c>
      <c r="AS135" s="36" t="s">
        <v>247</v>
      </c>
      <c r="AT135" s="36"/>
      <c r="AU135" s="36" t="s">
        <v>28</v>
      </c>
      <c r="AV135" s="90">
        <v>45392</v>
      </c>
    </row>
    <row r="136" spans="2:48" ht="16.5" customHeight="1">
      <c r="B136" s="73"/>
      <c r="C136" s="36"/>
      <c r="D136" s="36"/>
      <c r="E136" s="36"/>
      <c r="F136" s="37"/>
      <c r="G136" s="38"/>
      <c r="I136" s="73"/>
      <c r="J136" s="36"/>
      <c r="K136" s="36"/>
      <c r="L136" s="36"/>
      <c r="M136" s="37"/>
      <c r="P136" s="73"/>
      <c r="Q136" s="36"/>
      <c r="R136" s="36"/>
      <c r="S136" s="36"/>
      <c r="T136" s="37"/>
      <c r="W136" s="73"/>
      <c r="X136" s="36"/>
      <c r="Y136" s="36"/>
      <c r="Z136" s="36"/>
      <c r="AA136" s="37"/>
      <c r="AB136" s="81"/>
      <c r="AC136" s="81"/>
      <c r="AD136" s="73"/>
      <c r="AE136" s="36"/>
      <c r="AF136" s="36"/>
      <c r="AG136" s="36"/>
      <c r="AH136" s="37"/>
      <c r="AI136" s="81"/>
      <c r="AJ136" s="81"/>
      <c r="AK136" s="73"/>
      <c r="AL136" s="36"/>
      <c r="AM136" s="36"/>
      <c r="AN136" s="36"/>
      <c r="AO136" s="37"/>
      <c r="AP136" s="81"/>
      <c r="AQ136" s="81"/>
      <c r="AR136" s="73"/>
      <c r="AS136" s="36"/>
      <c r="AT136" s="36"/>
      <c r="AU136" s="36"/>
      <c r="AV136" s="37"/>
    </row>
    <row r="137" spans="2:48" s="79" customFormat="1" ht="16.5" customHeight="1">
      <c r="B137" s="266" t="s">
        <v>113</v>
      </c>
      <c r="C137" s="267"/>
      <c r="D137" s="249"/>
      <c r="E137" s="268" t="s">
        <v>115</v>
      </c>
      <c r="F137" s="269"/>
      <c r="G137" s="78"/>
      <c r="I137" s="266" t="s">
        <v>113</v>
      </c>
      <c r="J137" s="267"/>
      <c r="K137" s="249"/>
      <c r="L137" s="268" t="s">
        <v>115</v>
      </c>
      <c r="M137" s="269"/>
      <c r="P137" s="266" t="s">
        <v>113</v>
      </c>
      <c r="Q137" s="267"/>
      <c r="R137" s="249"/>
      <c r="S137" s="268" t="s">
        <v>115</v>
      </c>
      <c r="T137" s="269"/>
      <c r="W137" s="266" t="s">
        <v>113</v>
      </c>
      <c r="X137" s="267"/>
      <c r="Y137" s="249"/>
      <c r="Z137" s="268" t="s">
        <v>115</v>
      </c>
      <c r="AA137" s="269"/>
      <c r="AB137" s="169"/>
      <c r="AC137" s="169"/>
      <c r="AD137" s="266" t="s">
        <v>113</v>
      </c>
      <c r="AE137" s="267"/>
      <c r="AF137" s="249"/>
      <c r="AG137" s="268" t="s">
        <v>115</v>
      </c>
      <c r="AH137" s="269"/>
      <c r="AI137" s="169"/>
      <c r="AJ137" s="169"/>
      <c r="AK137" s="266" t="s">
        <v>113</v>
      </c>
      <c r="AL137" s="267"/>
      <c r="AM137" s="249"/>
      <c r="AN137" s="268" t="s">
        <v>115</v>
      </c>
      <c r="AO137" s="269"/>
      <c r="AP137" s="169"/>
      <c r="AQ137" s="169"/>
      <c r="AR137" s="266" t="s">
        <v>113</v>
      </c>
      <c r="AS137" s="267"/>
      <c r="AT137" s="249"/>
      <c r="AU137" s="268" t="s">
        <v>115</v>
      </c>
      <c r="AV137" s="269"/>
    </row>
    <row r="138" spans="2:48" ht="16.5" customHeight="1">
      <c r="B138" s="73" t="s">
        <v>1</v>
      </c>
      <c r="C138" s="72">
        <v>910</v>
      </c>
      <c r="D138" s="36"/>
      <c r="E138" s="36" t="s">
        <v>29</v>
      </c>
      <c r="F138" s="80" t="s">
        <v>353</v>
      </c>
      <c r="G138" s="38"/>
      <c r="I138" s="73" t="s">
        <v>1</v>
      </c>
      <c r="J138" s="72">
        <v>910</v>
      </c>
      <c r="K138" s="36"/>
      <c r="L138" s="36" t="s">
        <v>29</v>
      </c>
      <c r="M138" s="80" t="s">
        <v>354</v>
      </c>
      <c r="P138" s="73" t="s">
        <v>1</v>
      </c>
      <c r="Q138" s="72">
        <v>910</v>
      </c>
      <c r="R138" s="36"/>
      <c r="S138" s="36" t="s">
        <v>29</v>
      </c>
      <c r="T138" s="80" t="s">
        <v>355</v>
      </c>
      <c r="W138" s="73" t="s">
        <v>1</v>
      </c>
      <c r="X138" s="72">
        <v>910</v>
      </c>
      <c r="Y138" s="36"/>
      <c r="Z138" s="36" t="s">
        <v>29</v>
      </c>
      <c r="AA138" s="80" t="s">
        <v>356</v>
      </c>
      <c r="AB138" s="170"/>
      <c r="AC138" s="170"/>
      <c r="AD138" s="73" t="s">
        <v>1</v>
      </c>
      <c r="AE138" s="72">
        <v>910</v>
      </c>
      <c r="AF138" s="36"/>
      <c r="AG138" s="36" t="s">
        <v>29</v>
      </c>
      <c r="AH138" s="80" t="s">
        <v>357</v>
      </c>
      <c r="AI138" s="170"/>
      <c r="AJ138" s="170"/>
      <c r="AK138" s="73" t="s">
        <v>1</v>
      </c>
      <c r="AL138" s="72">
        <v>910</v>
      </c>
      <c r="AM138" s="36"/>
      <c r="AN138" s="36" t="s">
        <v>29</v>
      </c>
      <c r="AO138" s="80" t="s">
        <v>358</v>
      </c>
      <c r="AP138" s="170"/>
      <c r="AQ138" s="170"/>
      <c r="AR138" s="73" t="s">
        <v>1</v>
      </c>
      <c r="AS138" s="72">
        <v>910</v>
      </c>
      <c r="AT138" s="36"/>
      <c r="AU138" s="36" t="s">
        <v>29</v>
      </c>
      <c r="AV138" s="80" t="s">
        <v>359</v>
      </c>
    </row>
    <row r="139" spans="2:48" ht="16.5" customHeight="1">
      <c r="B139" s="73" t="s">
        <v>3</v>
      </c>
      <c r="C139" s="72">
        <v>9000</v>
      </c>
      <c r="D139" s="36"/>
      <c r="E139" s="36" t="s">
        <v>30</v>
      </c>
      <c r="F139" s="80" t="s">
        <v>360</v>
      </c>
      <c r="G139" s="38"/>
      <c r="I139" s="73" t="s">
        <v>3</v>
      </c>
      <c r="J139" s="72">
        <v>14280</v>
      </c>
      <c r="K139" s="36"/>
      <c r="L139" s="36" t="s">
        <v>30</v>
      </c>
      <c r="M139" s="80" t="s">
        <v>361</v>
      </c>
      <c r="P139" s="73" t="s">
        <v>3</v>
      </c>
      <c r="Q139" s="72">
        <v>15360</v>
      </c>
      <c r="R139" s="36"/>
      <c r="S139" s="36" t="s">
        <v>30</v>
      </c>
      <c r="T139" s="80" t="s">
        <v>362</v>
      </c>
      <c r="W139" s="73" t="s">
        <v>3</v>
      </c>
      <c r="X139" s="72">
        <v>9720</v>
      </c>
      <c r="Y139" s="36"/>
      <c r="Z139" s="36" t="s">
        <v>30</v>
      </c>
      <c r="AA139" s="80" t="s">
        <v>363</v>
      </c>
      <c r="AB139" s="170"/>
      <c r="AC139" s="170"/>
      <c r="AD139" s="73" t="s">
        <v>3</v>
      </c>
      <c r="AE139" s="72">
        <v>6000</v>
      </c>
      <c r="AF139" s="36"/>
      <c r="AG139" s="36" t="s">
        <v>30</v>
      </c>
      <c r="AH139" s="80" t="s">
        <v>364</v>
      </c>
      <c r="AI139" s="170"/>
      <c r="AJ139" s="170"/>
      <c r="AK139" s="73" t="s">
        <v>3</v>
      </c>
      <c r="AL139" s="72">
        <v>15360</v>
      </c>
      <c r="AM139" s="36"/>
      <c r="AN139" s="36" t="s">
        <v>30</v>
      </c>
      <c r="AO139" s="80" t="s">
        <v>365</v>
      </c>
      <c r="AP139" s="170"/>
      <c r="AQ139" s="170"/>
      <c r="AR139" s="73" t="s">
        <v>3</v>
      </c>
      <c r="AS139" s="72">
        <v>11880</v>
      </c>
      <c r="AT139" s="36"/>
      <c r="AU139" s="36" t="s">
        <v>30</v>
      </c>
      <c r="AV139" s="80" t="s">
        <v>366</v>
      </c>
    </row>
    <row r="140" spans="2:48" ht="16.5" customHeight="1">
      <c r="B140" s="73" t="s">
        <v>159</v>
      </c>
      <c r="C140" s="72">
        <v>0</v>
      </c>
      <c r="D140" s="36"/>
      <c r="E140" s="36"/>
      <c r="F140" s="80"/>
      <c r="G140" s="38"/>
      <c r="I140" s="73" t="s">
        <v>159</v>
      </c>
      <c r="J140" s="72">
        <v>0</v>
      </c>
      <c r="K140" s="36"/>
      <c r="L140" s="36"/>
      <c r="M140" s="80"/>
      <c r="P140" s="73" t="s">
        <v>159</v>
      </c>
      <c r="Q140" s="72">
        <v>0</v>
      </c>
      <c r="R140" s="36"/>
      <c r="S140" s="36"/>
      <c r="T140" s="80"/>
      <c r="W140" s="73" t="s">
        <v>159</v>
      </c>
      <c r="X140" s="72">
        <v>0</v>
      </c>
      <c r="Y140" s="36"/>
      <c r="Z140" s="36"/>
      <c r="AA140" s="80"/>
      <c r="AB140" s="170"/>
      <c r="AC140" s="170"/>
      <c r="AD140" s="73" t="s">
        <v>159</v>
      </c>
      <c r="AE140" s="72">
        <v>0</v>
      </c>
      <c r="AF140" s="36"/>
      <c r="AG140" s="36"/>
      <c r="AH140" s="80"/>
      <c r="AI140" s="170"/>
      <c r="AJ140" s="170"/>
      <c r="AK140" s="73" t="s">
        <v>159</v>
      </c>
      <c r="AL140" s="72">
        <v>0</v>
      </c>
      <c r="AM140" s="36"/>
      <c r="AN140" s="36"/>
      <c r="AO140" s="80"/>
      <c r="AP140" s="170"/>
      <c r="AQ140" s="170"/>
      <c r="AR140" s="73" t="s">
        <v>159</v>
      </c>
      <c r="AS140" s="72">
        <v>0</v>
      </c>
      <c r="AT140" s="36"/>
      <c r="AU140" s="36"/>
      <c r="AV140" s="80"/>
    </row>
    <row r="141" spans="2:48" ht="16.5" customHeight="1">
      <c r="B141" s="164" t="s">
        <v>167</v>
      </c>
      <c r="C141" s="72">
        <v>675</v>
      </c>
      <c r="D141" s="36"/>
      <c r="E141" s="36"/>
      <c r="F141" s="80"/>
      <c r="G141" s="38"/>
      <c r="I141" s="164" t="s">
        <v>167</v>
      </c>
      <c r="J141" s="72">
        <v>1071</v>
      </c>
      <c r="K141" s="36"/>
      <c r="L141" s="36"/>
      <c r="M141" s="80"/>
      <c r="P141" s="164" t="s">
        <v>167</v>
      </c>
      <c r="Q141" s="72">
        <v>1152</v>
      </c>
      <c r="R141" s="36"/>
      <c r="S141" s="36"/>
      <c r="T141" s="80"/>
      <c r="W141" s="164" t="s">
        <v>167</v>
      </c>
      <c r="X141" s="72">
        <v>729</v>
      </c>
      <c r="Y141" s="36"/>
      <c r="Z141" s="36"/>
      <c r="AA141" s="80"/>
      <c r="AB141" s="170"/>
      <c r="AC141" s="170"/>
      <c r="AD141" s="164" t="s">
        <v>167</v>
      </c>
      <c r="AE141" s="72">
        <v>450</v>
      </c>
      <c r="AF141" s="36"/>
      <c r="AG141" s="36"/>
      <c r="AH141" s="80"/>
      <c r="AI141" s="170"/>
      <c r="AJ141" s="170"/>
      <c r="AK141" s="164" t="s">
        <v>167</v>
      </c>
      <c r="AL141" s="72">
        <v>1152</v>
      </c>
      <c r="AM141" s="36"/>
      <c r="AN141" s="36"/>
      <c r="AO141" s="80"/>
      <c r="AP141" s="170"/>
      <c r="AQ141" s="170"/>
      <c r="AR141" s="164" t="s">
        <v>167</v>
      </c>
      <c r="AS141" s="72">
        <v>891</v>
      </c>
      <c r="AT141" s="36"/>
      <c r="AU141" s="36"/>
      <c r="AV141" s="80"/>
    </row>
    <row r="142" spans="2:48" ht="16.5" customHeight="1">
      <c r="B142" s="73" t="s">
        <v>168</v>
      </c>
      <c r="C142" s="72">
        <v>375</v>
      </c>
      <c r="D142" s="36"/>
      <c r="E142" s="36"/>
      <c r="F142" s="80"/>
      <c r="G142" s="38"/>
      <c r="I142" s="73" t="s">
        <v>168</v>
      </c>
      <c r="J142" s="72">
        <v>595</v>
      </c>
      <c r="K142" s="36"/>
      <c r="L142" s="36"/>
      <c r="M142" s="80"/>
      <c r="P142" s="73" t="s">
        <v>168</v>
      </c>
      <c r="Q142" s="72">
        <v>640</v>
      </c>
      <c r="R142" s="36"/>
      <c r="S142" s="36"/>
      <c r="T142" s="80"/>
      <c r="W142" s="73" t="s">
        <v>168</v>
      </c>
      <c r="X142" s="72">
        <v>405</v>
      </c>
      <c r="Y142" s="36"/>
      <c r="Z142" s="36"/>
      <c r="AA142" s="80"/>
      <c r="AB142" s="170"/>
      <c r="AC142" s="170"/>
      <c r="AD142" s="73" t="s">
        <v>168</v>
      </c>
      <c r="AE142" s="72">
        <v>250</v>
      </c>
      <c r="AF142" s="36"/>
      <c r="AG142" s="36"/>
      <c r="AH142" s="80"/>
      <c r="AI142" s="170"/>
      <c r="AJ142" s="170"/>
      <c r="AK142" s="73" t="s">
        <v>168</v>
      </c>
      <c r="AL142" s="72">
        <v>640</v>
      </c>
      <c r="AM142" s="36"/>
      <c r="AN142" s="36"/>
      <c r="AO142" s="80"/>
      <c r="AP142" s="170"/>
      <c r="AQ142" s="170"/>
      <c r="AR142" s="73" t="s">
        <v>168</v>
      </c>
      <c r="AS142" s="72">
        <v>495</v>
      </c>
      <c r="AT142" s="36"/>
      <c r="AU142" s="36"/>
      <c r="AV142" s="80"/>
    </row>
    <row r="143" spans="2:48" ht="16.5" customHeight="1">
      <c r="B143" s="73" t="s">
        <v>31</v>
      </c>
      <c r="C143" s="72">
        <v>1096</v>
      </c>
      <c r="D143" s="36"/>
      <c r="E143" s="172" t="s">
        <v>117</v>
      </c>
      <c r="F143" s="173"/>
      <c r="G143" s="38"/>
      <c r="I143" s="73" t="s">
        <v>31</v>
      </c>
      <c r="J143" s="72">
        <v>1686</v>
      </c>
      <c r="K143" s="36"/>
      <c r="L143" s="172" t="s">
        <v>117</v>
      </c>
      <c r="M143" s="173"/>
      <c r="P143" s="73" t="s">
        <v>31</v>
      </c>
      <c r="Q143" s="72">
        <v>1806</v>
      </c>
      <c r="R143" s="36"/>
      <c r="S143" s="172" t="s">
        <v>117</v>
      </c>
      <c r="T143" s="173"/>
      <c r="W143" s="73" t="s">
        <v>31</v>
      </c>
      <c r="X143" s="72">
        <v>1176</v>
      </c>
      <c r="Y143" s="36"/>
      <c r="Z143" s="172" t="s">
        <v>117</v>
      </c>
      <c r="AA143" s="173"/>
      <c r="AB143" s="169"/>
      <c r="AC143" s="169"/>
      <c r="AD143" s="73" t="s">
        <v>31</v>
      </c>
      <c r="AE143" s="72">
        <v>761</v>
      </c>
      <c r="AF143" s="36"/>
      <c r="AG143" s="172" t="s">
        <v>117</v>
      </c>
      <c r="AH143" s="173"/>
      <c r="AI143" s="169"/>
      <c r="AJ143" s="169"/>
      <c r="AK143" s="73" t="s">
        <v>31</v>
      </c>
      <c r="AL143" s="72">
        <v>1806</v>
      </c>
      <c r="AM143" s="36"/>
      <c r="AN143" s="172" t="s">
        <v>117</v>
      </c>
      <c r="AO143" s="173"/>
      <c r="AP143" s="169"/>
      <c r="AQ143" s="169"/>
      <c r="AR143" s="73" t="s">
        <v>31</v>
      </c>
      <c r="AS143" s="72">
        <v>1418</v>
      </c>
      <c r="AT143" s="36"/>
      <c r="AU143" s="172" t="s">
        <v>117</v>
      </c>
      <c r="AV143" s="173"/>
    </row>
    <row r="144" spans="2:48" ht="16.5" customHeight="1">
      <c r="B144" s="73" t="s">
        <v>171</v>
      </c>
      <c r="C144" s="72">
        <v>-6</v>
      </c>
      <c r="D144" s="36"/>
      <c r="E144" s="36" t="s">
        <v>33</v>
      </c>
      <c r="F144" s="80" t="s">
        <v>290</v>
      </c>
      <c r="G144" s="38"/>
      <c r="I144" s="73" t="s">
        <v>171</v>
      </c>
      <c r="J144" s="72">
        <v>-2</v>
      </c>
      <c r="K144" s="36"/>
      <c r="L144" s="36" t="s">
        <v>33</v>
      </c>
      <c r="M144" s="80" t="s">
        <v>367</v>
      </c>
      <c r="P144" s="73" t="s">
        <v>171</v>
      </c>
      <c r="Q144" s="72">
        <v>-8</v>
      </c>
      <c r="R144" s="36"/>
      <c r="S144" s="36" t="s">
        <v>33</v>
      </c>
      <c r="T144" s="80" t="s">
        <v>368</v>
      </c>
      <c r="W144" s="73" t="s">
        <v>171</v>
      </c>
      <c r="X144" s="72">
        <v>0</v>
      </c>
      <c r="Y144" s="36"/>
      <c r="Z144" s="36" t="s">
        <v>33</v>
      </c>
      <c r="AA144" s="80" t="s">
        <v>369</v>
      </c>
      <c r="AB144" s="170"/>
      <c r="AC144" s="170"/>
      <c r="AD144" s="73" t="s">
        <v>171</v>
      </c>
      <c r="AE144" s="72">
        <v>-1</v>
      </c>
      <c r="AF144" s="36"/>
      <c r="AG144" s="36" t="s">
        <v>33</v>
      </c>
      <c r="AH144" s="80" t="s">
        <v>370</v>
      </c>
      <c r="AI144" s="170"/>
      <c r="AJ144" s="170"/>
      <c r="AK144" s="73" t="s">
        <v>171</v>
      </c>
      <c r="AL144" s="72">
        <v>-8</v>
      </c>
      <c r="AM144" s="36"/>
      <c r="AN144" s="36" t="s">
        <v>33</v>
      </c>
      <c r="AO144" s="80" t="s">
        <v>368</v>
      </c>
      <c r="AP144" s="170"/>
      <c r="AQ144" s="170"/>
      <c r="AR144" s="73" t="s">
        <v>171</v>
      </c>
      <c r="AS144" s="72">
        <v>-4</v>
      </c>
      <c r="AT144" s="36"/>
      <c r="AU144" s="36" t="s">
        <v>33</v>
      </c>
      <c r="AV144" s="80" t="s">
        <v>332</v>
      </c>
    </row>
    <row r="145" spans="2:92" ht="16.5" customHeight="1">
      <c r="B145" s="73" t="s">
        <v>32</v>
      </c>
      <c r="C145" s="72">
        <v>400</v>
      </c>
      <c r="D145" s="36"/>
      <c r="E145" s="96"/>
      <c r="F145" s="95"/>
      <c r="G145" s="38"/>
      <c r="I145" s="73" t="s">
        <v>32</v>
      </c>
      <c r="J145" s="72">
        <v>620</v>
      </c>
      <c r="K145" s="36"/>
      <c r="L145" s="96"/>
      <c r="M145" s="95"/>
      <c r="P145" s="73" t="s">
        <v>32</v>
      </c>
      <c r="Q145" s="72">
        <v>660</v>
      </c>
      <c r="R145" s="36"/>
      <c r="S145" s="96"/>
      <c r="T145" s="95"/>
      <c r="W145" s="73" t="s">
        <v>32</v>
      </c>
      <c r="X145" s="72">
        <v>430</v>
      </c>
      <c r="Y145" s="36"/>
      <c r="Z145" s="96"/>
      <c r="AA145" s="95"/>
      <c r="AB145" s="171"/>
      <c r="AC145" s="171"/>
      <c r="AD145" s="73" t="s">
        <v>32</v>
      </c>
      <c r="AE145" s="72">
        <v>280</v>
      </c>
      <c r="AF145" s="36"/>
      <c r="AG145" s="96"/>
      <c r="AH145" s="95"/>
      <c r="AI145" s="171"/>
      <c r="AJ145" s="171"/>
      <c r="AK145" s="73" t="s">
        <v>32</v>
      </c>
      <c r="AL145" s="72">
        <v>660</v>
      </c>
      <c r="AM145" s="36"/>
      <c r="AN145" s="96"/>
      <c r="AO145" s="95"/>
      <c r="AP145" s="171"/>
      <c r="AQ145" s="171"/>
      <c r="AR145" s="73" t="s">
        <v>32</v>
      </c>
      <c r="AS145" s="72">
        <v>520</v>
      </c>
      <c r="AT145" s="36"/>
      <c r="AU145" s="96"/>
      <c r="AV145" s="95"/>
    </row>
    <row r="146" spans="2:92" ht="16.5" customHeight="1">
      <c r="B146" s="73" t="s">
        <v>101</v>
      </c>
      <c r="C146" s="72">
        <v>2500</v>
      </c>
      <c r="D146" s="36"/>
      <c r="E146" s="36"/>
      <c r="F146" s="80"/>
      <c r="G146" s="38"/>
      <c r="I146" s="73" t="s">
        <v>101</v>
      </c>
      <c r="J146" s="72">
        <v>2500</v>
      </c>
      <c r="K146" s="36"/>
      <c r="L146" s="36"/>
      <c r="M146" s="80"/>
      <c r="P146" s="73" t="s">
        <v>101</v>
      </c>
      <c r="Q146" s="72">
        <v>2500</v>
      </c>
      <c r="R146" s="36"/>
      <c r="S146" s="36"/>
      <c r="T146" s="80"/>
      <c r="W146" s="73" t="s">
        <v>101</v>
      </c>
      <c r="X146" s="72">
        <v>2500</v>
      </c>
      <c r="Y146" s="36"/>
      <c r="Z146" s="36"/>
      <c r="AA146" s="80"/>
      <c r="AB146" s="170"/>
      <c r="AC146" s="170"/>
      <c r="AD146" s="73" t="s">
        <v>101</v>
      </c>
      <c r="AE146" s="72">
        <v>2500</v>
      </c>
      <c r="AF146" s="36"/>
      <c r="AG146" s="36"/>
      <c r="AH146" s="80"/>
      <c r="AI146" s="170"/>
      <c r="AJ146" s="170"/>
      <c r="AK146" s="73" t="s">
        <v>101</v>
      </c>
      <c r="AL146" s="72">
        <v>2500</v>
      </c>
      <c r="AM146" s="36"/>
      <c r="AN146" s="36"/>
      <c r="AO146" s="80"/>
      <c r="AP146" s="170"/>
      <c r="AQ146" s="170"/>
      <c r="AR146" s="73" t="s">
        <v>101</v>
      </c>
      <c r="AS146" s="72">
        <v>2500</v>
      </c>
      <c r="AT146" s="36"/>
      <c r="AU146" s="36"/>
      <c r="AV146" s="80"/>
    </row>
    <row r="147" spans="2:92" ht="16.5" customHeight="1">
      <c r="B147" s="73" t="s">
        <v>104</v>
      </c>
      <c r="C147" s="72">
        <v>0</v>
      </c>
      <c r="D147" s="36"/>
      <c r="E147" s="36"/>
      <c r="F147" s="80"/>
      <c r="G147" s="38"/>
      <c r="I147" s="73" t="s">
        <v>104</v>
      </c>
      <c r="J147" s="72">
        <v>0</v>
      </c>
      <c r="K147" s="36"/>
      <c r="L147" s="36"/>
      <c r="M147" s="80"/>
      <c r="P147" s="73" t="s">
        <v>104</v>
      </c>
      <c r="Q147" s="72">
        <v>0</v>
      </c>
      <c r="R147" s="36"/>
      <c r="S147" s="36"/>
      <c r="T147" s="80"/>
      <c r="W147" s="73" t="s">
        <v>104</v>
      </c>
      <c r="X147" s="72">
        <v>0</v>
      </c>
      <c r="Y147" s="36"/>
      <c r="Z147" s="36"/>
      <c r="AA147" s="80"/>
      <c r="AB147" s="170"/>
      <c r="AC147" s="170"/>
      <c r="AD147" s="73" t="s">
        <v>104</v>
      </c>
      <c r="AE147" s="72">
        <v>0</v>
      </c>
      <c r="AF147" s="36"/>
      <c r="AG147" s="36"/>
      <c r="AH147" s="80"/>
      <c r="AI147" s="170"/>
      <c r="AJ147" s="170"/>
      <c r="AK147" s="73" t="s">
        <v>104</v>
      </c>
      <c r="AL147" s="72">
        <v>0</v>
      </c>
      <c r="AM147" s="36"/>
      <c r="AN147" s="36"/>
      <c r="AO147" s="80"/>
      <c r="AP147" s="170"/>
      <c r="AQ147" s="170"/>
      <c r="AR147" s="73" t="s">
        <v>104</v>
      </c>
      <c r="AS147" s="72">
        <v>0</v>
      </c>
      <c r="AT147" s="36"/>
      <c r="AU147" s="36"/>
      <c r="AV147" s="80"/>
    </row>
    <row r="148" spans="2:92" ht="16.5" customHeight="1">
      <c r="B148" s="93" t="s">
        <v>109</v>
      </c>
      <c r="C148" s="94">
        <v>14950</v>
      </c>
      <c r="D148" s="81"/>
      <c r="E148" s="36"/>
      <c r="F148" s="37"/>
      <c r="G148" s="38"/>
      <c r="H148" s="39"/>
      <c r="I148" s="93" t="s">
        <v>109</v>
      </c>
      <c r="J148" s="94">
        <v>21660</v>
      </c>
      <c r="K148" s="81"/>
      <c r="L148" s="36"/>
      <c r="M148" s="37"/>
      <c r="N148" s="39"/>
      <c r="O148" s="39"/>
      <c r="P148" s="93" t="s">
        <v>109</v>
      </c>
      <c r="Q148" s="94">
        <v>23020</v>
      </c>
      <c r="R148" s="81"/>
      <c r="S148" s="36"/>
      <c r="T148" s="37"/>
      <c r="U148" s="39"/>
      <c r="V148" s="39"/>
      <c r="W148" s="93" t="s">
        <v>109</v>
      </c>
      <c r="X148" s="94">
        <v>15870</v>
      </c>
      <c r="Y148" s="81"/>
      <c r="Z148" s="36"/>
      <c r="AA148" s="37"/>
      <c r="AB148" s="81"/>
      <c r="AC148" s="81"/>
      <c r="AD148" s="93" t="s">
        <v>109</v>
      </c>
      <c r="AE148" s="94">
        <v>11150</v>
      </c>
      <c r="AF148" s="81"/>
      <c r="AG148" s="36"/>
      <c r="AH148" s="37"/>
      <c r="AI148" s="81"/>
      <c r="AJ148" s="81"/>
      <c r="AK148" s="93" t="s">
        <v>109</v>
      </c>
      <c r="AL148" s="94">
        <v>23020</v>
      </c>
      <c r="AM148" s="81"/>
      <c r="AN148" s="36"/>
      <c r="AO148" s="37"/>
      <c r="AP148" s="81"/>
      <c r="AQ148" s="81"/>
      <c r="AR148" s="93" t="s">
        <v>109</v>
      </c>
      <c r="AS148" s="94">
        <v>18610</v>
      </c>
      <c r="AT148" s="81"/>
      <c r="AU148" s="36"/>
      <c r="AV148" s="37"/>
    </row>
    <row r="149" spans="2:92" ht="16.5" customHeight="1">
      <c r="B149" s="74" t="s">
        <v>111</v>
      </c>
      <c r="C149" s="75">
        <v>0</v>
      </c>
      <c r="D149" s="81"/>
      <c r="E149" s="36"/>
      <c r="F149" s="37"/>
      <c r="G149" s="38"/>
      <c r="H149" s="39"/>
      <c r="I149" s="74" t="s">
        <v>111</v>
      </c>
      <c r="J149" s="75">
        <v>0</v>
      </c>
      <c r="K149" s="81"/>
      <c r="L149" s="36"/>
      <c r="M149" s="37"/>
      <c r="N149" s="39"/>
      <c r="O149" s="39"/>
      <c r="P149" s="74" t="s">
        <v>111</v>
      </c>
      <c r="Q149" s="75">
        <v>0</v>
      </c>
      <c r="R149" s="81"/>
      <c r="S149" s="36"/>
      <c r="T149" s="37"/>
      <c r="U149" s="39"/>
      <c r="V149" s="39"/>
      <c r="W149" s="74" t="s">
        <v>111</v>
      </c>
      <c r="X149" s="75">
        <v>0</v>
      </c>
      <c r="Y149" s="81"/>
      <c r="Z149" s="36"/>
      <c r="AA149" s="37"/>
      <c r="AB149" s="81"/>
      <c r="AC149" s="81"/>
      <c r="AD149" s="74" t="s">
        <v>111</v>
      </c>
      <c r="AE149" s="75">
        <v>0</v>
      </c>
      <c r="AF149" s="81"/>
      <c r="AG149" s="36"/>
      <c r="AH149" s="37"/>
      <c r="AI149" s="81"/>
      <c r="AJ149" s="81"/>
      <c r="AK149" s="74" t="s">
        <v>111</v>
      </c>
      <c r="AL149" s="75">
        <v>22410</v>
      </c>
      <c r="AM149" s="81"/>
      <c r="AN149" s="36"/>
      <c r="AO149" s="37"/>
      <c r="AP149" s="81"/>
      <c r="AQ149" s="81"/>
      <c r="AR149" s="74" t="s">
        <v>111</v>
      </c>
      <c r="AS149" s="75">
        <v>0</v>
      </c>
      <c r="AT149" s="81"/>
      <c r="AU149" s="36"/>
      <c r="AV149" s="37"/>
    </row>
    <row r="150" spans="2:92" ht="16.5" customHeight="1">
      <c r="B150" s="91" t="s">
        <v>112</v>
      </c>
      <c r="C150" s="92">
        <v>14950</v>
      </c>
      <c r="D150" s="81"/>
      <c r="E150" s="36"/>
      <c r="F150" s="37"/>
      <c r="G150" s="38"/>
      <c r="I150" s="91" t="s">
        <v>112</v>
      </c>
      <c r="J150" s="92">
        <v>21660</v>
      </c>
      <c r="K150" s="81"/>
      <c r="L150" s="36"/>
      <c r="M150" s="37"/>
      <c r="P150" s="91" t="s">
        <v>112</v>
      </c>
      <c r="Q150" s="92">
        <v>23020</v>
      </c>
      <c r="R150" s="81"/>
      <c r="S150" s="36"/>
      <c r="T150" s="37"/>
      <c r="W150" s="91" t="s">
        <v>112</v>
      </c>
      <c r="X150" s="92">
        <v>15870</v>
      </c>
      <c r="Y150" s="81"/>
      <c r="Z150" s="36"/>
      <c r="AA150" s="37"/>
      <c r="AB150" s="81"/>
      <c r="AC150" s="81"/>
      <c r="AD150" s="91" t="s">
        <v>112</v>
      </c>
      <c r="AE150" s="92">
        <v>11150</v>
      </c>
      <c r="AF150" s="81"/>
      <c r="AG150" s="36"/>
      <c r="AH150" s="37"/>
      <c r="AI150" s="81"/>
      <c r="AJ150" s="81"/>
      <c r="AK150" s="91" t="s">
        <v>112</v>
      </c>
      <c r="AL150" s="92">
        <v>45430</v>
      </c>
      <c r="AM150" s="81"/>
      <c r="AN150" s="36"/>
      <c r="AO150" s="37"/>
      <c r="AP150" s="81"/>
      <c r="AQ150" s="81"/>
      <c r="AR150" s="91" t="s">
        <v>112</v>
      </c>
      <c r="AS150" s="92">
        <v>18610</v>
      </c>
      <c r="AT150" s="81"/>
      <c r="AU150" s="36"/>
      <c r="AV150" s="37"/>
    </row>
    <row r="151" spans="2:92" s="39" customFormat="1" ht="16.5" customHeight="1">
      <c r="B151" s="73"/>
      <c r="C151" s="42"/>
      <c r="D151" s="36"/>
      <c r="E151" s="36"/>
      <c r="F151" s="37"/>
      <c r="G151" s="38"/>
      <c r="I151" s="73"/>
      <c r="J151" s="42"/>
      <c r="K151" s="36"/>
      <c r="L151" s="36"/>
      <c r="M151" s="37"/>
      <c r="P151" s="73"/>
      <c r="Q151" s="42"/>
      <c r="R151" s="36"/>
      <c r="S151" s="36"/>
      <c r="T151" s="37"/>
      <c r="W151" s="73"/>
      <c r="X151" s="42"/>
      <c r="Y151" s="36"/>
      <c r="Z151" s="36"/>
      <c r="AA151" s="37"/>
      <c r="AB151" s="81"/>
      <c r="AC151" s="81"/>
      <c r="AD151" s="73"/>
      <c r="AE151" s="42"/>
      <c r="AF151" s="36"/>
      <c r="AG151" s="36"/>
      <c r="AH151" s="37"/>
      <c r="AI151" s="81"/>
      <c r="AJ151" s="81"/>
      <c r="AK151" s="73"/>
      <c r="AL151" s="42"/>
      <c r="AM151" s="36"/>
      <c r="AN151" s="36"/>
      <c r="AO151" s="37"/>
      <c r="AP151" s="81"/>
      <c r="AQ151" s="81"/>
      <c r="AR151" s="73"/>
      <c r="AS151" s="42"/>
      <c r="AT151" s="36"/>
      <c r="AU151" s="36"/>
      <c r="AV151" s="37"/>
    </row>
    <row r="152" spans="2:92" s="82" customFormat="1" ht="16.5" customHeight="1">
      <c r="B152" s="73">
        <v>0</v>
      </c>
      <c r="C152" s="42"/>
      <c r="D152" s="36"/>
      <c r="E152" s="36"/>
      <c r="F152" s="37"/>
      <c r="G152" s="83"/>
      <c r="I152" s="73">
        <v>0</v>
      </c>
      <c r="J152" s="42"/>
      <c r="K152" s="36"/>
      <c r="L152" s="36"/>
      <c r="M152" s="37"/>
      <c r="P152" s="73">
        <v>0</v>
      </c>
      <c r="Q152" s="42"/>
      <c r="R152" s="36"/>
      <c r="S152" s="36"/>
      <c r="T152" s="37"/>
      <c r="W152" s="73">
        <v>0</v>
      </c>
      <c r="X152" s="42"/>
      <c r="Y152" s="36"/>
      <c r="Z152" s="36"/>
      <c r="AA152" s="37"/>
      <c r="AB152" s="81"/>
      <c r="AC152" s="81"/>
      <c r="AD152" s="73">
        <v>0</v>
      </c>
      <c r="AE152" s="42"/>
      <c r="AF152" s="36"/>
      <c r="AG152" s="36"/>
      <c r="AH152" s="37"/>
      <c r="AI152" s="81"/>
      <c r="AJ152" s="81"/>
      <c r="AK152" s="73">
        <v>0</v>
      </c>
      <c r="AL152" s="42"/>
      <c r="AM152" s="36"/>
      <c r="AN152" s="36"/>
      <c r="AO152" s="37"/>
      <c r="AP152" s="81"/>
      <c r="AQ152" s="81"/>
      <c r="AR152" s="73">
        <v>0</v>
      </c>
      <c r="AS152" s="42"/>
      <c r="AT152" s="36"/>
      <c r="AU152" s="36"/>
      <c r="AV152" s="37"/>
    </row>
    <row r="153" spans="2:92" ht="16.5" customHeight="1">
      <c r="B153" s="73" t="s">
        <v>211</v>
      </c>
      <c r="C153" s="42"/>
      <c r="D153" s="36"/>
      <c r="E153" s="36"/>
      <c r="F153" s="37"/>
      <c r="G153" s="38"/>
      <c r="I153" s="73" t="s">
        <v>211</v>
      </c>
      <c r="J153" s="42"/>
      <c r="K153" s="36"/>
      <c r="L153" s="36"/>
      <c r="M153" s="37"/>
      <c r="P153" s="73" t="s">
        <v>211</v>
      </c>
      <c r="Q153" s="42"/>
      <c r="R153" s="36"/>
      <c r="S153" s="36"/>
      <c r="T153" s="37"/>
      <c r="W153" s="73" t="s">
        <v>211</v>
      </c>
      <c r="X153" s="42"/>
      <c r="Y153" s="36"/>
      <c r="Z153" s="36"/>
      <c r="AA153" s="37"/>
      <c r="AB153" s="81"/>
      <c r="AC153" s="81"/>
      <c r="AD153" s="73" t="s">
        <v>211</v>
      </c>
      <c r="AE153" s="42"/>
      <c r="AF153" s="36"/>
      <c r="AG153" s="36"/>
      <c r="AH153" s="37"/>
      <c r="AI153" s="81"/>
      <c r="AJ153" s="81"/>
      <c r="AK153" s="73" t="s">
        <v>211</v>
      </c>
      <c r="AL153" s="42"/>
      <c r="AM153" s="36"/>
      <c r="AN153" s="36"/>
      <c r="AO153" s="37"/>
      <c r="AP153" s="81"/>
      <c r="AQ153" s="81"/>
      <c r="AR153" s="73" t="s">
        <v>211</v>
      </c>
      <c r="AS153" s="42"/>
      <c r="AT153" s="36"/>
      <c r="AU153" s="36"/>
      <c r="AV153" s="37"/>
    </row>
    <row r="154" spans="2:92" s="184" customFormat="1" ht="16.5" customHeight="1">
      <c r="B154" s="180">
        <v>0</v>
      </c>
      <c r="C154" s="181"/>
      <c r="D154" s="26"/>
      <c r="E154" s="26"/>
      <c r="F154" s="182"/>
      <c r="G154" s="183"/>
      <c r="I154" s="180">
        <v>0</v>
      </c>
      <c r="J154" s="181"/>
      <c r="K154" s="26"/>
      <c r="L154" s="26"/>
      <c r="M154" s="182"/>
      <c r="P154" s="180">
        <v>0</v>
      </c>
      <c r="Q154" s="181"/>
      <c r="R154" s="26"/>
      <c r="S154" s="26"/>
      <c r="T154" s="182"/>
      <c r="W154" s="180">
        <v>0</v>
      </c>
      <c r="X154" s="181"/>
      <c r="Y154" s="26"/>
      <c r="Z154" s="26"/>
      <c r="AA154" s="182"/>
      <c r="AB154" s="185"/>
      <c r="AC154" s="185"/>
      <c r="AD154" s="180">
        <v>0</v>
      </c>
      <c r="AE154" s="181"/>
      <c r="AF154" s="26"/>
      <c r="AG154" s="26"/>
      <c r="AH154" s="182"/>
      <c r="AI154" s="185"/>
      <c r="AJ154" s="185"/>
      <c r="AK154" s="180">
        <v>0</v>
      </c>
      <c r="AL154" s="181"/>
      <c r="AM154" s="26"/>
      <c r="AN154" s="26"/>
      <c r="AO154" s="182"/>
      <c r="AP154" s="185"/>
      <c r="AQ154" s="185"/>
      <c r="AR154" s="180">
        <v>0</v>
      </c>
      <c r="AS154" s="181"/>
      <c r="AT154" s="26"/>
      <c r="AU154" s="26"/>
      <c r="AV154" s="182"/>
    </row>
    <row r="155" spans="2:92" ht="16.5" customHeight="1" thickBot="1">
      <c r="B155" s="84"/>
      <c r="C155" s="85"/>
      <c r="D155" s="85"/>
      <c r="E155" s="85"/>
      <c r="F155" s="86"/>
      <c r="I155" s="84"/>
      <c r="J155" s="85"/>
      <c r="K155" s="85"/>
      <c r="L155" s="85"/>
      <c r="M155" s="86"/>
      <c r="P155" s="84"/>
      <c r="Q155" s="85"/>
      <c r="R155" s="85"/>
      <c r="S155" s="85"/>
      <c r="T155" s="86"/>
      <c r="W155" s="84"/>
      <c r="X155" s="85"/>
      <c r="Y155" s="85"/>
      <c r="Z155" s="85"/>
      <c r="AA155" s="86"/>
      <c r="AB155" s="81"/>
      <c r="AC155" s="81"/>
      <c r="AD155" s="84"/>
      <c r="AE155" s="85"/>
      <c r="AF155" s="85"/>
      <c r="AG155" s="85"/>
      <c r="AH155" s="86"/>
      <c r="AI155" s="81"/>
      <c r="AJ155" s="81"/>
      <c r="AK155" s="84"/>
      <c r="AL155" s="85"/>
      <c r="AM155" s="85"/>
      <c r="AN155" s="85"/>
      <c r="AO155" s="86"/>
      <c r="AP155" s="81"/>
      <c r="AQ155" s="81"/>
      <c r="AR155" s="84"/>
      <c r="AS155" s="85"/>
      <c r="AT155" s="85"/>
      <c r="AU155" s="85"/>
      <c r="AV155" s="86"/>
    </row>
    <row r="156" spans="2:92" ht="16.5" customHeight="1">
      <c r="B156" s="36"/>
      <c r="I156" s="36"/>
      <c r="P156" s="36"/>
      <c r="W156" s="36"/>
      <c r="AD156" s="36"/>
      <c r="AK156" s="36"/>
      <c r="AR156" s="36"/>
    </row>
    <row r="157" spans="2:92" ht="16.5" customHeight="1" thickBot="1">
      <c r="G157" s="38"/>
    </row>
    <row r="158" spans="2:92" s="76" customFormat="1" ht="16.5" customHeight="1">
      <c r="B158" s="98"/>
      <c r="C158" s="101"/>
      <c r="D158" s="102" t="s">
        <v>114</v>
      </c>
      <c r="E158" s="99"/>
      <c r="F158" s="100"/>
      <c r="G158" s="77"/>
      <c r="I158" s="98"/>
      <c r="J158" s="101"/>
      <c r="K158" s="102" t="s">
        <v>114</v>
      </c>
      <c r="L158" s="99"/>
      <c r="M158" s="100"/>
      <c r="P158" s="98"/>
      <c r="Q158" s="101"/>
      <c r="R158" s="102" t="s">
        <v>114</v>
      </c>
      <c r="S158" s="99"/>
      <c r="T158" s="100"/>
      <c r="W158" s="98"/>
      <c r="X158" s="101"/>
      <c r="Y158" s="102" t="s">
        <v>114</v>
      </c>
      <c r="Z158" s="99"/>
      <c r="AA158" s="100"/>
      <c r="AB158" s="167"/>
      <c r="AC158" s="167"/>
      <c r="AD158" s="98"/>
      <c r="AE158" s="101"/>
      <c r="AF158" s="102" t="s">
        <v>114</v>
      </c>
      <c r="AG158" s="99"/>
      <c r="AH158" s="100"/>
      <c r="AI158" s="167"/>
      <c r="AJ158" s="167"/>
      <c r="AK158" s="98"/>
      <c r="AL158" s="101"/>
      <c r="AM158" s="102" t="s">
        <v>114</v>
      </c>
      <c r="AN158" s="99"/>
      <c r="AO158" s="100"/>
      <c r="AP158" s="167"/>
      <c r="AQ158" s="167"/>
      <c r="AR158" s="98"/>
      <c r="AS158" s="101"/>
      <c r="AT158" s="102" t="s">
        <v>114</v>
      </c>
      <c r="AU158" s="99"/>
      <c r="AV158" s="100"/>
    </row>
    <row r="159" spans="2:92" ht="16.5" customHeight="1">
      <c r="B159" s="40" t="s">
        <v>26</v>
      </c>
      <c r="C159" s="26" t="s">
        <v>96</v>
      </c>
      <c r="D159" s="96"/>
      <c r="E159" s="26"/>
      <c r="F159" s="95"/>
      <c r="G159" s="41"/>
      <c r="H159" s="41"/>
      <c r="I159" s="40" t="s">
        <v>26</v>
      </c>
      <c r="J159" s="26" t="s">
        <v>44</v>
      </c>
      <c r="K159" s="41"/>
      <c r="L159" s="26"/>
      <c r="M159" s="70"/>
      <c r="N159" s="41"/>
      <c r="O159" s="41"/>
      <c r="P159" s="40" t="s">
        <v>26</v>
      </c>
      <c r="Q159" s="26" t="s">
        <v>66</v>
      </c>
      <c r="R159" s="42"/>
      <c r="S159" s="26"/>
      <c r="T159" s="70"/>
      <c r="U159" s="41"/>
      <c r="V159" s="41"/>
      <c r="W159" s="40" t="s">
        <v>26</v>
      </c>
      <c r="X159" s="26" t="s">
        <v>67</v>
      </c>
      <c r="Y159" s="41"/>
      <c r="Z159" s="26"/>
      <c r="AA159" s="70"/>
      <c r="AB159" s="41"/>
      <c r="AC159" s="41"/>
      <c r="AD159" s="40" t="s">
        <v>26</v>
      </c>
      <c r="AE159" s="26" t="s">
        <v>68</v>
      </c>
      <c r="AF159" s="41"/>
      <c r="AG159" s="26"/>
      <c r="AH159" s="70"/>
      <c r="AI159" s="41"/>
      <c r="AJ159" s="41"/>
      <c r="AK159" s="40" t="s">
        <v>26</v>
      </c>
      <c r="AL159" s="26" t="s">
        <v>69</v>
      </c>
      <c r="AN159" s="26"/>
      <c r="AO159" s="70"/>
      <c r="AP159" s="41"/>
      <c r="AQ159" s="41"/>
      <c r="AR159" s="40" t="s">
        <v>26</v>
      </c>
      <c r="AS159" s="26" t="s">
        <v>70</v>
      </c>
      <c r="AU159" s="26"/>
      <c r="AV159" s="70"/>
      <c r="CH159" s="41"/>
      <c r="CI159" s="41"/>
      <c r="CJ159" s="41"/>
      <c r="CK159" s="41"/>
      <c r="CL159" s="41"/>
      <c r="CM159" s="41"/>
      <c r="CN159" s="41"/>
    </row>
    <row r="160" spans="2:92" ht="16.5" customHeight="1">
      <c r="B160" s="73" t="s">
        <v>27</v>
      </c>
      <c r="C160" s="36" t="s">
        <v>247</v>
      </c>
      <c r="D160" s="36"/>
      <c r="E160" s="36" t="s">
        <v>28</v>
      </c>
      <c r="F160" s="90">
        <v>45392</v>
      </c>
      <c r="G160" s="38"/>
      <c r="I160" s="73" t="s">
        <v>27</v>
      </c>
      <c r="J160" s="36" t="s">
        <v>247</v>
      </c>
      <c r="K160" s="36"/>
      <c r="L160" s="36" t="s">
        <v>28</v>
      </c>
      <c r="M160" s="90">
        <v>45392</v>
      </c>
      <c r="P160" s="73" t="s">
        <v>27</v>
      </c>
      <c r="Q160" s="36" t="s">
        <v>247</v>
      </c>
      <c r="R160" s="36"/>
      <c r="S160" s="36" t="s">
        <v>28</v>
      </c>
      <c r="T160" s="90">
        <v>45392</v>
      </c>
      <c r="W160" s="73" t="s">
        <v>27</v>
      </c>
      <c r="X160" s="36" t="s">
        <v>247</v>
      </c>
      <c r="Y160" s="36"/>
      <c r="Z160" s="36" t="s">
        <v>28</v>
      </c>
      <c r="AA160" s="90">
        <v>45392</v>
      </c>
      <c r="AB160" s="168"/>
      <c r="AC160" s="168"/>
      <c r="AD160" s="73" t="s">
        <v>27</v>
      </c>
      <c r="AE160" s="36" t="s">
        <v>247</v>
      </c>
      <c r="AF160" s="36"/>
      <c r="AG160" s="36" t="s">
        <v>28</v>
      </c>
      <c r="AH160" s="90">
        <v>45392</v>
      </c>
      <c r="AI160" s="168"/>
      <c r="AJ160" s="168"/>
      <c r="AK160" s="73" t="s">
        <v>27</v>
      </c>
      <c r="AL160" s="36" t="s">
        <v>247</v>
      </c>
      <c r="AM160" s="36"/>
      <c r="AN160" s="36" t="s">
        <v>28</v>
      </c>
      <c r="AO160" s="90">
        <v>45392</v>
      </c>
      <c r="AP160" s="168"/>
      <c r="AQ160" s="168"/>
      <c r="AR160" s="73" t="s">
        <v>27</v>
      </c>
      <c r="AS160" s="36" t="s">
        <v>247</v>
      </c>
      <c r="AT160" s="36"/>
      <c r="AU160" s="36" t="s">
        <v>28</v>
      </c>
      <c r="AV160" s="90">
        <v>45392</v>
      </c>
    </row>
    <row r="161" spans="2:48" ht="16.5" customHeight="1">
      <c r="B161" s="73"/>
      <c r="C161" s="36"/>
      <c r="D161" s="36"/>
      <c r="E161" s="36"/>
      <c r="F161" s="37"/>
      <c r="G161" s="38"/>
      <c r="I161" s="73"/>
      <c r="J161" s="36"/>
      <c r="K161" s="36"/>
      <c r="L161" s="36"/>
      <c r="M161" s="37"/>
      <c r="P161" s="73"/>
      <c r="Q161" s="36"/>
      <c r="R161" s="36"/>
      <c r="S161" s="36"/>
      <c r="T161" s="37"/>
      <c r="W161" s="73"/>
      <c r="X161" s="36"/>
      <c r="Y161" s="36"/>
      <c r="Z161" s="36"/>
      <c r="AA161" s="37"/>
      <c r="AB161" s="81"/>
      <c r="AC161" s="81"/>
      <c r="AD161" s="73"/>
      <c r="AE161" s="36"/>
      <c r="AF161" s="36"/>
      <c r="AG161" s="36"/>
      <c r="AH161" s="37"/>
      <c r="AI161" s="81"/>
      <c r="AJ161" s="81"/>
      <c r="AK161" s="73"/>
      <c r="AL161" s="36"/>
      <c r="AM161" s="36"/>
      <c r="AN161" s="36"/>
      <c r="AO161" s="37"/>
      <c r="AP161" s="81"/>
      <c r="AQ161" s="81"/>
      <c r="AR161" s="73"/>
      <c r="AS161" s="36"/>
      <c r="AT161" s="36"/>
      <c r="AU161" s="36"/>
      <c r="AV161" s="37"/>
    </row>
    <row r="162" spans="2:48" s="79" customFormat="1" ht="16.5" customHeight="1">
      <c r="B162" s="266" t="s">
        <v>113</v>
      </c>
      <c r="C162" s="267"/>
      <c r="D162" s="249"/>
      <c r="E162" s="268" t="s">
        <v>115</v>
      </c>
      <c r="F162" s="269"/>
      <c r="G162" s="78"/>
      <c r="I162" s="266" t="s">
        <v>113</v>
      </c>
      <c r="J162" s="267"/>
      <c r="K162" s="249"/>
      <c r="L162" s="268" t="s">
        <v>115</v>
      </c>
      <c r="M162" s="269"/>
      <c r="P162" s="266" t="s">
        <v>113</v>
      </c>
      <c r="Q162" s="267"/>
      <c r="R162" s="249"/>
      <c r="S162" s="268" t="s">
        <v>115</v>
      </c>
      <c r="T162" s="269"/>
      <c r="W162" s="266" t="s">
        <v>113</v>
      </c>
      <c r="X162" s="267"/>
      <c r="Y162" s="249"/>
      <c r="Z162" s="268" t="s">
        <v>115</v>
      </c>
      <c r="AA162" s="269"/>
      <c r="AB162" s="169"/>
      <c r="AC162" s="169"/>
      <c r="AD162" s="266" t="s">
        <v>113</v>
      </c>
      <c r="AE162" s="267"/>
      <c r="AF162" s="249"/>
      <c r="AG162" s="268" t="s">
        <v>115</v>
      </c>
      <c r="AH162" s="269"/>
      <c r="AI162" s="169"/>
      <c r="AJ162" s="169"/>
      <c r="AK162" s="266" t="s">
        <v>113</v>
      </c>
      <c r="AL162" s="267"/>
      <c r="AM162" s="249"/>
      <c r="AN162" s="268" t="s">
        <v>115</v>
      </c>
      <c r="AO162" s="269"/>
      <c r="AP162" s="169"/>
      <c r="AQ162" s="169"/>
      <c r="AR162" s="266" t="s">
        <v>113</v>
      </c>
      <c r="AS162" s="267"/>
      <c r="AT162" s="249"/>
      <c r="AU162" s="268" t="s">
        <v>115</v>
      </c>
      <c r="AV162" s="269"/>
    </row>
    <row r="163" spans="2:48" ht="16.5" customHeight="1">
      <c r="B163" s="73" t="s">
        <v>1</v>
      </c>
      <c r="C163" s="72">
        <v>910</v>
      </c>
      <c r="D163" s="36"/>
      <c r="E163" s="36" t="s">
        <v>29</v>
      </c>
      <c r="F163" s="80" t="s">
        <v>371</v>
      </c>
      <c r="G163" s="38"/>
      <c r="I163" s="73" t="s">
        <v>1</v>
      </c>
      <c r="J163" s="72">
        <v>910</v>
      </c>
      <c r="K163" s="36"/>
      <c r="L163" s="36" t="s">
        <v>29</v>
      </c>
      <c r="M163" s="80" t="s">
        <v>372</v>
      </c>
      <c r="P163" s="73" t="s">
        <v>1</v>
      </c>
      <c r="Q163" s="72">
        <v>910</v>
      </c>
      <c r="R163" s="36"/>
      <c r="S163" s="36" t="s">
        <v>29</v>
      </c>
      <c r="T163" s="80" t="s">
        <v>373</v>
      </c>
      <c r="W163" s="73" t="s">
        <v>1</v>
      </c>
      <c r="X163" s="72">
        <v>910</v>
      </c>
      <c r="Y163" s="36"/>
      <c r="Z163" s="36" t="s">
        <v>29</v>
      </c>
      <c r="AA163" s="80" t="s">
        <v>374</v>
      </c>
      <c r="AB163" s="170"/>
      <c r="AC163" s="170"/>
      <c r="AD163" s="73" t="s">
        <v>1</v>
      </c>
      <c r="AE163" s="72">
        <v>910</v>
      </c>
      <c r="AF163" s="36"/>
      <c r="AG163" s="36" t="s">
        <v>29</v>
      </c>
      <c r="AH163" s="80" t="s">
        <v>375</v>
      </c>
      <c r="AI163" s="170"/>
      <c r="AJ163" s="170"/>
      <c r="AK163" s="73" t="s">
        <v>1</v>
      </c>
      <c r="AL163" s="72">
        <v>910</v>
      </c>
      <c r="AM163" s="36"/>
      <c r="AN163" s="36" t="s">
        <v>29</v>
      </c>
      <c r="AO163" s="80" t="s">
        <v>376</v>
      </c>
      <c r="AP163" s="170"/>
      <c r="AQ163" s="170"/>
      <c r="AR163" s="73" t="s">
        <v>1</v>
      </c>
      <c r="AS163" s="72">
        <v>910</v>
      </c>
      <c r="AT163" s="36"/>
      <c r="AU163" s="36" t="s">
        <v>29</v>
      </c>
      <c r="AV163" s="80" t="s">
        <v>377</v>
      </c>
    </row>
    <row r="164" spans="2:48" ht="16.5" customHeight="1">
      <c r="B164" s="73" t="s">
        <v>3</v>
      </c>
      <c r="C164" s="72">
        <v>14640</v>
      </c>
      <c r="D164" s="36"/>
      <c r="E164" s="36" t="s">
        <v>30</v>
      </c>
      <c r="F164" s="80" t="s">
        <v>378</v>
      </c>
      <c r="G164" s="38"/>
      <c r="I164" s="73" t="s">
        <v>3</v>
      </c>
      <c r="J164" s="72">
        <v>6120</v>
      </c>
      <c r="K164" s="36"/>
      <c r="L164" s="36" t="s">
        <v>30</v>
      </c>
      <c r="M164" s="80" t="s">
        <v>379</v>
      </c>
      <c r="P164" s="73" t="s">
        <v>3</v>
      </c>
      <c r="Q164" s="72">
        <v>16080</v>
      </c>
      <c r="R164" s="36"/>
      <c r="S164" s="36" t="s">
        <v>30</v>
      </c>
      <c r="T164" s="80" t="s">
        <v>380</v>
      </c>
      <c r="W164" s="73" t="s">
        <v>3</v>
      </c>
      <c r="X164" s="72">
        <v>11040</v>
      </c>
      <c r="Y164" s="36"/>
      <c r="Z164" s="36" t="s">
        <v>30</v>
      </c>
      <c r="AA164" s="80" t="s">
        <v>381</v>
      </c>
      <c r="AB164" s="170"/>
      <c r="AC164" s="170"/>
      <c r="AD164" s="73" t="s">
        <v>3</v>
      </c>
      <c r="AE164" s="72">
        <v>16920</v>
      </c>
      <c r="AF164" s="36"/>
      <c r="AG164" s="36" t="s">
        <v>30</v>
      </c>
      <c r="AH164" s="80" t="s">
        <v>382</v>
      </c>
      <c r="AI164" s="170"/>
      <c r="AJ164" s="170"/>
      <c r="AK164" s="73" t="s">
        <v>3</v>
      </c>
      <c r="AL164" s="72">
        <v>9840</v>
      </c>
      <c r="AM164" s="36"/>
      <c r="AN164" s="36" t="s">
        <v>30</v>
      </c>
      <c r="AO164" s="80" t="s">
        <v>383</v>
      </c>
      <c r="AP164" s="170"/>
      <c r="AQ164" s="170"/>
      <c r="AR164" s="73" t="s">
        <v>3</v>
      </c>
      <c r="AS164" s="72">
        <v>19680</v>
      </c>
      <c r="AT164" s="36"/>
      <c r="AU164" s="36" t="s">
        <v>30</v>
      </c>
      <c r="AV164" s="80" t="s">
        <v>384</v>
      </c>
    </row>
    <row r="165" spans="2:48" ht="16.5" customHeight="1">
      <c r="B165" s="73" t="s">
        <v>159</v>
      </c>
      <c r="C165" s="72">
        <v>0</v>
      </c>
      <c r="D165" s="36"/>
      <c r="E165" s="36"/>
      <c r="F165" s="80"/>
      <c r="G165" s="38"/>
      <c r="I165" s="73" t="s">
        <v>159</v>
      </c>
      <c r="J165" s="72">
        <v>0</v>
      </c>
      <c r="K165" s="36"/>
      <c r="L165" s="36"/>
      <c r="M165" s="80"/>
      <c r="P165" s="73" t="s">
        <v>159</v>
      </c>
      <c r="Q165" s="72">
        <v>0</v>
      </c>
      <c r="R165" s="36"/>
      <c r="S165" s="36"/>
      <c r="T165" s="80"/>
      <c r="W165" s="73" t="s">
        <v>159</v>
      </c>
      <c r="X165" s="72">
        <v>0</v>
      </c>
      <c r="Y165" s="36"/>
      <c r="Z165" s="36"/>
      <c r="AA165" s="80"/>
      <c r="AB165" s="170"/>
      <c r="AC165" s="170"/>
      <c r="AD165" s="73" t="s">
        <v>159</v>
      </c>
      <c r="AE165" s="72">
        <v>0</v>
      </c>
      <c r="AF165" s="36"/>
      <c r="AG165" s="36"/>
      <c r="AH165" s="80"/>
      <c r="AI165" s="170"/>
      <c r="AJ165" s="170"/>
      <c r="AK165" s="73" t="s">
        <v>159</v>
      </c>
      <c r="AL165" s="72">
        <v>0</v>
      </c>
      <c r="AM165" s="36"/>
      <c r="AN165" s="36"/>
      <c r="AO165" s="80"/>
      <c r="AP165" s="170"/>
      <c r="AQ165" s="170"/>
      <c r="AR165" s="73" t="s">
        <v>159</v>
      </c>
      <c r="AS165" s="72">
        <v>0</v>
      </c>
      <c r="AT165" s="36"/>
      <c r="AU165" s="36"/>
      <c r="AV165" s="80"/>
    </row>
    <row r="166" spans="2:48" ht="16.5" customHeight="1">
      <c r="B166" s="164" t="s">
        <v>167</v>
      </c>
      <c r="C166" s="72">
        <v>1098</v>
      </c>
      <c r="D166" s="36"/>
      <c r="E166" s="36"/>
      <c r="F166" s="80"/>
      <c r="G166" s="38"/>
      <c r="I166" s="164" t="s">
        <v>167</v>
      </c>
      <c r="J166" s="72">
        <v>459</v>
      </c>
      <c r="K166" s="36"/>
      <c r="L166" s="36"/>
      <c r="M166" s="80"/>
      <c r="P166" s="164" t="s">
        <v>167</v>
      </c>
      <c r="Q166" s="72">
        <v>1206</v>
      </c>
      <c r="R166" s="36"/>
      <c r="S166" s="36"/>
      <c r="T166" s="80"/>
      <c r="W166" s="164" t="s">
        <v>167</v>
      </c>
      <c r="X166" s="72">
        <v>828</v>
      </c>
      <c r="Y166" s="36"/>
      <c r="Z166" s="36"/>
      <c r="AA166" s="80"/>
      <c r="AB166" s="170"/>
      <c r="AC166" s="170"/>
      <c r="AD166" s="164" t="s">
        <v>167</v>
      </c>
      <c r="AE166" s="72">
        <v>1269</v>
      </c>
      <c r="AF166" s="36"/>
      <c r="AG166" s="36"/>
      <c r="AH166" s="80"/>
      <c r="AI166" s="170"/>
      <c r="AJ166" s="170"/>
      <c r="AK166" s="164" t="s">
        <v>167</v>
      </c>
      <c r="AL166" s="72">
        <v>738</v>
      </c>
      <c r="AM166" s="36"/>
      <c r="AN166" s="36"/>
      <c r="AO166" s="80"/>
      <c r="AP166" s="170"/>
      <c r="AQ166" s="170"/>
      <c r="AR166" s="164" t="s">
        <v>167</v>
      </c>
      <c r="AS166" s="72">
        <v>1476</v>
      </c>
      <c r="AT166" s="36"/>
      <c r="AU166" s="36"/>
      <c r="AV166" s="80"/>
    </row>
    <row r="167" spans="2:48" ht="16.5" customHeight="1">
      <c r="B167" s="73" t="s">
        <v>168</v>
      </c>
      <c r="C167" s="72">
        <v>610</v>
      </c>
      <c r="D167" s="36"/>
      <c r="E167" s="36"/>
      <c r="F167" s="80"/>
      <c r="G167" s="38"/>
      <c r="I167" s="73" t="s">
        <v>168</v>
      </c>
      <c r="J167" s="72">
        <v>255</v>
      </c>
      <c r="K167" s="36"/>
      <c r="L167" s="36"/>
      <c r="M167" s="80"/>
      <c r="P167" s="73" t="s">
        <v>168</v>
      </c>
      <c r="Q167" s="72">
        <v>670</v>
      </c>
      <c r="R167" s="36"/>
      <c r="S167" s="36"/>
      <c r="T167" s="80"/>
      <c r="W167" s="73" t="s">
        <v>168</v>
      </c>
      <c r="X167" s="72">
        <v>460</v>
      </c>
      <c r="Y167" s="36"/>
      <c r="Z167" s="36"/>
      <c r="AA167" s="80"/>
      <c r="AB167" s="170"/>
      <c r="AC167" s="170"/>
      <c r="AD167" s="73" t="s">
        <v>168</v>
      </c>
      <c r="AE167" s="72">
        <v>705</v>
      </c>
      <c r="AF167" s="36"/>
      <c r="AG167" s="36"/>
      <c r="AH167" s="80"/>
      <c r="AI167" s="170"/>
      <c r="AJ167" s="170"/>
      <c r="AK167" s="73" t="s">
        <v>168</v>
      </c>
      <c r="AL167" s="72">
        <v>410</v>
      </c>
      <c r="AM167" s="36"/>
      <c r="AN167" s="36"/>
      <c r="AO167" s="80"/>
      <c r="AP167" s="170"/>
      <c r="AQ167" s="170"/>
      <c r="AR167" s="73" t="s">
        <v>168</v>
      </c>
      <c r="AS167" s="72">
        <v>820</v>
      </c>
      <c r="AT167" s="36"/>
      <c r="AU167" s="36"/>
      <c r="AV167" s="80"/>
    </row>
    <row r="168" spans="2:48" ht="16.5" customHeight="1">
      <c r="B168" s="73" t="s">
        <v>31</v>
      </c>
      <c r="C168" s="72">
        <v>1726</v>
      </c>
      <c r="D168" s="36"/>
      <c r="E168" s="172" t="s">
        <v>117</v>
      </c>
      <c r="F168" s="173"/>
      <c r="G168" s="38"/>
      <c r="I168" s="73" t="s">
        <v>31</v>
      </c>
      <c r="J168" s="72">
        <v>774</v>
      </c>
      <c r="K168" s="36"/>
      <c r="L168" s="172" t="s">
        <v>117</v>
      </c>
      <c r="M168" s="173"/>
      <c r="P168" s="73" t="s">
        <v>31</v>
      </c>
      <c r="Q168" s="72">
        <v>1887</v>
      </c>
      <c r="R168" s="36"/>
      <c r="S168" s="172" t="s">
        <v>117</v>
      </c>
      <c r="T168" s="173"/>
      <c r="W168" s="73" t="s">
        <v>31</v>
      </c>
      <c r="X168" s="72">
        <v>1324</v>
      </c>
      <c r="Y168" s="36"/>
      <c r="Z168" s="172" t="s">
        <v>117</v>
      </c>
      <c r="AA168" s="173"/>
      <c r="AB168" s="169"/>
      <c r="AC168" s="169"/>
      <c r="AD168" s="73" t="s">
        <v>31</v>
      </c>
      <c r="AE168" s="72">
        <v>1980</v>
      </c>
      <c r="AF168" s="36"/>
      <c r="AG168" s="172" t="s">
        <v>117</v>
      </c>
      <c r="AH168" s="173"/>
      <c r="AI168" s="169"/>
      <c r="AJ168" s="169"/>
      <c r="AK168" s="73" t="s">
        <v>31</v>
      </c>
      <c r="AL168" s="72">
        <v>1190</v>
      </c>
      <c r="AM168" s="36"/>
      <c r="AN168" s="172" t="s">
        <v>117</v>
      </c>
      <c r="AO168" s="173"/>
      <c r="AP168" s="169"/>
      <c r="AQ168" s="169"/>
      <c r="AR168" s="73" t="s">
        <v>31</v>
      </c>
      <c r="AS168" s="72">
        <v>2289</v>
      </c>
      <c r="AT168" s="36"/>
      <c r="AU168" s="172" t="s">
        <v>117</v>
      </c>
      <c r="AV168" s="173"/>
    </row>
    <row r="169" spans="2:48" ht="16.5" customHeight="1">
      <c r="B169" s="73" t="s">
        <v>171</v>
      </c>
      <c r="C169" s="72">
        <v>-4</v>
      </c>
      <c r="D169" s="36"/>
      <c r="E169" s="36" t="s">
        <v>33</v>
      </c>
      <c r="F169" s="80" t="s">
        <v>385</v>
      </c>
      <c r="G169" s="38"/>
      <c r="I169" s="73" t="s">
        <v>171</v>
      </c>
      <c r="J169" s="72">
        <v>-8</v>
      </c>
      <c r="K169" s="36"/>
      <c r="L169" s="36" t="s">
        <v>33</v>
      </c>
      <c r="M169" s="80" t="s">
        <v>386</v>
      </c>
      <c r="P169" s="73" t="s">
        <v>171</v>
      </c>
      <c r="Q169" s="72">
        <v>-3</v>
      </c>
      <c r="R169" s="36"/>
      <c r="S169" s="36" t="s">
        <v>33</v>
      </c>
      <c r="T169" s="80" t="s">
        <v>292</v>
      </c>
      <c r="W169" s="73" t="s">
        <v>171</v>
      </c>
      <c r="X169" s="72">
        <v>-2</v>
      </c>
      <c r="Y169" s="36"/>
      <c r="Z169" s="36" t="s">
        <v>33</v>
      </c>
      <c r="AA169" s="80" t="s">
        <v>347</v>
      </c>
      <c r="AB169" s="170"/>
      <c r="AC169" s="170"/>
      <c r="AD169" s="73" t="s">
        <v>171</v>
      </c>
      <c r="AE169" s="72">
        <v>-4</v>
      </c>
      <c r="AF169" s="36"/>
      <c r="AG169" s="36" t="s">
        <v>33</v>
      </c>
      <c r="AH169" s="80" t="s">
        <v>387</v>
      </c>
      <c r="AI169" s="170"/>
      <c r="AJ169" s="170"/>
      <c r="AK169" s="73" t="s">
        <v>171</v>
      </c>
      <c r="AL169" s="72">
        <v>-8</v>
      </c>
      <c r="AM169" s="36"/>
      <c r="AN169" s="36" t="s">
        <v>33</v>
      </c>
      <c r="AO169" s="80" t="s">
        <v>388</v>
      </c>
      <c r="AP169" s="170"/>
      <c r="AQ169" s="170"/>
      <c r="AR169" s="73" t="s">
        <v>171</v>
      </c>
      <c r="AS169" s="72">
        <v>-5</v>
      </c>
      <c r="AT169" s="36"/>
      <c r="AU169" s="36" t="s">
        <v>33</v>
      </c>
      <c r="AV169" s="80" t="s">
        <v>389</v>
      </c>
    </row>
    <row r="170" spans="2:48" ht="16.5" customHeight="1">
      <c r="B170" s="73" t="s">
        <v>32</v>
      </c>
      <c r="C170" s="72">
        <v>630</v>
      </c>
      <c r="D170" s="36"/>
      <c r="E170" s="96"/>
      <c r="F170" s="95"/>
      <c r="G170" s="38"/>
      <c r="I170" s="73" t="s">
        <v>32</v>
      </c>
      <c r="J170" s="72">
        <v>280</v>
      </c>
      <c r="K170" s="36"/>
      <c r="L170" s="96"/>
      <c r="M170" s="95"/>
      <c r="P170" s="73" t="s">
        <v>32</v>
      </c>
      <c r="Q170" s="72">
        <v>690</v>
      </c>
      <c r="R170" s="36"/>
      <c r="S170" s="96"/>
      <c r="T170" s="95"/>
      <c r="W170" s="73" t="s">
        <v>32</v>
      </c>
      <c r="X170" s="72">
        <v>480</v>
      </c>
      <c r="Y170" s="36"/>
      <c r="Z170" s="96"/>
      <c r="AA170" s="95"/>
      <c r="AB170" s="171"/>
      <c r="AC170" s="171"/>
      <c r="AD170" s="73" t="s">
        <v>32</v>
      </c>
      <c r="AE170" s="72">
        <v>730</v>
      </c>
      <c r="AF170" s="36"/>
      <c r="AG170" s="96"/>
      <c r="AH170" s="95"/>
      <c r="AI170" s="171"/>
      <c r="AJ170" s="171"/>
      <c r="AK170" s="73" t="s">
        <v>32</v>
      </c>
      <c r="AL170" s="72">
        <v>440</v>
      </c>
      <c r="AM170" s="36"/>
      <c r="AN170" s="96"/>
      <c r="AO170" s="95"/>
      <c r="AP170" s="171"/>
      <c r="AQ170" s="171"/>
      <c r="AR170" s="73" t="s">
        <v>32</v>
      </c>
      <c r="AS170" s="72">
        <v>840</v>
      </c>
      <c r="AT170" s="36"/>
      <c r="AU170" s="96"/>
      <c r="AV170" s="95"/>
    </row>
    <row r="171" spans="2:48" ht="16.5" customHeight="1">
      <c r="B171" s="73" t="s">
        <v>101</v>
      </c>
      <c r="C171" s="72">
        <v>2500</v>
      </c>
      <c r="D171" s="36"/>
      <c r="E171" s="36"/>
      <c r="F171" s="80"/>
      <c r="G171" s="38"/>
      <c r="I171" s="73" t="s">
        <v>101</v>
      </c>
      <c r="J171" s="72">
        <v>2500</v>
      </c>
      <c r="K171" s="36"/>
      <c r="L171" s="36"/>
      <c r="M171" s="80"/>
      <c r="P171" s="73" t="s">
        <v>101</v>
      </c>
      <c r="Q171" s="72">
        <v>2500</v>
      </c>
      <c r="R171" s="36"/>
      <c r="S171" s="36"/>
      <c r="T171" s="80"/>
      <c r="W171" s="73" t="s">
        <v>101</v>
      </c>
      <c r="X171" s="72">
        <v>2500</v>
      </c>
      <c r="Y171" s="36"/>
      <c r="Z171" s="36"/>
      <c r="AA171" s="80"/>
      <c r="AB171" s="170"/>
      <c r="AC171" s="170"/>
      <c r="AD171" s="73" t="s">
        <v>101</v>
      </c>
      <c r="AE171" s="72">
        <v>2500</v>
      </c>
      <c r="AF171" s="36"/>
      <c r="AG171" s="36"/>
      <c r="AH171" s="80"/>
      <c r="AI171" s="170"/>
      <c r="AJ171" s="170"/>
      <c r="AK171" s="73" t="s">
        <v>101</v>
      </c>
      <c r="AL171" s="72">
        <v>2500</v>
      </c>
      <c r="AM171" s="36"/>
      <c r="AN171" s="36"/>
      <c r="AO171" s="80"/>
      <c r="AP171" s="170"/>
      <c r="AQ171" s="170"/>
      <c r="AR171" s="73" t="s">
        <v>101</v>
      </c>
      <c r="AS171" s="72">
        <v>2500</v>
      </c>
      <c r="AT171" s="36"/>
      <c r="AU171" s="36"/>
      <c r="AV171" s="80"/>
    </row>
    <row r="172" spans="2:48" ht="16.5" customHeight="1">
      <c r="B172" s="73" t="s">
        <v>104</v>
      </c>
      <c r="C172" s="72">
        <v>0</v>
      </c>
      <c r="D172" s="36"/>
      <c r="E172" s="36"/>
      <c r="F172" s="80"/>
      <c r="G172" s="38"/>
      <c r="I172" s="73" t="s">
        <v>104</v>
      </c>
      <c r="J172" s="72">
        <v>0</v>
      </c>
      <c r="K172" s="36"/>
      <c r="L172" s="36"/>
      <c r="M172" s="80"/>
      <c r="P172" s="73" t="s">
        <v>104</v>
      </c>
      <c r="Q172" s="72">
        <v>0</v>
      </c>
      <c r="R172" s="36"/>
      <c r="S172" s="36"/>
      <c r="T172" s="80"/>
      <c r="W172" s="73" t="s">
        <v>104</v>
      </c>
      <c r="X172" s="72">
        <v>0</v>
      </c>
      <c r="Y172" s="36"/>
      <c r="Z172" s="36"/>
      <c r="AA172" s="80"/>
      <c r="AB172" s="170"/>
      <c r="AC172" s="170"/>
      <c r="AD172" s="73" t="s">
        <v>104</v>
      </c>
      <c r="AE172" s="72">
        <v>0</v>
      </c>
      <c r="AF172" s="36"/>
      <c r="AG172" s="36"/>
      <c r="AH172" s="80"/>
      <c r="AI172" s="170"/>
      <c r="AJ172" s="170"/>
      <c r="AK172" s="73" t="s">
        <v>104</v>
      </c>
      <c r="AL172" s="72">
        <v>0</v>
      </c>
      <c r="AM172" s="36"/>
      <c r="AN172" s="36"/>
      <c r="AO172" s="80"/>
      <c r="AP172" s="170"/>
      <c r="AQ172" s="170"/>
      <c r="AR172" s="73" t="s">
        <v>104</v>
      </c>
      <c r="AS172" s="72">
        <v>0</v>
      </c>
      <c r="AT172" s="36"/>
      <c r="AU172" s="36"/>
      <c r="AV172" s="80"/>
    </row>
    <row r="173" spans="2:48" ht="16.5" customHeight="1">
      <c r="B173" s="93" t="s">
        <v>109</v>
      </c>
      <c r="C173" s="94">
        <v>22110</v>
      </c>
      <c r="D173" s="81"/>
      <c r="E173" s="36"/>
      <c r="F173" s="37"/>
      <c r="G173" s="38"/>
      <c r="H173" s="39"/>
      <c r="I173" s="93" t="s">
        <v>109</v>
      </c>
      <c r="J173" s="94">
        <v>11290</v>
      </c>
      <c r="K173" s="81"/>
      <c r="L173" s="36"/>
      <c r="M173" s="37"/>
      <c r="N173" s="39"/>
      <c r="O173" s="39"/>
      <c r="P173" s="93" t="s">
        <v>109</v>
      </c>
      <c r="Q173" s="94">
        <v>23940</v>
      </c>
      <c r="R173" s="81"/>
      <c r="S173" s="36"/>
      <c r="T173" s="37"/>
      <c r="U173" s="39"/>
      <c r="V173" s="39"/>
      <c r="W173" s="93" t="s">
        <v>109</v>
      </c>
      <c r="X173" s="94">
        <v>17540</v>
      </c>
      <c r="Y173" s="81"/>
      <c r="Z173" s="36"/>
      <c r="AA173" s="37"/>
      <c r="AB173" s="81"/>
      <c r="AC173" s="81"/>
      <c r="AD173" s="93" t="s">
        <v>109</v>
      </c>
      <c r="AE173" s="94">
        <v>25010</v>
      </c>
      <c r="AF173" s="81"/>
      <c r="AG173" s="36"/>
      <c r="AH173" s="37"/>
      <c r="AI173" s="81"/>
      <c r="AJ173" s="81"/>
      <c r="AK173" s="93" t="s">
        <v>109</v>
      </c>
      <c r="AL173" s="94">
        <v>16020</v>
      </c>
      <c r="AM173" s="81"/>
      <c r="AN173" s="36"/>
      <c r="AO173" s="37"/>
      <c r="AP173" s="81"/>
      <c r="AQ173" s="81"/>
      <c r="AR173" s="93" t="s">
        <v>109</v>
      </c>
      <c r="AS173" s="94">
        <v>28510</v>
      </c>
      <c r="AT173" s="81"/>
      <c r="AU173" s="36"/>
      <c r="AV173" s="37"/>
    </row>
    <row r="174" spans="2:48" ht="16.5" customHeight="1">
      <c r="B174" s="74" t="s">
        <v>111</v>
      </c>
      <c r="C174" s="75">
        <v>0</v>
      </c>
      <c r="D174" s="81"/>
      <c r="E174" s="36"/>
      <c r="F174" s="37"/>
      <c r="G174" s="38"/>
      <c r="H174" s="39"/>
      <c r="I174" s="74" t="s">
        <v>111</v>
      </c>
      <c r="J174" s="75">
        <v>0</v>
      </c>
      <c r="K174" s="81"/>
      <c r="L174" s="36"/>
      <c r="M174" s="37"/>
      <c r="N174" s="39"/>
      <c r="O174" s="39"/>
      <c r="P174" s="74" t="s">
        <v>111</v>
      </c>
      <c r="Q174" s="75">
        <v>0</v>
      </c>
      <c r="R174" s="81"/>
      <c r="S174" s="36"/>
      <c r="T174" s="37"/>
      <c r="U174" s="39"/>
      <c r="V174" s="39"/>
      <c r="W174" s="74" t="s">
        <v>111</v>
      </c>
      <c r="X174" s="75">
        <v>0</v>
      </c>
      <c r="Y174" s="81"/>
      <c r="Z174" s="36"/>
      <c r="AA174" s="37"/>
      <c r="AB174" s="81"/>
      <c r="AC174" s="81"/>
      <c r="AD174" s="74" t="s">
        <v>111</v>
      </c>
      <c r="AE174" s="75">
        <v>0</v>
      </c>
      <c r="AF174" s="81"/>
      <c r="AG174" s="36"/>
      <c r="AH174" s="37"/>
      <c r="AI174" s="81"/>
      <c r="AJ174" s="81"/>
      <c r="AK174" s="74" t="s">
        <v>111</v>
      </c>
      <c r="AL174" s="75">
        <v>0</v>
      </c>
      <c r="AM174" s="81"/>
      <c r="AN174" s="36"/>
      <c r="AO174" s="37"/>
      <c r="AP174" s="81"/>
      <c r="AQ174" s="81"/>
      <c r="AR174" s="74" t="s">
        <v>111</v>
      </c>
      <c r="AS174" s="75">
        <v>0</v>
      </c>
      <c r="AT174" s="81"/>
      <c r="AU174" s="36"/>
      <c r="AV174" s="37"/>
    </row>
    <row r="175" spans="2:48" ht="16.5" customHeight="1">
      <c r="B175" s="91" t="s">
        <v>112</v>
      </c>
      <c r="C175" s="92">
        <v>22110</v>
      </c>
      <c r="D175" s="81"/>
      <c r="E175" s="36"/>
      <c r="F175" s="37"/>
      <c r="G175" s="38"/>
      <c r="I175" s="91" t="s">
        <v>112</v>
      </c>
      <c r="J175" s="92">
        <v>11290</v>
      </c>
      <c r="K175" s="81"/>
      <c r="L175" s="36"/>
      <c r="M175" s="37"/>
      <c r="P175" s="91" t="s">
        <v>112</v>
      </c>
      <c r="Q175" s="92">
        <v>23940</v>
      </c>
      <c r="R175" s="81"/>
      <c r="S175" s="36"/>
      <c r="T175" s="37"/>
      <c r="W175" s="91" t="s">
        <v>112</v>
      </c>
      <c r="X175" s="92">
        <v>17540</v>
      </c>
      <c r="Y175" s="81"/>
      <c r="Z175" s="36"/>
      <c r="AA175" s="37"/>
      <c r="AB175" s="81"/>
      <c r="AC175" s="81"/>
      <c r="AD175" s="91" t="s">
        <v>112</v>
      </c>
      <c r="AE175" s="92">
        <v>25010</v>
      </c>
      <c r="AF175" s="81"/>
      <c r="AG175" s="36"/>
      <c r="AH175" s="37"/>
      <c r="AI175" s="81"/>
      <c r="AJ175" s="81"/>
      <c r="AK175" s="91" t="s">
        <v>112</v>
      </c>
      <c r="AL175" s="92">
        <v>16020</v>
      </c>
      <c r="AM175" s="81"/>
      <c r="AN175" s="36"/>
      <c r="AO175" s="37"/>
      <c r="AP175" s="81"/>
      <c r="AQ175" s="81"/>
      <c r="AR175" s="91" t="s">
        <v>112</v>
      </c>
      <c r="AS175" s="92">
        <v>28510</v>
      </c>
      <c r="AT175" s="81"/>
      <c r="AU175" s="36"/>
      <c r="AV175" s="37"/>
    </row>
    <row r="176" spans="2:48" s="39" customFormat="1" ht="16.5" customHeight="1">
      <c r="B176" s="73"/>
      <c r="C176" s="42"/>
      <c r="D176" s="36"/>
      <c r="E176" s="36"/>
      <c r="F176" s="37"/>
      <c r="G176" s="38"/>
      <c r="I176" s="73"/>
      <c r="J176" s="42"/>
      <c r="K176" s="36"/>
      <c r="L176" s="36"/>
      <c r="M176" s="37"/>
      <c r="P176" s="73"/>
      <c r="Q176" s="42"/>
      <c r="R176" s="36"/>
      <c r="S176" s="36"/>
      <c r="T176" s="37"/>
      <c r="W176" s="73"/>
      <c r="X176" s="42"/>
      <c r="Y176" s="36"/>
      <c r="Z176" s="36"/>
      <c r="AA176" s="37"/>
      <c r="AB176" s="81"/>
      <c r="AC176" s="81"/>
      <c r="AD176" s="73"/>
      <c r="AE176" s="42"/>
      <c r="AF176" s="36"/>
      <c r="AG176" s="36"/>
      <c r="AH176" s="37"/>
      <c r="AI176" s="81"/>
      <c r="AJ176" s="81"/>
      <c r="AK176" s="73"/>
      <c r="AL176" s="42"/>
      <c r="AM176" s="36"/>
      <c r="AN176" s="36"/>
      <c r="AO176" s="37"/>
      <c r="AP176" s="81"/>
      <c r="AQ176" s="81"/>
      <c r="AR176" s="73"/>
      <c r="AS176" s="42"/>
      <c r="AT176" s="36"/>
      <c r="AU176" s="36"/>
      <c r="AV176" s="37"/>
    </row>
    <row r="177" spans="2:48" s="82" customFormat="1" ht="16.5" customHeight="1">
      <c r="B177" s="73">
        <v>0</v>
      </c>
      <c r="C177" s="42"/>
      <c r="D177" s="36"/>
      <c r="E177" s="36"/>
      <c r="F177" s="37"/>
      <c r="G177" s="83"/>
      <c r="I177" s="73">
        <v>0</v>
      </c>
      <c r="J177" s="42"/>
      <c r="K177" s="36"/>
      <c r="L177" s="36"/>
      <c r="M177" s="37"/>
      <c r="P177" s="73">
        <v>0</v>
      </c>
      <c r="Q177" s="42"/>
      <c r="R177" s="36"/>
      <c r="S177" s="36"/>
      <c r="T177" s="37"/>
      <c r="W177" s="73">
        <v>0</v>
      </c>
      <c r="X177" s="42"/>
      <c r="Y177" s="36"/>
      <c r="Z177" s="36"/>
      <c r="AA177" s="37"/>
      <c r="AB177" s="81"/>
      <c r="AC177" s="81"/>
      <c r="AD177" s="73">
        <v>0</v>
      </c>
      <c r="AE177" s="42"/>
      <c r="AF177" s="36"/>
      <c r="AG177" s="36"/>
      <c r="AH177" s="37"/>
      <c r="AI177" s="81"/>
      <c r="AJ177" s="81"/>
      <c r="AK177" s="73">
        <v>0</v>
      </c>
      <c r="AL177" s="42"/>
      <c r="AM177" s="36"/>
      <c r="AN177" s="36"/>
      <c r="AO177" s="37"/>
      <c r="AP177" s="81"/>
      <c r="AQ177" s="81"/>
      <c r="AR177" s="73">
        <v>0</v>
      </c>
      <c r="AS177" s="42"/>
      <c r="AT177" s="36"/>
      <c r="AU177" s="36"/>
      <c r="AV177" s="37"/>
    </row>
    <row r="178" spans="2:48" ht="16.5" customHeight="1">
      <c r="B178" s="73" t="s">
        <v>211</v>
      </c>
      <c r="C178" s="42"/>
      <c r="D178" s="36"/>
      <c r="E178" s="36"/>
      <c r="F178" s="37"/>
      <c r="G178" s="38"/>
      <c r="I178" s="73" t="s">
        <v>211</v>
      </c>
      <c r="J178" s="42"/>
      <c r="K178" s="36"/>
      <c r="L178" s="36"/>
      <c r="M178" s="37"/>
      <c r="P178" s="73" t="s">
        <v>211</v>
      </c>
      <c r="Q178" s="42"/>
      <c r="R178" s="36"/>
      <c r="S178" s="36"/>
      <c r="T178" s="37"/>
      <c r="W178" s="73" t="s">
        <v>211</v>
      </c>
      <c r="X178" s="42"/>
      <c r="Y178" s="36"/>
      <c r="Z178" s="36"/>
      <c r="AA178" s="37"/>
      <c r="AB178" s="81"/>
      <c r="AC178" s="81"/>
      <c r="AD178" s="73" t="s">
        <v>211</v>
      </c>
      <c r="AE178" s="42"/>
      <c r="AF178" s="36"/>
      <c r="AG178" s="36"/>
      <c r="AH178" s="37"/>
      <c r="AI178" s="81"/>
      <c r="AJ178" s="81"/>
      <c r="AK178" s="73" t="s">
        <v>211</v>
      </c>
      <c r="AL178" s="42"/>
      <c r="AM178" s="36"/>
      <c r="AN178" s="36"/>
      <c r="AO178" s="37"/>
      <c r="AP178" s="81"/>
      <c r="AQ178" s="81"/>
      <c r="AR178" s="73" t="s">
        <v>211</v>
      </c>
      <c r="AS178" s="42"/>
      <c r="AT178" s="36"/>
      <c r="AU178" s="36"/>
      <c r="AV178" s="37"/>
    </row>
    <row r="179" spans="2:48" s="184" customFormat="1" ht="16.5" customHeight="1">
      <c r="B179" s="180">
        <v>0</v>
      </c>
      <c r="C179" s="181"/>
      <c r="D179" s="26"/>
      <c r="E179" s="26"/>
      <c r="F179" s="182"/>
      <c r="G179" s="183"/>
      <c r="I179" s="180">
        <v>0</v>
      </c>
      <c r="J179" s="181"/>
      <c r="K179" s="26"/>
      <c r="L179" s="26"/>
      <c r="M179" s="182"/>
      <c r="P179" s="180">
        <v>0</v>
      </c>
      <c r="Q179" s="181"/>
      <c r="R179" s="26"/>
      <c r="S179" s="26"/>
      <c r="T179" s="182"/>
      <c r="W179" s="180">
        <v>0</v>
      </c>
      <c r="X179" s="181"/>
      <c r="Y179" s="26"/>
      <c r="Z179" s="26"/>
      <c r="AA179" s="182"/>
      <c r="AB179" s="185"/>
      <c r="AC179" s="185"/>
      <c r="AD179" s="180">
        <v>0</v>
      </c>
      <c r="AE179" s="181"/>
      <c r="AF179" s="26"/>
      <c r="AG179" s="26"/>
      <c r="AH179" s="182"/>
      <c r="AI179" s="185"/>
      <c r="AJ179" s="185"/>
      <c r="AK179" s="180">
        <v>0</v>
      </c>
      <c r="AL179" s="181"/>
      <c r="AM179" s="26"/>
      <c r="AN179" s="26"/>
      <c r="AO179" s="182"/>
      <c r="AP179" s="185"/>
      <c r="AQ179" s="185"/>
      <c r="AR179" s="180">
        <v>0</v>
      </c>
      <c r="AS179" s="181"/>
      <c r="AT179" s="26"/>
      <c r="AU179" s="26"/>
      <c r="AV179" s="182"/>
    </row>
    <row r="180" spans="2:48" ht="16.5" customHeight="1" thickBot="1">
      <c r="B180" s="84"/>
      <c r="C180" s="85"/>
      <c r="D180" s="85"/>
      <c r="E180" s="85"/>
      <c r="F180" s="86"/>
      <c r="I180" s="84"/>
      <c r="J180" s="85"/>
      <c r="K180" s="85"/>
      <c r="L180" s="85"/>
      <c r="M180" s="86"/>
      <c r="P180" s="84"/>
      <c r="Q180" s="85"/>
      <c r="R180" s="85"/>
      <c r="S180" s="85"/>
      <c r="T180" s="86"/>
      <c r="W180" s="84"/>
      <c r="X180" s="85"/>
      <c r="Y180" s="85"/>
      <c r="Z180" s="85"/>
      <c r="AA180" s="86"/>
      <c r="AB180" s="81"/>
      <c r="AC180" s="81"/>
      <c r="AD180" s="84"/>
      <c r="AE180" s="85"/>
      <c r="AF180" s="85"/>
      <c r="AG180" s="85"/>
      <c r="AH180" s="86"/>
      <c r="AI180" s="81"/>
      <c r="AJ180" s="81"/>
      <c r="AK180" s="84"/>
      <c r="AL180" s="85"/>
      <c r="AM180" s="85"/>
      <c r="AN180" s="85"/>
      <c r="AO180" s="86"/>
      <c r="AP180" s="81"/>
      <c r="AQ180" s="81"/>
      <c r="AR180" s="84"/>
      <c r="AS180" s="85"/>
      <c r="AT180" s="85"/>
      <c r="AU180" s="85"/>
      <c r="AV180" s="86"/>
    </row>
    <row r="181" spans="2:48" ht="16.5" customHeight="1">
      <c r="B181" s="36"/>
      <c r="I181" s="36"/>
      <c r="P181" s="36"/>
      <c r="W181" s="36"/>
      <c r="AD181" s="36"/>
      <c r="AK181" s="36"/>
      <c r="AR181" s="36"/>
    </row>
    <row r="182" spans="2:48" ht="16.5" customHeight="1">
      <c r="B182" s="36"/>
      <c r="I182" s="36"/>
      <c r="P182" s="36"/>
      <c r="W182" s="36"/>
      <c r="AD182" s="36"/>
      <c r="AK182" s="36"/>
      <c r="AR182" s="36"/>
    </row>
    <row r="183" spans="2:48" ht="16.5" customHeight="1">
      <c r="B183" s="36"/>
      <c r="I183" s="36"/>
      <c r="P183" s="36"/>
      <c r="W183" s="36"/>
      <c r="AD183" s="36"/>
      <c r="AK183" s="36"/>
      <c r="AR183" s="36"/>
    </row>
    <row r="184" spans="2:48" ht="16.5" customHeight="1" thickBot="1">
      <c r="G184" s="38"/>
    </row>
    <row r="185" spans="2:48" s="76" customFormat="1" ht="16.5" customHeight="1">
      <c r="B185" s="98"/>
      <c r="C185" s="101"/>
      <c r="D185" s="102" t="s">
        <v>114</v>
      </c>
      <c r="E185" s="99"/>
      <c r="F185" s="100"/>
      <c r="G185" s="77"/>
      <c r="I185" s="98"/>
      <c r="J185" s="101"/>
      <c r="K185" s="102" t="s">
        <v>114</v>
      </c>
      <c r="L185" s="99"/>
      <c r="M185" s="100"/>
      <c r="P185" s="98"/>
      <c r="Q185" s="101"/>
      <c r="R185" s="102" t="s">
        <v>114</v>
      </c>
      <c r="S185" s="99"/>
      <c r="T185" s="100"/>
      <c r="W185" s="98"/>
      <c r="X185" s="101"/>
      <c r="Y185" s="102" t="s">
        <v>114</v>
      </c>
      <c r="Z185" s="99"/>
      <c r="AA185" s="100"/>
      <c r="AB185" s="167"/>
      <c r="AC185" s="167"/>
      <c r="AD185" s="98"/>
      <c r="AE185" s="101"/>
      <c r="AF185" s="102" t="s">
        <v>114</v>
      </c>
      <c r="AG185" s="99"/>
      <c r="AH185" s="100"/>
      <c r="AI185" s="167"/>
      <c r="AJ185" s="167"/>
      <c r="AK185" s="98"/>
      <c r="AL185" s="101"/>
      <c r="AM185" s="102" t="s">
        <v>114</v>
      </c>
      <c r="AN185" s="99"/>
      <c r="AO185" s="100"/>
      <c r="AP185" s="167"/>
      <c r="AQ185" s="167"/>
      <c r="AR185" s="98"/>
      <c r="AS185" s="101"/>
      <c r="AT185" s="102" t="s">
        <v>114</v>
      </c>
      <c r="AU185" s="99"/>
      <c r="AV185" s="100"/>
    </row>
    <row r="186" spans="2:48" ht="16.5" customHeight="1">
      <c r="B186" s="40" t="s">
        <v>26</v>
      </c>
      <c r="C186" s="26" t="s">
        <v>39</v>
      </c>
      <c r="E186" s="26"/>
      <c r="F186" s="89"/>
      <c r="G186" s="41"/>
      <c r="H186" s="41"/>
      <c r="I186" s="40" t="s">
        <v>26</v>
      </c>
      <c r="J186" s="26" t="s">
        <v>45</v>
      </c>
      <c r="K186" s="41"/>
      <c r="L186" s="26"/>
      <c r="M186" s="89"/>
      <c r="N186" s="41"/>
      <c r="O186" s="41"/>
      <c r="P186" s="40" t="s">
        <v>26</v>
      </c>
      <c r="Q186" s="26" t="s">
        <v>71</v>
      </c>
      <c r="R186" s="42"/>
      <c r="S186" s="26"/>
      <c r="T186" s="89"/>
      <c r="U186" s="41"/>
      <c r="V186" s="41"/>
      <c r="W186" s="40" t="s">
        <v>26</v>
      </c>
      <c r="X186" s="26" t="s">
        <v>72</v>
      </c>
      <c r="Y186" s="41"/>
      <c r="Z186" s="26"/>
      <c r="AA186" s="89"/>
      <c r="AB186" s="41"/>
      <c r="AC186" s="41"/>
      <c r="AD186" s="40" t="s">
        <v>26</v>
      </c>
      <c r="AE186" s="26" t="s">
        <v>73</v>
      </c>
      <c r="AF186" s="41"/>
      <c r="AG186" s="26"/>
      <c r="AH186" s="89"/>
      <c r="AI186" s="41"/>
      <c r="AJ186" s="41"/>
      <c r="AK186" s="40" t="s">
        <v>26</v>
      </c>
      <c r="AL186" s="26" t="s">
        <v>74</v>
      </c>
      <c r="AN186" s="26"/>
      <c r="AO186" s="89"/>
      <c r="AP186" s="41"/>
      <c r="AQ186" s="41"/>
      <c r="AR186" s="40" t="s">
        <v>26</v>
      </c>
      <c r="AS186" s="26" t="s">
        <v>75</v>
      </c>
      <c r="AU186" s="26"/>
      <c r="AV186" s="89"/>
    </row>
    <row r="187" spans="2:48" ht="16.5" customHeight="1">
      <c r="B187" s="73" t="s">
        <v>27</v>
      </c>
      <c r="C187" s="36" t="s">
        <v>247</v>
      </c>
      <c r="D187" s="36"/>
      <c r="E187" s="36" t="s">
        <v>28</v>
      </c>
      <c r="F187" s="90">
        <v>45392</v>
      </c>
      <c r="G187" s="38"/>
      <c r="I187" s="73" t="s">
        <v>27</v>
      </c>
      <c r="J187" s="36" t="s">
        <v>247</v>
      </c>
      <c r="K187" s="36"/>
      <c r="L187" s="36" t="s">
        <v>28</v>
      </c>
      <c r="M187" s="90">
        <v>45392</v>
      </c>
      <c r="P187" s="73" t="s">
        <v>27</v>
      </c>
      <c r="Q187" s="36" t="s">
        <v>247</v>
      </c>
      <c r="R187" s="36"/>
      <c r="S187" s="36" t="s">
        <v>28</v>
      </c>
      <c r="T187" s="90">
        <v>45392</v>
      </c>
      <c r="W187" s="73" t="s">
        <v>27</v>
      </c>
      <c r="X187" s="36" t="s">
        <v>247</v>
      </c>
      <c r="Y187" s="36"/>
      <c r="Z187" s="36" t="s">
        <v>28</v>
      </c>
      <c r="AA187" s="90">
        <v>45392</v>
      </c>
      <c r="AB187" s="168"/>
      <c r="AC187" s="168"/>
      <c r="AD187" s="73" t="s">
        <v>27</v>
      </c>
      <c r="AE187" s="36" t="s">
        <v>247</v>
      </c>
      <c r="AF187" s="36"/>
      <c r="AG187" s="36" t="s">
        <v>28</v>
      </c>
      <c r="AH187" s="90">
        <v>45392</v>
      </c>
      <c r="AI187" s="168"/>
      <c r="AJ187" s="168"/>
      <c r="AK187" s="73" t="s">
        <v>27</v>
      </c>
      <c r="AL187" s="36" t="s">
        <v>247</v>
      </c>
      <c r="AM187" s="36"/>
      <c r="AN187" s="36" t="s">
        <v>28</v>
      </c>
      <c r="AO187" s="90">
        <v>45392</v>
      </c>
      <c r="AP187" s="168"/>
      <c r="AQ187" s="168"/>
      <c r="AR187" s="73" t="s">
        <v>27</v>
      </c>
      <c r="AS187" s="36" t="s">
        <v>247</v>
      </c>
      <c r="AT187" s="36"/>
      <c r="AU187" s="36" t="s">
        <v>28</v>
      </c>
      <c r="AV187" s="90">
        <v>45392</v>
      </c>
    </row>
    <row r="188" spans="2:48" ht="16.5" customHeight="1">
      <c r="B188" s="73"/>
      <c r="C188" s="36"/>
      <c r="D188" s="36"/>
      <c r="E188" s="36"/>
      <c r="F188" s="37"/>
      <c r="G188" s="38"/>
      <c r="I188" s="73"/>
      <c r="J188" s="36"/>
      <c r="K188" s="36"/>
      <c r="L188" s="36"/>
      <c r="M188" s="37"/>
      <c r="P188" s="73"/>
      <c r="Q188" s="36"/>
      <c r="R188" s="36"/>
      <c r="S188" s="36"/>
      <c r="T188" s="37"/>
      <c r="W188" s="73"/>
      <c r="X188" s="36"/>
      <c r="Y188" s="36"/>
      <c r="Z188" s="36"/>
      <c r="AA188" s="37"/>
      <c r="AB188" s="81"/>
      <c r="AC188" s="81"/>
      <c r="AD188" s="73"/>
      <c r="AE188" s="36"/>
      <c r="AF188" s="36"/>
      <c r="AG188" s="36"/>
      <c r="AH188" s="37"/>
      <c r="AI188" s="81"/>
      <c r="AJ188" s="81"/>
      <c r="AK188" s="73"/>
      <c r="AL188" s="36"/>
      <c r="AM188" s="36"/>
      <c r="AN188" s="36"/>
      <c r="AO188" s="37"/>
      <c r="AP188" s="81"/>
      <c r="AQ188" s="81"/>
      <c r="AR188" s="73"/>
      <c r="AS188" s="36"/>
      <c r="AT188" s="36"/>
      <c r="AU188" s="36"/>
      <c r="AV188" s="37"/>
    </row>
    <row r="189" spans="2:48" s="79" customFormat="1" ht="16.5" customHeight="1">
      <c r="B189" s="266" t="s">
        <v>113</v>
      </c>
      <c r="C189" s="267"/>
      <c r="D189" s="249"/>
      <c r="E189" s="268" t="s">
        <v>115</v>
      </c>
      <c r="F189" s="269"/>
      <c r="G189" s="78"/>
      <c r="I189" s="266" t="s">
        <v>113</v>
      </c>
      <c r="J189" s="267"/>
      <c r="K189" s="249"/>
      <c r="L189" s="268" t="s">
        <v>115</v>
      </c>
      <c r="M189" s="269"/>
      <c r="P189" s="266" t="s">
        <v>113</v>
      </c>
      <c r="Q189" s="267"/>
      <c r="R189" s="249"/>
      <c r="S189" s="268" t="s">
        <v>115</v>
      </c>
      <c r="T189" s="269"/>
      <c r="W189" s="266" t="s">
        <v>113</v>
      </c>
      <c r="X189" s="267"/>
      <c r="Y189" s="249"/>
      <c r="Z189" s="268" t="s">
        <v>115</v>
      </c>
      <c r="AA189" s="269"/>
      <c r="AB189" s="169"/>
      <c r="AC189" s="169"/>
      <c r="AD189" s="266" t="s">
        <v>113</v>
      </c>
      <c r="AE189" s="267"/>
      <c r="AF189" s="249"/>
      <c r="AG189" s="268" t="s">
        <v>115</v>
      </c>
      <c r="AH189" s="269"/>
      <c r="AI189" s="169"/>
      <c r="AJ189" s="169"/>
      <c r="AK189" s="266" t="s">
        <v>113</v>
      </c>
      <c r="AL189" s="267"/>
      <c r="AM189" s="249"/>
      <c r="AN189" s="268" t="s">
        <v>115</v>
      </c>
      <c r="AO189" s="269"/>
      <c r="AP189" s="169"/>
      <c r="AQ189" s="169"/>
      <c r="AR189" s="266" t="s">
        <v>113</v>
      </c>
      <c r="AS189" s="267"/>
      <c r="AT189" s="249"/>
      <c r="AU189" s="268" t="s">
        <v>115</v>
      </c>
      <c r="AV189" s="269"/>
    </row>
    <row r="190" spans="2:48" ht="16.5" customHeight="1">
      <c r="B190" s="73" t="s">
        <v>1</v>
      </c>
      <c r="C190" s="72">
        <v>1600</v>
      </c>
      <c r="D190" s="36"/>
      <c r="E190" s="36" t="s">
        <v>29</v>
      </c>
      <c r="F190" s="80" t="s">
        <v>390</v>
      </c>
      <c r="G190" s="38"/>
      <c r="I190" s="73" t="s">
        <v>1</v>
      </c>
      <c r="J190" s="72">
        <v>910</v>
      </c>
      <c r="K190" s="36"/>
      <c r="L190" s="36" t="s">
        <v>29</v>
      </c>
      <c r="M190" s="80" t="s">
        <v>391</v>
      </c>
      <c r="P190" s="73" t="s">
        <v>1</v>
      </c>
      <c r="Q190" s="72">
        <v>910</v>
      </c>
      <c r="R190" s="36"/>
      <c r="S190" s="36" t="s">
        <v>29</v>
      </c>
      <c r="T190" s="80" t="s">
        <v>392</v>
      </c>
      <c r="W190" s="73" t="s">
        <v>1</v>
      </c>
      <c r="X190" s="72">
        <v>910</v>
      </c>
      <c r="Y190" s="36"/>
      <c r="Z190" s="36" t="s">
        <v>29</v>
      </c>
      <c r="AA190" s="80" t="s">
        <v>393</v>
      </c>
      <c r="AB190" s="170"/>
      <c r="AC190" s="170"/>
      <c r="AD190" s="73" t="s">
        <v>1</v>
      </c>
      <c r="AE190" s="72">
        <v>910</v>
      </c>
      <c r="AF190" s="36"/>
      <c r="AG190" s="36" t="s">
        <v>29</v>
      </c>
      <c r="AH190" s="80" t="s">
        <v>394</v>
      </c>
      <c r="AI190" s="170"/>
      <c r="AJ190" s="170"/>
      <c r="AK190" s="73" t="s">
        <v>1</v>
      </c>
      <c r="AL190" s="72">
        <v>910</v>
      </c>
      <c r="AM190" s="36"/>
      <c r="AN190" s="36" t="s">
        <v>29</v>
      </c>
      <c r="AO190" s="80" t="s">
        <v>395</v>
      </c>
      <c r="AP190" s="170"/>
      <c r="AQ190" s="170"/>
      <c r="AR190" s="73" t="s">
        <v>1</v>
      </c>
      <c r="AS190" s="72">
        <v>910</v>
      </c>
      <c r="AT190" s="36"/>
      <c r="AU190" s="36" t="s">
        <v>29</v>
      </c>
      <c r="AV190" s="80" t="s">
        <v>396</v>
      </c>
    </row>
    <row r="191" spans="2:48" ht="16.5" customHeight="1">
      <c r="B191" s="73" t="s">
        <v>3</v>
      </c>
      <c r="C191" s="72">
        <v>29150</v>
      </c>
      <c r="D191" s="36"/>
      <c r="E191" s="36" t="s">
        <v>30</v>
      </c>
      <c r="F191" s="80" t="s">
        <v>397</v>
      </c>
      <c r="G191" s="38"/>
      <c r="I191" s="73" t="s">
        <v>3</v>
      </c>
      <c r="J191" s="72">
        <v>14160</v>
      </c>
      <c r="K191" s="36"/>
      <c r="L191" s="36" t="s">
        <v>30</v>
      </c>
      <c r="M191" s="80" t="s">
        <v>398</v>
      </c>
      <c r="P191" s="73" t="s">
        <v>3</v>
      </c>
      <c r="Q191" s="72">
        <v>10320</v>
      </c>
      <c r="R191" s="36"/>
      <c r="S191" s="36" t="s">
        <v>30</v>
      </c>
      <c r="T191" s="80" t="s">
        <v>399</v>
      </c>
      <c r="W191" s="73" t="s">
        <v>3</v>
      </c>
      <c r="X191" s="72">
        <v>12000</v>
      </c>
      <c r="Y191" s="36"/>
      <c r="Z191" s="36" t="s">
        <v>30</v>
      </c>
      <c r="AA191" s="80" t="s">
        <v>400</v>
      </c>
      <c r="AB191" s="170"/>
      <c r="AC191" s="170"/>
      <c r="AD191" s="73" t="s">
        <v>3</v>
      </c>
      <c r="AE191" s="72">
        <v>18480</v>
      </c>
      <c r="AF191" s="36"/>
      <c r="AG191" s="36" t="s">
        <v>30</v>
      </c>
      <c r="AH191" s="80" t="s">
        <v>401</v>
      </c>
      <c r="AI191" s="170"/>
      <c r="AJ191" s="170"/>
      <c r="AK191" s="73" t="s">
        <v>3</v>
      </c>
      <c r="AL191" s="72">
        <v>17760</v>
      </c>
      <c r="AM191" s="36"/>
      <c r="AN191" s="36" t="s">
        <v>30</v>
      </c>
      <c r="AO191" s="80" t="s">
        <v>402</v>
      </c>
      <c r="AP191" s="170"/>
      <c r="AQ191" s="170"/>
      <c r="AR191" s="73" t="s">
        <v>3</v>
      </c>
      <c r="AS191" s="72">
        <v>15960</v>
      </c>
      <c r="AT191" s="36"/>
      <c r="AU191" s="36" t="s">
        <v>30</v>
      </c>
      <c r="AV191" s="80" t="s">
        <v>403</v>
      </c>
    </row>
    <row r="192" spans="2:48" ht="16.5" customHeight="1">
      <c r="B192" s="73" t="s">
        <v>159</v>
      </c>
      <c r="C192" s="72">
        <v>0</v>
      </c>
      <c r="D192" s="36"/>
      <c r="E192" s="36"/>
      <c r="F192" s="80"/>
      <c r="G192" s="38"/>
      <c r="I192" s="73" t="s">
        <v>159</v>
      </c>
      <c r="J192" s="72">
        <v>0</v>
      </c>
      <c r="K192" s="36"/>
      <c r="L192" s="36"/>
      <c r="M192" s="80"/>
      <c r="P192" s="73" t="s">
        <v>159</v>
      </c>
      <c r="Q192" s="72">
        <v>0</v>
      </c>
      <c r="R192" s="36"/>
      <c r="S192" s="36"/>
      <c r="T192" s="80"/>
      <c r="W192" s="73" t="s">
        <v>159</v>
      </c>
      <c r="X192" s="72">
        <v>0</v>
      </c>
      <c r="Y192" s="36"/>
      <c r="Z192" s="36"/>
      <c r="AA192" s="80"/>
      <c r="AB192" s="170"/>
      <c r="AC192" s="170"/>
      <c r="AD192" s="73" t="s">
        <v>159</v>
      </c>
      <c r="AE192" s="72">
        <v>0</v>
      </c>
      <c r="AF192" s="36"/>
      <c r="AG192" s="36"/>
      <c r="AH192" s="80"/>
      <c r="AI192" s="170"/>
      <c r="AJ192" s="170"/>
      <c r="AK192" s="73" t="s">
        <v>159</v>
      </c>
      <c r="AL192" s="72">
        <v>0</v>
      </c>
      <c r="AM192" s="36"/>
      <c r="AN192" s="36"/>
      <c r="AO192" s="80"/>
      <c r="AP192" s="170"/>
      <c r="AQ192" s="170"/>
      <c r="AR192" s="73" t="s">
        <v>159</v>
      </c>
      <c r="AS192" s="72">
        <v>0</v>
      </c>
      <c r="AT192" s="36"/>
      <c r="AU192" s="36"/>
      <c r="AV192" s="80"/>
    </row>
    <row r="193" spans="2:48" ht="16.5" customHeight="1">
      <c r="B193" s="196" t="s">
        <v>167</v>
      </c>
      <c r="C193" s="72">
        <v>2016</v>
      </c>
      <c r="D193" s="36"/>
      <c r="E193" s="36"/>
      <c r="F193" s="80"/>
      <c r="G193" s="38"/>
      <c r="I193" s="164" t="s">
        <v>167</v>
      </c>
      <c r="J193" s="72">
        <v>1062</v>
      </c>
      <c r="K193" s="36"/>
      <c r="L193" s="36"/>
      <c r="M193" s="80"/>
      <c r="P193" s="164" t="s">
        <v>167</v>
      </c>
      <c r="Q193" s="72">
        <v>774</v>
      </c>
      <c r="R193" s="36"/>
      <c r="S193" s="36"/>
      <c r="T193" s="80"/>
      <c r="W193" s="164" t="s">
        <v>167</v>
      </c>
      <c r="X193" s="72">
        <v>900</v>
      </c>
      <c r="Y193" s="36"/>
      <c r="Z193" s="36"/>
      <c r="AA193" s="80"/>
      <c r="AB193" s="170"/>
      <c r="AC193" s="170"/>
      <c r="AD193" s="164" t="s">
        <v>167</v>
      </c>
      <c r="AE193" s="72">
        <v>1386</v>
      </c>
      <c r="AF193" s="36"/>
      <c r="AG193" s="36"/>
      <c r="AH193" s="80"/>
      <c r="AI193" s="170"/>
      <c r="AJ193" s="170"/>
      <c r="AK193" s="164" t="s">
        <v>167</v>
      </c>
      <c r="AL193" s="72">
        <v>1332</v>
      </c>
      <c r="AM193" s="36"/>
      <c r="AN193" s="36"/>
      <c r="AO193" s="80"/>
      <c r="AP193" s="170"/>
      <c r="AQ193" s="170"/>
      <c r="AR193" s="164" t="s">
        <v>167</v>
      </c>
      <c r="AS193" s="72">
        <v>1197</v>
      </c>
      <c r="AT193" s="36"/>
      <c r="AU193" s="36"/>
      <c r="AV193" s="80"/>
    </row>
    <row r="194" spans="2:48" ht="16.5" customHeight="1">
      <c r="B194" s="73" t="s">
        <v>168</v>
      </c>
      <c r="C194" s="72">
        <v>1120</v>
      </c>
      <c r="D194" s="36"/>
      <c r="E194" s="36"/>
      <c r="F194" s="80"/>
      <c r="G194" s="38"/>
      <c r="I194" s="73" t="s">
        <v>168</v>
      </c>
      <c r="J194" s="72">
        <v>590</v>
      </c>
      <c r="K194" s="36"/>
      <c r="L194" s="36"/>
      <c r="M194" s="80"/>
      <c r="P194" s="73" t="s">
        <v>168</v>
      </c>
      <c r="Q194" s="72">
        <v>430</v>
      </c>
      <c r="R194" s="36"/>
      <c r="S194" s="36"/>
      <c r="T194" s="80"/>
      <c r="W194" s="73" t="s">
        <v>168</v>
      </c>
      <c r="X194" s="72">
        <v>500</v>
      </c>
      <c r="Y194" s="36"/>
      <c r="Z194" s="36"/>
      <c r="AA194" s="80"/>
      <c r="AB194" s="170"/>
      <c r="AC194" s="170"/>
      <c r="AD194" s="73" t="s">
        <v>168</v>
      </c>
      <c r="AE194" s="72">
        <v>770</v>
      </c>
      <c r="AF194" s="36"/>
      <c r="AG194" s="36"/>
      <c r="AH194" s="80"/>
      <c r="AI194" s="170"/>
      <c r="AJ194" s="170"/>
      <c r="AK194" s="73" t="s">
        <v>168</v>
      </c>
      <c r="AL194" s="72">
        <v>740</v>
      </c>
      <c r="AM194" s="36"/>
      <c r="AN194" s="36"/>
      <c r="AO194" s="80"/>
      <c r="AP194" s="170"/>
      <c r="AQ194" s="170"/>
      <c r="AR194" s="73" t="s">
        <v>168</v>
      </c>
      <c r="AS194" s="72">
        <v>665</v>
      </c>
      <c r="AT194" s="36"/>
      <c r="AU194" s="36"/>
      <c r="AV194" s="80"/>
    </row>
    <row r="195" spans="2:48" ht="16.5" customHeight="1">
      <c r="B195" s="73" t="s">
        <v>31</v>
      </c>
      <c r="C195" s="72">
        <v>3389</v>
      </c>
      <c r="D195" s="36"/>
      <c r="E195" s="172" t="s">
        <v>117</v>
      </c>
      <c r="F195" s="173"/>
      <c r="G195" s="38"/>
      <c r="I195" s="73" t="s">
        <v>31</v>
      </c>
      <c r="J195" s="72">
        <v>1672</v>
      </c>
      <c r="K195" s="36"/>
      <c r="L195" s="172" t="s">
        <v>117</v>
      </c>
      <c r="M195" s="173"/>
      <c r="P195" s="73" t="s">
        <v>31</v>
      </c>
      <c r="Q195" s="72">
        <v>1243</v>
      </c>
      <c r="R195" s="36"/>
      <c r="S195" s="172" t="s">
        <v>117</v>
      </c>
      <c r="T195" s="173"/>
      <c r="W195" s="73" t="s">
        <v>31</v>
      </c>
      <c r="X195" s="72">
        <v>1431</v>
      </c>
      <c r="Y195" s="36"/>
      <c r="Z195" s="172" t="s">
        <v>117</v>
      </c>
      <c r="AA195" s="173"/>
      <c r="AB195" s="169"/>
      <c r="AC195" s="169"/>
      <c r="AD195" s="73" t="s">
        <v>31</v>
      </c>
      <c r="AE195" s="72">
        <v>2155</v>
      </c>
      <c r="AF195" s="36"/>
      <c r="AG195" s="172" t="s">
        <v>117</v>
      </c>
      <c r="AH195" s="173"/>
      <c r="AI195" s="169"/>
      <c r="AJ195" s="169"/>
      <c r="AK195" s="73" t="s">
        <v>31</v>
      </c>
      <c r="AL195" s="72">
        <v>2074</v>
      </c>
      <c r="AM195" s="36"/>
      <c r="AN195" s="172" t="s">
        <v>117</v>
      </c>
      <c r="AO195" s="173"/>
      <c r="AP195" s="169"/>
      <c r="AQ195" s="169"/>
      <c r="AR195" s="73" t="s">
        <v>31</v>
      </c>
      <c r="AS195" s="72">
        <v>1873</v>
      </c>
      <c r="AT195" s="36"/>
      <c r="AU195" s="172" t="s">
        <v>117</v>
      </c>
      <c r="AV195" s="173"/>
    </row>
    <row r="196" spans="2:48" ht="16.5" customHeight="1">
      <c r="B196" s="73" t="s">
        <v>171</v>
      </c>
      <c r="C196" s="72">
        <v>-5</v>
      </c>
      <c r="D196" s="36"/>
      <c r="E196" s="36" t="s">
        <v>33</v>
      </c>
      <c r="F196" s="80" t="s">
        <v>404</v>
      </c>
      <c r="G196" s="38"/>
      <c r="I196" s="73" t="s">
        <v>171</v>
      </c>
      <c r="J196" s="72">
        <v>-4</v>
      </c>
      <c r="K196" s="36"/>
      <c r="L196" s="36" t="s">
        <v>33</v>
      </c>
      <c r="M196" s="80" t="s">
        <v>405</v>
      </c>
      <c r="P196" s="73" t="s">
        <v>171</v>
      </c>
      <c r="Q196" s="72">
        <v>-7</v>
      </c>
      <c r="R196" s="36"/>
      <c r="S196" s="36" t="s">
        <v>33</v>
      </c>
      <c r="T196" s="80" t="s">
        <v>329</v>
      </c>
      <c r="W196" s="73" t="s">
        <v>171</v>
      </c>
      <c r="X196" s="72">
        <v>-1</v>
      </c>
      <c r="Y196" s="36"/>
      <c r="Z196" s="36" t="s">
        <v>33</v>
      </c>
      <c r="AA196" s="80" t="s">
        <v>406</v>
      </c>
      <c r="AB196" s="170"/>
      <c r="AC196" s="170"/>
      <c r="AD196" s="73" t="s">
        <v>171</v>
      </c>
      <c r="AE196" s="72">
        <v>-1</v>
      </c>
      <c r="AF196" s="36"/>
      <c r="AG196" s="36" t="s">
        <v>33</v>
      </c>
      <c r="AH196" s="80" t="s">
        <v>407</v>
      </c>
      <c r="AI196" s="170"/>
      <c r="AJ196" s="170"/>
      <c r="AK196" s="73" t="s">
        <v>171</v>
      </c>
      <c r="AL196" s="72">
        <v>-6</v>
      </c>
      <c r="AM196" s="36"/>
      <c r="AN196" s="36" t="s">
        <v>33</v>
      </c>
      <c r="AO196" s="80" t="s">
        <v>408</v>
      </c>
      <c r="AP196" s="170"/>
      <c r="AQ196" s="170"/>
      <c r="AR196" s="73" t="s">
        <v>171</v>
      </c>
      <c r="AS196" s="72">
        <v>-5</v>
      </c>
      <c r="AT196" s="36"/>
      <c r="AU196" s="36" t="s">
        <v>33</v>
      </c>
      <c r="AV196" s="80" t="s">
        <v>327</v>
      </c>
    </row>
    <row r="197" spans="2:48" ht="16.5" customHeight="1">
      <c r="B197" s="73" t="s">
        <v>32</v>
      </c>
      <c r="C197" s="72">
        <v>1250</v>
      </c>
      <c r="D197" s="36"/>
      <c r="E197" s="96"/>
      <c r="F197" s="95"/>
      <c r="G197" s="38"/>
      <c r="I197" s="73" t="s">
        <v>32</v>
      </c>
      <c r="J197" s="72">
        <v>610</v>
      </c>
      <c r="K197" s="36"/>
      <c r="L197" s="96"/>
      <c r="M197" s="95"/>
      <c r="P197" s="73" t="s">
        <v>32</v>
      </c>
      <c r="Q197" s="72">
        <v>460</v>
      </c>
      <c r="R197" s="36"/>
      <c r="S197" s="96"/>
      <c r="T197" s="95"/>
      <c r="W197" s="73" t="s">
        <v>32</v>
      </c>
      <c r="X197" s="72">
        <v>520</v>
      </c>
      <c r="Y197" s="36"/>
      <c r="Z197" s="96"/>
      <c r="AA197" s="95"/>
      <c r="AB197" s="171"/>
      <c r="AC197" s="171"/>
      <c r="AD197" s="73" t="s">
        <v>32</v>
      </c>
      <c r="AE197" s="72">
        <v>790</v>
      </c>
      <c r="AF197" s="36"/>
      <c r="AG197" s="96"/>
      <c r="AH197" s="95"/>
      <c r="AI197" s="171"/>
      <c r="AJ197" s="171"/>
      <c r="AK197" s="73" t="s">
        <v>32</v>
      </c>
      <c r="AL197" s="72">
        <v>760</v>
      </c>
      <c r="AM197" s="36"/>
      <c r="AN197" s="96"/>
      <c r="AO197" s="95"/>
      <c r="AP197" s="171"/>
      <c r="AQ197" s="171"/>
      <c r="AR197" s="73" t="s">
        <v>32</v>
      </c>
      <c r="AS197" s="72">
        <v>690</v>
      </c>
      <c r="AT197" s="36"/>
      <c r="AU197" s="96"/>
      <c r="AV197" s="95"/>
    </row>
    <row r="198" spans="2:48" ht="16.5" customHeight="1">
      <c r="B198" s="73" t="s">
        <v>101</v>
      </c>
      <c r="C198" s="72">
        <v>2500</v>
      </c>
      <c r="D198" s="36"/>
      <c r="E198" s="36"/>
      <c r="F198" s="80"/>
      <c r="G198" s="38"/>
      <c r="I198" s="73" t="s">
        <v>101</v>
      </c>
      <c r="J198" s="72">
        <v>2500</v>
      </c>
      <c r="K198" s="36"/>
      <c r="L198" s="36"/>
      <c r="M198" s="80"/>
      <c r="P198" s="73" t="s">
        <v>101</v>
      </c>
      <c r="Q198" s="72">
        <v>2500</v>
      </c>
      <c r="R198" s="36"/>
      <c r="S198" s="36"/>
      <c r="T198" s="80"/>
      <c r="W198" s="73" t="s">
        <v>101</v>
      </c>
      <c r="X198" s="72">
        <v>2500</v>
      </c>
      <c r="Y198" s="36"/>
      <c r="Z198" s="36"/>
      <c r="AA198" s="80"/>
      <c r="AB198" s="170"/>
      <c r="AC198" s="170"/>
      <c r="AD198" s="73" t="s">
        <v>101</v>
      </c>
      <c r="AE198" s="72">
        <v>2500</v>
      </c>
      <c r="AF198" s="36"/>
      <c r="AG198" s="36"/>
      <c r="AH198" s="80"/>
      <c r="AI198" s="170"/>
      <c r="AJ198" s="170"/>
      <c r="AK198" s="73" t="s">
        <v>101</v>
      </c>
      <c r="AL198" s="72">
        <v>2500</v>
      </c>
      <c r="AM198" s="36"/>
      <c r="AN198" s="36"/>
      <c r="AO198" s="80"/>
      <c r="AP198" s="170"/>
      <c r="AQ198" s="170"/>
      <c r="AR198" s="73" t="s">
        <v>101</v>
      </c>
      <c r="AS198" s="72">
        <v>0</v>
      </c>
      <c r="AT198" s="36"/>
      <c r="AU198" s="36"/>
      <c r="AV198" s="80"/>
    </row>
    <row r="199" spans="2:48" ht="16.5" customHeight="1">
      <c r="B199" s="73" t="s">
        <v>104</v>
      </c>
      <c r="C199" s="72">
        <v>0</v>
      </c>
      <c r="D199" s="36"/>
      <c r="E199" s="36"/>
      <c r="F199" s="80"/>
      <c r="G199" s="38"/>
      <c r="I199" s="73" t="s">
        <v>104</v>
      </c>
      <c r="J199" s="72">
        <v>0</v>
      </c>
      <c r="K199" s="36"/>
      <c r="L199" s="36"/>
      <c r="M199" s="80"/>
      <c r="P199" s="73" t="s">
        <v>104</v>
      </c>
      <c r="Q199" s="72">
        <v>0</v>
      </c>
      <c r="R199" s="36"/>
      <c r="S199" s="36"/>
      <c r="T199" s="80"/>
      <c r="W199" s="73" t="s">
        <v>104</v>
      </c>
      <c r="X199" s="72">
        <v>0</v>
      </c>
      <c r="Y199" s="36"/>
      <c r="Z199" s="36"/>
      <c r="AA199" s="80"/>
      <c r="AB199" s="170"/>
      <c r="AC199" s="170"/>
      <c r="AD199" s="73" t="s">
        <v>104</v>
      </c>
      <c r="AE199" s="72">
        <v>0</v>
      </c>
      <c r="AF199" s="36"/>
      <c r="AG199" s="36"/>
      <c r="AH199" s="80"/>
      <c r="AI199" s="170"/>
      <c r="AJ199" s="170"/>
      <c r="AK199" s="73" t="s">
        <v>104</v>
      </c>
      <c r="AL199" s="72">
        <v>0</v>
      </c>
      <c r="AM199" s="36"/>
      <c r="AN199" s="36"/>
      <c r="AO199" s="80"/>
      <c r="AP199" s="170"/>
      <c r="AQ199" s="170"/>
      <c r="AR199" s="73" t="s">
        <v>104</v>
      </c>
      <c r="AS199" s="72">
        <v>0</v>
      </c>
      <c r="AT199" s="36"/>
      <c r="AU199" s="36"/>
      <c r="AV199" s="80"/>
    </row>
    <row r="200" spans="2:48" ht="16.5" customHeight="1">
      <c r="B200" s="93" t="s">
        <v>109</v>
      </c>
      <c r="C200" s="94">
        <v>41020</v>
      </c>
      <c r="D200" s="81"/>
      <c r="E200" s="36"/>
      <c r="F200" s="37"/>
      <c r="G200" s="38"/>
      <c r="H200" s="39"/>
      <c r="I200" s="93" t="s">
        <v>109</v>
      </c>
      <c r="J200" s="94">
        <v>21500</v>
      </c>
      <c r="K200" s="81"/>
      <c r="L200" s="36"/>
      <c r="M200" s="37"/>
      <c r="N200" s="39"/>
      <c r="O200" s="39"/>
      <c r="P200" s="93" t="s">
        <v>109</v>
      </c>
      <c r="Q200" s="94">
        <v>16630</v>
      </c>
      <c r="R200" s="81"/>
      <c r="S200" s="36"/>
      <c r="T200" s="37"/>
      <c r="U200" s="39"/>
      <c r="V200" s="39"/>
      <c r="W200" s="93" t="s">
        <v>109</v>
      </c>
      <c r="X200" s="94">
        <v>18760</v>
      </c>
      <c r="Y200" s="81"/>
      <c r="Z200" s="36"/>
      <c r="AA200" s="37"/>
      <c r="AB200" s="81"/>
      <c r="AC200" s="81"/>
      <c r="AD200" s="93" t="s">
        <v>109</v>
      </c>
      <c r="AE200" s="94">
        <v>26990</v>
      </c>
      <c r="AF200" s="81"/>
      <c r="AG200" s="36"/>
      <c r="AH200" s="37"/>
      <c r="AI200" s="81"/>
      <c r="AJ200" s="81"/>
      <c r="AK200" s="93" t="s">
        <v>109</v>
      </c>
      <c r="AL200" s="94">
        <v>26070</v>
      </c>
      <c r="AM200" s="81"/>
      <c r="AN200" s="36"/>
      <c r="AO200" s="37"/>
      <c r="AP200" s="81"/>
      <c r="AQ200" s="81"/>
      <c r="AR200" s="93" t="s">
        <v>109</v>
      </c>
      <c r="AS200" s="94">
        <v>21290</v>
      </c>
      <c r="AT200" s="81"/>
      <c r="AU200" s="36"/>
      <c r="AV200" s="37"/>
    </row>
    <row r="201" spans="2:48" ht="16.5" customHeight="1">
      <c r="B201" s="74" t="s">
        <v>111</v>
      </c>
      <c r="C201" s="75">
        <v>0</v>
      </c>
      <c r="D201" s="81"/>
      <c r="E201" s="36"/>
      <c r="F201" s="37"/>
      <c r="G201" s="38"/>
      <c r="H201" s="39"/>
      <c r="I201" s="74" t="s">
        <v>111</v>
      </c>
      <c r="J201" s="75">
        <v>0</v>
      </c>
      <c r="K201" s="81"/>
      <c r="L201" s="36"/>
      <c r="M201" s="37"/>
      <c r="N201" s="39"/>
      <c r="O201" s="39"/>
      <c r="P201" s="74" t="s">
        <v>111</v>
      </c>
      <c r="Q201" s="75">
        <v>19670</v>
      </c>
      <c r="R201" s="81"/>
      <c r="S201" s="36"/>
      <c r="T201" s="37"/>
      <c r="U201" s="39"/>
      <c r="V201" s="39"/>
      <c r="W201" s="74" t="s">
        <v>111</v>
      </c>
      <c r="X201" s="75">
        <v>0</v>
      </c>
      <c r="Y201" s="81"/>
      <c r="Z201" s="36"/>
      <c r="AA201" s="37"/>
      <c r="AB201" s="81"/>
      <c r="AC201" s="81"/>
      <c r="AD201" s="74" t="s">
        <v>111</v>
      </c>
      <c r="AE201" s="75">
        <v>28060</v>
      </c>
      <c r="AF201" s="81"/>
      <c r="AG201" s="36"/>
      <c r="AH201" s="37"/>
      <c r="AI201" s="81"/>
      <c r="AJ201" s="81"/>
      <c r="AK201" s="74" t="s">
        <v>111</v>
      </c>
      <c r="AL201" s="75">
        <v>0</v>
      </c>
      <c r="AM201" s="81"/>
      <c r="AN201" s="36"/>
      <c r="AO201" s="37"/>
      <c r="AP201" s="81"/>
      <c r="AQ201" s="81"/>
      <c r="AR201" s="74" t="s">
        <v>111</v>
      </c>
      <c r="AS201" s="75">
        <v>0</v>
      </c>
      <c r="AT201" s="81"/>
      <c r="AU201" s="36"/>
      <c r="AV201" s="37"/>
    </row>
    <row r="202" spans="2:48" ht="16.5" customHeight="1">
      <c r="B202" s="91" t="s">
        <v>112</v>
      </c>
      <c r="C202" s="92">
        <v>41020</v>
      </c>
      <c r="D202" s="81"/>
      <c r="E202" s="36"/>
      <c r="F202" s="37"/>
      <c r="G202" s="38"/>
      <c r="I202" s="91" t="s">
        <v>112</v>
      </c>
      <c r="J202" s="92">
        <v>21500</v>
      </c>
      <c r="K202" s="81"/>
      <c r="L202" s="36"/>
      <c r="M202" s="37"/>
      <c r="P202" s="91" t="s">
        <v>112</v>
      </c>
      <c r="Q202" s="92">
        <v>36300</v>
      </c>
      <c r="R202" s="81"/>
      <c r="S202" s="36"/>
      <c r="T202" s="37"/>
      <c r="W202" s="91" t="s">
        <v>112</v>
      </c>
      <c r="X202" s="92">
        <v>18760</v>
      </c>
      <c r="Y202" s="81"/>
      <c r="Z202" s="36"/>
      <c r="AA202" s="37"/>
      <c r="AB202" s="81"/>
      <c r="AC202" s="81"/>
      <c r="AD202" s="91" t="s">
        <v>112</v>
      </c>
      <c r="AE202" s="92">
        <v>55050</v>
      </c>
      <c r="AF202" s="81"/>
      <c r="AG202" s="36"/>
      <c r="AH202" s="37"/>
      <c r="AI202" s="81"/>
      <c r="AJ202" s="81"/>
      <c r="AK202" s="91" t="s">
        <v>112</v>
      </c>
      <c r="AL202" s="92">
        <v>26070</v>
      </c>
      <c r="AM202" s="81"/>
      <c r="AN202" s="36"/>
      <c r="AO202" s="37"/>
      <c r="AP202" s="81"/>
      <c r="AQ202" s="81"/>
      <c r="AR202" s="91" t="s">
        <v>112</v>
      </c>
      <c r="AS202" s="92">
        <v>21290</v>
      </c>
      <c r="AT202" s="81"/>
      <c r="AU202" s="36"/>
      <c r="AV202" s="37"/>
    </row>
    <row r="203" spans="2:48" s="39" customFormat="1" ht="16.5" customHeight="1">
      <c r="B203" s="73"/>
      <c r="C203" s="42"/>
      <c r="D203" s="36"/>
      <c r="E203" s="36"/>
      <c r="F203" s="37"/>
      <c r="G203" s="38"/>
      <c r="I203" s="73"/>
      <c r="J203" s="42"/>
      <c r="K203" s="36"/>
      <c r="L203" s="36"/>
      <c r="M203" s="37"/>
      <c r="P203" s="73"/>
      <c r="Q203" s="42"/>
      <c r="R203" s="36"/>
      <c r="S203" s="36"/>
      <c r="T203" s="37"/>
      <c r="W203" s="73"/>
      <c r="X203" s="42"/>
      <c r="Y203" s="36"/>
      <c r="Z203" s="36"/>
      <c r="AA203" s="37"/>
      <c r="AB203" s="81"/>
      <c r="AC203" s="81"/>
      <c r="AD203" s="73"/>
      <c r="AE203" s="42"/>
      <c r="AF203" s="36"/>
      <c r="AG203" s="36"/>
      <c r="AH203" s="37"/>
      <c r="AI203" s="81"/>
      <c r="AJ203" s="81"/>
      <c r="AK203" s="73"/>
      <c r="AL203" s="42"/>
      <c r="AM203" s="36"/>
      <c r="AN203" s="36"/>
      <c r="AO203" s="37"/>
      <c r="AP203" s="81"/>
      <c r="AQ203" s="81"/>
      <c r="AR203" s="73"/>
      <c r="AS203" s="42"/>
      <c r="AT203" s="36"/>
      <c r="AU203" s="36"/>
      <c r="AV203" s="37"/>
    </row>
    <row r="204" spans="2:48" s="82" customFormat="1" ht="16.5" customHeight="1">
      <c r="B204" s="73">
        <v>0</v>
      </c>
      <c r="C204" s="42"/>
      <c r="D204" s="36"/>
      <c r="E204" s="36"/>
      <c r="F204" s="37"/>
      <c r="G204" s="83"/>
      <c r="I204" s="73">
        <v>0</v>
      </c>
      <c r="J204" s="42"/>
      <c r="K204" s="36"/>
      <c r="L204" s="36"/>
      <c r="M204" s="37"/>
      <c r="P204" s="73">
        <v>0</v>
      </c>
      <c r="Q204" s="42"/>
      <c r="R204" s="36"/>
      <c r="S204" s="36"/>
      <c r="T204" s="37"/>
      <c r="W204" s="73">
        <v>0</v>
      </c>
      <c r="X204" s="42"/>
      <c r="Y204" s="36"/>
      <c r="Z204" s="36"/>
      <c r="AA204" s="37"/>
      <c r="AB204" s="81"/>
      <c r="AC204" s="81"/>
      <c r="AD204" s="73">
        <v>0</v>
      </c>
      <c r="AE204" s="42"/>
      <c r="AF204" s="36"/>
      <c r="AG204" s="36"/>
      <c r="AH204" s="37"/>
      <c r="AI204" s="81"/>
      <c r="AJ204" s="81"/>
      <c r="AK204" s="73">
        <v>0</v>
      </c>
      <c r="AL204" s="42"/>
      <c r="AM204" s="36"/>
      <c r="AN204" s="36"/>
      <c r="AO204" s="37"/>
      <c r="AP204" s="81"/>
      <c r="AQ204" s="81"/>
      <c r="AR204" s="73">
        <v>0</v>
      </c>
      <c r="AS204" s="42"/>
      <c r="AT204" s="36"/>
      <c r="AU204" s="36"/>
      <c r="AV204" s="37"/>
    </row>
    <row r="205" spans="2:48" ht="16.5" customHeight="1">
      <c r="B205" s="73" t="s">
        <v>211</v>
      </c>
      <c r="C205" s="42"/>
      <c r="D205" s="36"/>
      <c r="E205" s="36"/>
      <c r="F205" s="37"/>
      <c r="G205" s="38"/>
      <c r="I205" s="73" t="s">
        <v>211</v>
      </c>
      <c r="J205" s="42"/>
      <c r="K205" s="36"/>
      <c r="L205" s="36"/>
      <c r="M205" s="37"/>
      <c r="P205" s="73" t="s">
        <v>211</v>
      </c>
      <c r="Q205" s="42"/>
      <c r="R205" s="36"/>
      <c r="S205" s="36"/>
      <c r="T205" s="37"/>
      <c r="W205" s="73" t="s">
        <v>211</v>
      </c>
      <c r="X205" s="42"/>
      <c r="Y205" s="36"/>
      <c r="Z205" s="36"/>
      <c r="AA205" s="37"/>
      <c r="AB205" s="81"/>
      <c r="AC205" s="81"/>
      <c r="AD205" s="73" t="s">
        <v>211</v>
      </c>
      <c r="AE205" s="42"/>
      <c r="AF205" s="36"/>
      <c r="AG205" s="36"/>
      <c r="AH205" s="37"/>
      <c r="AI205" s="81"/>
      <c r="AJ205" s="81"/>
      <c r="AK205" s="73" t="s">
        <v>211</v>
      </c>
      <c r="AL205" s="42"/>
      <c r="AM205" s="36"/>
      <c r="AN205" s="36"/>
      <c r="AO205" s="37"/>
      <c r="AP205" s="81"/>
      <c r="AQ205" s="81"/>
      <c r="AR205" s="73" t="s">
        <v>211</v>
      </c>
      <c r="AS205" s="42"/>
      <c r="AT205" s="36"/>
      <c r="AU205" s="36"/>
      <c r="AV205" s="37"/>
    </row>
    <row r="206" spans="2:48" s="184" customFormat="1" ht="16.5" customHeight="1">
      <c r="B206" s="180">
        <v>0</v>
      </c>
      <c r="C206" s="181"/>
      <c r="D206" s="26"/>
      <c r="E206" s="26"/>
      <c r="F206" s="182"/>
      <c r="G206" s="187"/>
      <c r="I206" s="180">
        <v>0</v>
      </c>
      <c r="J206" s="181"/>
      <c r="K206" s="26"/>
      <c r="L206" s="26"/>
      <c r="M206" s="182"/>
      <c r="P206" s="180">
        <v>0</v>
      </c>
      <c r="Q206" s="181"/>
      <c r="R206" s="26"/>
      <c r="S206" s="26"/>
      <c r="T206" s="182"/>
      <c r="W206" s="180">
        <v>0</v>
      </c>
      <c r="X206" s="181"/>
      <c r="Y206" s="26"/>
      <c r="Z206" s="26"/>
      <c r="AA206" s="182"/>
      <c r="AB206" s="185"/>
      <c r="AC206" s="185"/>
      <c r="AD206" s="180">
        <v>0</v>
      </c>
      <c r="AE206" s="181"/>
      <c r="AF206" s="26"/>
      <c r="AG206" s="26"/>
      <c r="AH206" s="182"/>
      <c r="AI206" s="185"/>
      <c r="AJ206" s="185"/>
      <c r="AK206" s="180">
        <v>0</v>
      </c>
      <c r="AL206" s="181"/>
      <c r="AM206" s="26"/>
      <c r="AN206" s="26"/>
      <c r="AO206" s="182"/>
      <c r="AP206" s="185"/>
      <c r="AQ206" s="185"/>
      <c r="AR206" s="180">
        <v>0</v>
      </c>
      <c r="AS206" s="181"/>
      <c r="AT206" s="26"/>
      <c r="AU206" s="26"/>
      <c r="AV206" s="182"/>
    </row>
    <row r="207" spans="2:48" ht="16.5" customHeight="1" thickBot="1">
      <c r="B207" s="84"/>
      <c r="C207" s="85"/>
      <c r="D207" s="85"/>
      <c r="E207" s="85"/>
      <c r="F207" s="86"/>
      <c r="I207" s="84"/>
      <c r="J207" s="85"/>
      <c r="K207" s="85"/>
      <c r="L207" s="85"/>
      <c r="M207" s="86"/>
      <c r="P207" s="84"/>
      <c r="Q207" s="85"/>
      <c r="R207" s="85"/>
      <c r="S207" s="85"/>
      <c r="T207" s="86"/>
      <c r="W207" s="84"/>
      <c r="X207" s="85"/>
      <c r="Y207" s="85"/>
      <c r="Z207" s="85"/>
      <c r="AA207" s="86"/>
      <c r="AB207" s="81"/>
      <c r="AC207" s="81"/>
      <c r="AD207" s="84"/>
      <c r="AE207" s="85"/>
      <c r="AF207" s="85"/>
      <c r="AG207" s="85"/>
      <c r="AH207" s="86"/>
      <c r="AI207" s="81"/>
      <c r="AJ207" s="81"/>
      <c r="AK207" s="84"/>
      <c r="AL207" s="85"/>
      <c r="AM207" s="85"/>
      <c r="AN207" s="85"/>
      <c r="AO207" s="86"/>
      <c r="AP207" s="81"/>
      <c r="AQ207" s="81"/>
      <c r="AR207" s="84"/>
      <c r="AS207" s="85"/>
      <c r="AT207" s="85"/>
      <c r="AU207" s="85"/>
      <c r="AV207" s="86"/>
    </row>
  </sheetData>
  <mergeCells count="112">
    <mergeCell ref="AU33:AV33"/>
    <mergeCell ref="AR6:AS6"/>
    <mergeCell ref="AU6:AV6"/>
    <mergeCell ref="B33:C33"/>
    <mergeCell ref="E33:F33"/>
    <mergeCell ref="I33:J33"/>
    <mergeCell ref="L33:M33"/>
    <mergeCell ref="P33:Q33"/>
    <mergeCell ref="S33:T33"/>
    <mergeCell ref="W33:X33"/>
    <mergeCell ref="Z33:AA33"/>
    <mergeCell ref="W6:X6"/>
    <mergeCell ref="Z6:AA6"/>
    <mergeCell ref="AD6:AE6"/>
    <mergeCell ref="AG6:AH6"/>
    <mergeCell ref="AK6:AL6"/>
    <mergeCell ref="AN6:AO6"/>
    <mergeCell ref="B6:C6"/>
    <mergeCell ref="E6:F6"/>
    <mergeCell ref="I6:J6"/>
    <mergeCell ref="L6:M6"/>
    <mergeCell ref="P6:Q6"/>
    <mergeCell ref="S6:T6"/>
    <mergeCell ref="I58:J58"/>
    <mergeCell ref="L58:M58"/>
    <mergeCell ref="P58:Q58"/>
    <mergeCell ref="S58:T58"/>
    <mergeCell ref="AD33:AE33"/>
    <mergeCell ref="AG33:AH33"/>
    <mergeCell ref="AK33:AL33"/>
    <mergeCell ref="AN33:AO33"/>
    <mergeCell ref="AR33:AS33"/>
    <mergeCell ref="AD85:AE85"/>
    <mergeCell ref="AG85:AH85"/>
    <mergeCell ref="AK85:AL85"/>
    <mergeCell ref="AN85:AO85"/>
    <mergeCell ref="AR85:AS85"/>
    <mergeCell ref="AU85:AV85"/>
    <mergeCell ref="AR58:AS58"/>
    <mergeCell ref="AU58:AV58"/>
    <mergeCell ref="B85:C85"/>
    <mergeCell ref="E85:F85"/>
    <mergeCell ref="I85:J85"/>
    <mergeCell ref="L85:M85"/>
    <mergeCell ref="P85:Q85"/>
    <mergeCell ref="S85:T85"/>
    <mergeCell ref="W85:X85"/>
    <mergeCell ref="Z85:AA85"/>
    <mergeCell ref="W58:X58"/>
    <mergeCell ref="Z58:AA58"/>
    <mergeCell ref="AD58:AE58"/>
    <mergeCell ref="AG58:AH58"/>
    <mergeCell ref="AK58:AL58"/>
    <mergeCell ref="AN58:AO58"/>
    <mergeCell ref="B58:C58"/>
    <mergeCell ref="E58:F58"/>
    <mergeCell ref="AU137:AV137"/>
    <mergeCell ref="AR110:AS110"/>
    <mergeCell ref="AU110:AV110"/>
    <mergeCell ref="B137:C137"/>
    <mergeCell ref="E137:F137"/>
    <mergeCell ref="I137:J137"/>
    <mergeCell ref="L137:M137"/>
    <mergeCell ref="P137:Q137"/>
    <mergeCell ref="S137:T137"/>
    <mergeCell ref="W137:X137"/>
    <mergeCell ref="Z137:AA137"/>
    <mergeCell ref="W110:X110"/>
    <mergeCell ref="Z110:AA110"/>
    <mergeCell ref="AD110:AE110"/>
    <mergeCell ref="AG110:AH110"/>
    <mergeCell ref="AK110:AL110"/>
    <mergeCell ref="AN110:AO110"/>
    <mergeCell ref="B110:C110"/>
    <mergeCell ref="E110:F110"/>
    <mergeCell ref="I110:J110"/>
    <mergeCell ref="L110:M110"/>
    <mergeCell ref="P110:Q110"/>
    <mergeCell ref="S110:T110"/>
    <mergeCell ref="I162:J162"/>
    <mergeCell ref="L162:M162"/>
    <mergeCell ref="P162:Q162"/>
    <mergeCell ref="S162:T162"/>
    <mergeCell ref="AD137:AE137"/>
    <mergeCell ref="AG137:AH137"/>
    <mergeCell ref="AK137:AL137"/>
    <mergeCell ref="AN137:AO137"/>
    <mergeCell ref="AR137:AS137"/>
    <mergeCell ref="AD189:AE189"/>
    <mergeCell ref="AG189:AH189"/>
    <mergeCell ref="AK189:AL189"/>
    <mergeCell ref="AN189:AO189"/>
    <mergeCell ref="AR189:AS189"/>
    <mergeCell ref="AU189:AV189"/>
    <mergeCell ref="AR162:AS162"/>
    <mergeCell ref="AU162:AV162"/>
    <mergeCell ref="B189:C189"/>
    <mergeCell ref="E189:F189"/>
    <mergeCell ref="I189:J189"/>
    <mergeCell ref="L189:M189"/>
    <mergeCell ref="P189:Q189"/>
    <mergeCell ref="S189:T189"/>
    <mergeCell ref="W189:X189"/>
    <mergeCell ref="Z189:AA189"/>
    <mergeCell ref="W162:X162"/>
    <mergeCell ref="Z162:AA162"/>
    <mergeCell ref="AD162:AE162"/>
    <mergeCell ref="AG162:AH162"/>
    <mergeCell ref="AK162:AL162"/>
    <mergeCell ref="AN162:AO162"/>
    <mergeCell ref="B162:C162"/>
    <mergeCell ref="E162:F16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"/>
  <sheetViews>
    <sheetView topLeftCell="A168" zoomScale="70" zoomScaleNormal="70" workbookViewId="0">
      <selection activeCell="F157" sqref="F157"/>
    </sheetView>
  </sheetViews>
  <sheetFormatPr defaultColWidth="9" defaultRowHeight="16.5"/>
  <cols>
    <col min="1" max="1" width="12.125" style="9" customWidth="1"/>
    <col min="2" max="8" width="12.125" style="7" customWidth="1"/>
    <col min="9" max="9" width="11.875" style="135" customWidth="1"/>
    <col min="10" max="10" width="13" style="19" customWidth="1"/>
    <col min="11" max="11" width="13.375" style="19" customWidth="1"/>
    <col min="12" max="18" width="13.375" style="135" customWidth="1"/>
    <col min="19" max="16384" width="9" style="135"/>
  </cols>
  <sheetData>
    <row r="1" spans="1:11">
      <c r="A1" s="23" t="s">
        <v>132</v>
      </c>
    </row>
    <row r="2" spans="1:11" ht="26.25">
      <c r="A2" s="23" t="s">
        <v>131</v>
      </c>
      <c r="D2" s="219" t="s">
        <v>206</v>
      </c>
    </row>
    <row r="3" spans="1:11">
      <c r="A3" s="23" t="s">
        <v>133</v>
      </c>
    </row>
    <row r="4" spans="1:11">
      <c r="A4" s="23"/>
    </row>
    <row r="5" spans="1:11">
      <c r="A5" s="19" t="s">
        <v>110</v>
      </c>
      <c r="B5" s="29"/>
      <c r="C5" s="135"/>
    </row>
    <row r="6" spans="1:11">
      <c r="A6" s="19" t="s">
        <v>94</v>
      </c>
      <c r="B6" s="29" t="s">
        <v>211</v>
      </c>
      <c r="C6" s="135"/>
    </row>
    <row r="7" spans="1:11">
      <c r="A7" s="19" t="s">
        <v>98</v>
      </c>
      <c r="B7" s="29"/>
      <c r="C7" s="135"/>
    </row>
    <row r="9" spans="1:11">
      <c r="A9" s="9" t="s">
        <v>100</v>
      </c>
      <c r="B9" s="105">
        <f>+입력항목!B4</f>
        <v>45644</v>
      </c>
      <c r="K9" s="28"/>
    </row>
    <row r="10" spans="1:11">
      <c r="A10" s="12" t="s">
        <v>0</v>
      </c>
      <c r="B10" s="2" t="s">
        <v>8</v>
      </c>
      <c r="C10" s="2" t="s">
        <v>9</v>
      </c>
      <c r="D10" s="2" t="s">
        <v>10</v>
      </c>
      <c r="E10" s="2" t="s">
        <v>11</v>
      </c>
      <c r="F10" s="2" t="s">
        <v>12</v>
      </c>
      <c r="G10" s="2" t="s">
        <v>13</v>
      </c>
      <c r="H10" s="2" t="s">
        <v>14</v>
      </c>
    </row>
    <row r="11" spans="1:11">
      <c r="A11" s="13" t="s">
        <v>15</v>
      </c>
      <c r="B11" s="103">
        <f>+입력항목!B6</f>
        <v>30052</v>
      </c>
      <c r="C11" s="51">
        <f>+입력항목!C6</f>
        <v>11652</v>
      </c>
      <c r="D11" s="51">
        <f>+입력항목!D6</f>
        <v>17894</v>
      </c>
      <c r="E11" s="51">
        <f>+입력항목!E6</f>
        <v>16512</v>
      </c>
      <c r="F11" s="51">
        <f>+입력항목!F6</f>
        <v>16052</v>
      </c>
      <c r="G11" s="51">
        <f>+입력항목!G6</f>
        <v>15484</v>
      </c>
      <c r="H11" s="51">
        <f>+입력항목!H6</f>
        <v>17541</v>
      </c>
    </row>
    <row r="12" spans="1:11">
      <c r="A12" s="13" t="s">
        <v>16</v>
      </c>
      <c r="B12" s="51">
        <f>+입력항목!B7</f>
        <v>18304</v>
      </c>
      <c r="C12" s="51">
        <f>+입력항목!C7</f>
        <v>18950</v>
      </c>
      <c r="D12" s="51">
        <f>+입력항목!D7</f>
        <v>15722</v>
      </c>
      <c r="E12" s="51">
        <f>+입력항목!E7</f>
        <v>16732</v>
      </c>
      <c r="F12" s="51">
        <f>+입력항목!F7</f>
        <v>17485</v>
      </c>
      <c r="G12" s="51">
        <f>+입력항목!G7</f>
        <v>19724</v>
      </c>
      <c r="H12" s="51">
        <f>+입력항목!H7</f>
        <v>17985</v>
      </c>
    </row>
    <row r="13" spans="1:11">
      <c r="A13" s="13" t="s">
        <v>17</v>
      </c>
      <c r="B13" s="51">
        <f>+입력항목!B8</f>
        <v>21084</v>
      </c>
      <c r="C13" s="51">
        <f>+입력항목!C8</f>
        <v>16368</v>
      </c>
      <c r="D13" s="51">
        <f>+입력항목!D8</f>
        <v>15115</v>
      </c>
      <c r="E13" s="51">
        <f>+입력항목!E8</f>
        <v>16720</v>
      </c>
      <c r="F13" s="233">
        <f>+입력항목!F8</f>
        <v>10127</v>
      </c>
      <c r="G13" s="51">
        <f>+입력항목!G8</f>
        <v>10680</v>
      </c>
      <c r="H13" s="51">
        <f>+입력항목!H8</f>
        <v>22849</v>
      </c>
    </row>
    <row r="14" spans="1:11">
      <c r="A14" s="13" t="s">
        <v>18</v>
      </c>
      <c r="B14" s="51">
        <f>+입력항목!B9</f>
        <v>15561</v>
      </c>
      <c r="C14" s="51">
        <f>+입력항목!C9</f>
        <v>17762</v>
      </c>
      <c r="D14" s="51">
        <f>+입력항목!D9</f>
        <v>17819</v>
      </c>
      <c r="E14" s="51">
        <f>+입력항목!E9</f>
        <v>15306</v>
      </c>
      <c r="F14" s="51">
        <f>+입력항목!F9</f>
        <v>13263</v>
      </c>
      <c r="G14" s="51">
        <f>+입력항목!G9</f>
        <v>20081</v>
      </c>
      <c r="H14" s="51">
        <f>+입력항목!H9</f>
        <v>21767</v>
      </c>
    </row>
    <row r="15" spans="1:11">
      <c r="A15" s="13" t="s">
        <v>19</v>
      </c>
      <c r="B15" s="51">
        <f>+입력항목!B10</f>
        <v>28279</v>
      </c>
      <c r="C15" s="51">
        <f>+입력항목!C10</f>
        <v>16804</v>
      </c>
      <c r="D15" s="51">
        <f>+입력항목!D10</f>
        <v>17491</v>
      </c>
      <c r="E15" s="51">
        <f>+입력항목!E10</f>
        <v>19683</v>
      </c>
      <c r="F15" s="51">
        <f>+입력항목!F10</f>
        <v>15457</v>
      </c>
      <c r="G15" s="51">
        <f>+입력항목!G10</f>
        <v>18649</v>
      </c>
      <c r="H15" s="51">
        <f>+입력항목!H10</f>
        <v>23356</v>
      </c>
    </row>
    <row r="16" spans="1:11">
      <c r="A16" s="13" t="s">
        <v>20</v>
      </c>
      <c r="B16" s="51">
        <f>+입력항목!B11</f>
        <v>20299</v>
      </c>
      <c r="C16" s="51">
        <f>+입력항목!C11</f>
        <v>19471</v>
      </c>
      <c r="D16" s="51">
        <f>+입력항목!D11</f>
        <v>19037</v>
      </c>
      <c r="E16" s="51">
        <f>+입력항목!E11</f>
        <v>18461</v>
      </c>
      <c r="F16" s="51">
        <f>+입력항목!F11</f>
        <v>26252</v>
      </c>
      <c r="G16" s="51">
        <f>+입력항목!G11</f>
        <v>18479</v>
      </c>
      <c r="H16" s="51">
        <f>+입력항목!H11</f>
        <v>16778</v>
      </c>
    </row>
    <row r="17" spans="1:17">
      <c r="A17" s="13" t="s">
        <v>21</v>
      </c>
      <c r="B17" s="51">
        <f>+입력항목!B12</f>
        <v>23802</v>
      </c>
      <c r="C17" s="51">
        <f>+입력항목!C12</f>
        <v>21618</v>
      </c>
      <c r="D17" s="51">
        <f>+입력항목!D12</f>
        <v>17430</v>
      </c>
      <c r="E17" s="51">
        <f>+입력항목!E12</f>
        <v>17422</v>
      </c>
      <c r="F17" s="51">
        <f>+입력항목!F12</f>
        <v>15050</v>
      </c>
      <c r="G17" s="51">
        <f>+입력항목!G12</f>
        <v>14972</v>
      </c>
      <c r="H17" s="51">
        <f>+입력항목!H12</f>
        <v>23485</v>
      </c>
    </row>
    <row r="18" spans="1:17">
      <c r="A18" s="13" t="s">
        <v>22</v>
      </c>
      <c r="B18" s="51">
        <f>+입력항목!B13</f>
        <v>26449</v>
      </c>
      <c r="C18" s="51">
        <f>+입력항목!C13</f>
        <v>22209</v>
      </c>
      <c r="D18" s="51">
        <f>+입력항목!D13</f>
        <v>21023</v>
      </c>
      <c r="E18" s="51">
        <f>+입력항목!E13</f>
        <v>16742</v>
      </c>
      <c r="F18" s="51">
        <f>+입력항목!F13</f>
        <v>19333</v>
      </c>
      <c r="G18" s="51">
        <f>+입력항목!G13</f>
        <v>22687</v>
      </c>
      <c r="H18" s="103">
        <f>+입력항목!H13</f>
        <v>17407</v>
      </c>
    </row>
    <row r="19" spans="1:17">
      <c r="A19" s="15"/>
      <c r="B19" s="35"/>
      <c r="C19" s="35"/>
      <c r="D19" s="35"/>
      <c r="E19" s="35"/>
      <c r="F19" s="35"/>
      <c r="G19" s="35"/>
      <c r="H19" s="35"/>
    </row>
    <row r="20" spans="1:17">
      <c r="G20" s="240"/>
      <c r="J20" s="21"/>
      <c r="K20" s="21"/>
      <c r="L20" s="50"/>
      <c r="M20" s="50"/>
      <c r="N20" s="50"/>
      <c r="O20" s="50"/>
      <c r="P20" s="50"/>
      <c r="Q20" s="50"/>
    </row>
    <row r="21" spans="1:17" ht="17.25">
      <c r="A21" s="9" t="s">
        <v>95</v>
      </c>
      <c r="B21" s="105">
        <f>+입력항목!B15</f>
        <v>45615</v>
      </c>
      <c r="G21" s="240"/>
      <c r="J21" s="150" t="s">
        <v>214</v>
      </c>
      <c r="K21" s="21"/>
      <c r="L21" s="50"/>
      <c r="M21" s="50"/>
      <c r="N21" s="50"/>
      <c r="O21" s="50"/>
      <c r="P21" s="50"/>
      <c r="Q21" s="50"/>
    </row>
    <row r="22" spans="1:17" ht="17.25" thickBot="1">
      <c r="A22" s="12" t="s">
        <v>0</v>
      </c>
      <c r="B22" s="2" t="s">
        <v>8</v>
      </c>
      <c r="C22" s="2" t="s">
        <v>9</v>
      </c>
      <c r="D22" s="2" t="s">
        <v>10</v>
      </c>
      <c r="E22" s="2" t="s">
        <v>11</v>
      </c>
      <c r="F22" s="2" t="s">
        <v>12</v>
      </c>
      <c r="G22" s="241" t="s">
        <v>13</v>
      </c>
      <c r="H22" s="2" t="s">
        <v>14</v>
      </c>
      <c r="J22" s="149"/>
      <c r="K22" s="149"/>
      <c r="L22" s="149"/>
      <c r="M22" s="149"/>
      <c r="N22" s="149"/>
      <c r="O22" s="149"/>
      <c r="P22" s="149"/>
      <c r="Q22" s="50"/>
    </row>
    <row r="23" spans="1:17">
      <c r="A23" s="13" t="s">
        <v>15</v>
      </c>
      <c r="B23" s="103">
        <f>+입력항목!B17</f>
        <v>29887</v>
      </c>
      <c r="C23" s="51">
        <f>+입력항목!C17</f>
        <v>11547</v>
      </c>
      <c r="D23" s="51">
        <f>+입력항목!D17</f>
        <v>17749</v>
      </c>
      <c r="E23" s="51">
        <f>+입력항목!E17</f>
        <v>16423</v>
      </c>
      <c r="F23" s="51">
        <f>+입력항목!F17</f>
        <v>15904</v>
      </c>
      <c r="G23" s="51">
        <f>+입력항목!G17</f>
        <v>15402</v>
      </c>
      <c r="H23" s="51">
        <f>+입력항목!H17</f>
        <v>17428</v>
      </c>
      <c r="J23" s="152"/>
      <c r="K23" s="153"/>
      <c r="L23" s="270" t="s">
        <v>164</v>
      </c>
      <c r="M23" s="270"/>
      <c r="N23" s="270" t="s">
        <v>165</v>
      </c>
      <c r="O23" s="271"/>
      <c r="P23" s="149"/>
      <c r="Q23" s="50"/>
    </row>
    <row r="24" spans="1:17">
      <c r="A24" s="13" t="s">
        <v>16</v>
      </c>
      <c r="B24" s="51">
        <f>+입력항목!B18</f>
        <v>18172</v>
      </c>
      <c r="C24" s="51">
        <f>+입력항목!C18</f>
        <v>18813</v>
      </c>
      <c r="D24" s="51">
        <f>+입력항목!D18</f>
        <v>15638</v>
      </c>
      <c r="E24" s="51">
        <f>+입력항목!E18</f>
        <v>16651</v>
      </c>
      <c r="F24" s="51">
        <f>+입력항목!F18</f>
        <v>17328</v>
      </c>
      <c r="G24" s="51">
        <f>+입력항목!G18</f>
        <v>19724</v>
      </c>
      <c r="H24" s="51">
        <f>+입력항목!H18</f>
        <v>17862</v>
      </c>
      <c r="J24" s="234"/>
      <c r="K24" s="235" t="s">
        <v>146</v>
      </c>
      <c r="L24" s="235" t="s">
        <v>85</v>
      </c>
      <c r="M24" s="235" t="s">
        <v>86</v>
      </c>
      <c r="N24" s="151" t="s">
        <v>85</v>
      </c>
      <c r="O24" s="155" t="s">
        <v>86</v>
      </c>
      <c r="Q24" s="50"/>
    </row>
    <row r="25" spans="1:17">
      <c r="A25" s="13" t="s">
        <v>17</v>
      </c>
      <c r="B25" s="51">
        <f>+입력항목!B19</f>
        <v>20977</v>
      </c>
      <c r="C25" s="51">
        <f>+입력항목!C19</f>
        <v>16253</v>
      </c>
      <c r="D25" s="51">
        <f>+입력항목!D19</f>
        <v>15011</v>
      </c>
      <c r="E25" s="51">
        <f>+입력항목!E19</f>
        <v>16598</v>
      </c>
      <c r="F25" s="233">
        <f>+입력항목!F19</f>
        <v>10030</v>
      </c>
      <c r="G25" s="51">
        <f>+입력항목!G19</f>
        <v>10612</v>
      </c>
      <c r="H25" s="51">
        <f>+입력항목!H19</f>
        <v>22701</v>
      </c>
      <c r="J25" s="236"/>
      <c r="K25" s="235"/>
      <c r="L25" s="235" t="s">
        <v>147</v>
      </c>
      <c r="M25" s="235" t="s">
        <v>148</v>
      </c>
      <c r="N25" s="151" t="s">
        <v>147</v>
      </c>
      <c r="O25" s="155" t="s">
        <v>148</v>
      </c>
      <c r="Q25" s="50"/>
    </row>
    <row r="26" spans="1:17">
      <c r="A26" s="13" t="s">
        <v>18</v>
      </c>
      <c r="B26" s="51">
        <f>+입력항목!B20</f>
        <v>15455</v>
      </c>
      <c r="C26" s="51">
        <f>+입력항목!C20</f>
        <v>17639</v>
      </c>
      <c r="D26" s="51">
        <f>+입력항목!D20</f>
        <v>17691</v>
      </c>
      <c r="E26" s="51">
        <f>+입력항목!E20</f>
        <v>15221</v>
      </c>
      <c r="F26" s="51">
        <f>+입력항목!F20</f>
        <v>13183</v>
      </c>
      <c r="G26" s="51">
        <f>+입력항목!G20</f>
        <v>19998</v>
      </c>
      <c r="H26" s="51">
        <f>+입력항목!H20</f>
        <v>21632</v>
      </c>
      <c r="J26" s="236">
        <v>1</v>
      </c>
      <c r="K26" s="235" t="s">
        <v>149</v>
      </c>
      <c r="L26" s="235">
        <v>910</v>
      </c>
      <c r="M26" s="235">
        <v>112</v>
      </c>
      <c r="N26" s="151">
        <v>910</v>
      </c>
      <c r="O26" s="155">
        <v>120</v>
      </c>
      <c r="Q26" s="50"/>
    </row>
    <row r="27" spans="1:17">
      <c r="A27" s="13" t="s">
        <v>19</v>
      </c>
      <c r="B27" s="51">
        <f>+입력항목!B21</f>
        <v>28140</v>
      </c>
      <c r="C27" s="51">
        <f>+입력항목!C21</f>
        <v>16661</v>
      </c>
      <c r="D27" s="51">
        <f>+입력항목!D21</f>
        <v>17376</v>
      </c>
      <c r="E27" s="51">
        <f>+입력항목!E21</f>
        <v>19591</v>
      </c>
      <c r="F27" s="51">
        <f>+입력항목!F21</f>
        <v>15348</v>
      </c>
      <c r="G27" s="51">
        <f>+입력항목!G21</f>
        <v>18552</v>
      </c>
      <c r="H27" s="51">
        <f>+입력항목!H21</f>
        <v>23186</v>
      </c>
      <c r="J27" s="236">
        <v>2</v>
      </c>
      <c r="K27" s="235" t="s">
        <v>150</v>
      </c>
      <c r="L27" s="235">
        <v>1600</v>
      </c>
      <c r="M27" s="235">
        <v>206.6</v>
      </c>
      <c r="N27" s="151">
        <v>1600</v>
      </c>
      <c r="O27" s="155">
        <v>214.6</v>
      </c>
      <c r="Q27" s="50"/>
    </row>
    <row r="28" spans="1:17" ht="17.25" thickBot="1">
      <c r="A28" s="13" t="s">
        <v>20</v>
      </c>
      <c r="B28" s="51">
        <f>+입력항목!B22</f>
        <v>20201</v>
      </c>
      <c r="C28" s="51">
        <f>+입력항목!C22</f>
        <v>19358</v>
      </c>
      <c r="D28" s="51">
        <f>+입력항목!D22</f>
        <v>18945</v>
      </c>
      <c r="E28" s="51">
        <f>+입력항목!E22</f>
        <v>18366</v>
      </c>
      <c r="F28" s="51">
        <f>+입력항목!F22</f>
        <v>26061</v>
      </c>
      <c r="G28" s="51">
        <f>+입력항목!G22</f>
        <v>18432</v>
      </c>
      <c r="H28" s="51">
        <f>+입력항목!H22</f>
        <v>16664</v>
      </c>
      <c r="J28" s="237">
        <v>3</v>
      </c>
      <c r="K28" s="238" t="s">
        <v>151</v>
      </c>
      <c r="L28" s="238">
        <v>7300</v>
      </c>
      <c r="M28" s="238">
        <v>299.3</v>
      </c>
      <c r="N28" s="158">
        <v>7300</v>
      </c>
      <c r="O28" s="159">
        <v>307.3</v>
      </c>
      <c r="Q28" s="50"/>
    </row>
    <row r="29" spans="1:17">
      <c r="A29" s="13" t="s">
        <v>21</v>
      </c>
      <c r="B29" s="51">
        <f>+입력항목!B23</f>
        <v>23643</v>
      </c>
      <c r="C29" s="51">
        <f>+입력항목!C23</f>
        <v>21536</v>
      </c>
      <c r="D29" s="51">
        <f>+입력항목!D23</f>
        <v>17306</v>
      </c>
      <c r="E29" s="51">
        <f>+입력항목!E23</f>
        <v>17303</v>
      </c>
      <c r="F29" s="51">
        <f>+입력항목!F23</f>
        <v>14925</v>
      </c>
      <c r="G29" s="51">
        <f>+입력항목!G23</f>
        <v>14900</v>
      </c>
      <c r="H29" s="51">
        <f>+입력항목!H23</f>
        <v>23320</v>
      </c>
      <c r="J29" s="149"/>
      <c r="K29" s="149"/>
      <c r="L29" s="149"/>
      <c r="M29" s="149"/>
      <c r="N29" s="50"/>
      <c r="O29" s="50"/>
      <c r="P29" s="50"/>
      <c r="Q29" s="50"/>
    </row>
    <row r="30" spans="1:17">
      <c r="A30" s="13" t="s">
        <v>22</v>
      </c>
      <c r="B30" s="51">
        <f>+입력항목!B24</f>
        <v>26322</v>
      </c>
      <c r="C30" s="51">
        <f>+입력항목!C24</f>
        <v>22004</v>
      </c>
      <c r="D30" s="51">
        <f>+입력항목!D24</f>
        <v>20911</v>
      </c>
      <c r="E30" s="51">
        <f>+입력항목!E24</f>
        <v>16636</v>
      </c>
      <c r="F30" s="51">
        <f>+입력항목!F24</f>
        <v>19177</v>
      </c>
      <c r="G30" s="51">
        <f>+입력항목!G24</f>
        <v>22524</v>
      </c>
      <c r="H30" s="103">
        <f>+입력항목!H24</f>
        <v>17306</v>
      </c>
      <c r="J30" s="63"/>
      <c r="K30" s="63"/>
      <c r="L30" s="149"/>
      <c r="M30" s="149"/>
      <c r="N30" s="149"/>
      <c r="O30" s="50"/>
      <c r="P30" s="50"/>
      <c r="Q30" s="50"/>
    </row>
    <row r="31" spans="1:17">
      <c r="I31" s="4"/>
      <c r="J31" s="149"/>
      <c r="K31" s="149"/>
      <c r="L31" s="149"/>
      <c r="M31" s="149"/>
      <c r="N31" s="149"/>
      <c r="O31" s="50"/>
      <c r="P31" s="50"/>
      <c r="Q31" s="50"/>
    </row>
    <row r="32" spans="1:17">
      <c r="J32" s="149"/>
      <c r="K32" s="149"/>
      <c r="L32" s="149"/>
      <c r="M32" s="149"/>
      <c r="N32" s="149"/>
      <c r="O32" s="50"/>
      <c r="P32" s="50"/>
      <c r="Q32" s="50"/>
    </row>
    <row r="33" spans="1:14">
      <c r="A33" s="1" t="s">
        <v>0</v>
      </c>
      <c r="B33" s="2" t="s">
        <v>1</v>
      </c>
      <c r="C33" s="3"/>
      <c r="D33" s="2" t="s">
        <v>2</v>
      </c>
      <c r="E33" s="2" t="s">
        <v>3</v>
      </c>
      <c r="F33" s="2" t="s">
        <v>4</v>
      </c>
      <c r="G33" s="2" t="s">
        <v>5</v>
      </c>
      <c r="H33" s="3"/>
      <c r="J33" s="148"/>
      <c r="K33" s="148"/>
      <c r="L33" s="111"/>
      <c r="M33" s="111"/>
      <c r="N33" s="111"/>
    </row>
    <row r="34" spans="1:14">
      <c r="A34" s="5" t="s">
        <v>6</v>
      </c>
      <c r="B34" s="6">
        <v>910</v>
      </c>
      <c r="D34" s="8" t="s">
        <v>154</v>
      </c>
      <c r="E34" s="8">
        <v>120</v>
      </c>
      <c r="F34" s="6">
        <f>+E34*200</f>
        <v>24000</v>
      </c>
      <c r="G34" s="6">
        <v>0</v>
      </c>
    </row>
    <row r="35" spans="1:14">
      <c r="A35" s="5" t="s">
        <v>152</v>
      </c>
      <c r="B35" s="6">
        <v>1600</v>
      </c>
      <c r="D35" s="8" t="s">
        <v>155</v>
      </c>
      <c r="E35" s="8">
        <v>214.6</v>
      </c>
      <c r="F35" s="6">
        <f>+E35*200</f>
        <v>42920</v>
      </c>
      <c r="G35" s="6">
        <f>+G34+F34</f>
        <v>24000</v>
      </c>
    </row>
    <row r="36" spans="1:14">
      <c r="A36" s="5" t="s">
        <v>153</v>
      </c>
      <c r="B36" s="6">
        <v>7300</v>
      </c>
      <c r="D36" s="8" t="s">
        <v>156</v>
      </c>
      <c r="E36" s="8">
        <v>307.3</v>
      </c>
      <c r="F36" s="6"/>
      <c r="G36" s="6">
        <f>+G35+F35</f>
        <v>66920</v>
      </c>
    </row>
    <row r="37" spans="1:14">
      <c r="D37" s="10" t="s">
        <v>7</v>
      </c>
      <c r="E37" s="11">
        <v>3.2000000000000001E-2</v>
      </c>
    </row>
    <row r="38" spans="1:14">
      <c r="D38" s="24"/>
      <c r="E38" s="25"/>
    </row>
    <row r="39" spans="1:14">
      <c r="D39" s="24"/>
      <c r="E39" s="25"/>
    </row>
    <row r="40" spans="1:14" ht="17.25">
      <c r="A40" s="125" t="s">
        <v>206</v>
      </c>
      <c r="D40" s="24"/>
      <c r="E40" s="25"/>
    </row>
    <row r="41" spans="1:14">
      <c r="D41" s="24"/>
      <c r="E41" s="25"/>
    </row>
    <row r="42" spans="1:14">
      <c r="A42" s="9" t="s">
        <v>117</v>
      </c>
      <c r="B42" s="23" t="str">
        <f>+입력항목!B1</f>
        <v>11/19~12/18</v>
      </c>
      <c r="D42" s="9" t="s">
        <v>28</v>
      </c>
      <c r="E42" s="59">
        <f>+입력항목!B2</f>
        <v>45301</v>
      </c>
      <c r="I42" s="14"/>
    </row>
    <row r="43" spans="1:14">
      <c r="A43" s="12" t="s">
        <v>0</v>
      </c>
      <c r="B43" s="2" t="s">
        <v>8</v>
      </c>
      <c r="C43" s="2" t="s">
        <v>9</v>
      </c>
      <c r="D43" s="2" t="s">
        <v>10</v>
      </c>
      <c r="E43" s="2" t="s">
        <v>11</v>
      </c>
      <c r="F43" s="2" t="s">
        <v>12</v>
      </c>
      <c r="G43" s="2" t="s">
        <v>13</v>
      </c>
      <c r="H43" s="2" t="s">
        <v>14</v>
      </c>
      <c r="I43" s="14"/>
    </row>
    <row r="44" spans="1:14">
      <c r="A44" s="13" t="s">
        <v>15</v>
      </c>
      <c r="B44" s="176">
        <f t="shared" ref="B44:H51" si="0">+B11-B23</f>
        <v>165</v>
      </c>
      <c r="C44" s="57">
        <f t="shared" si="0"/>
        <v>105</v>
      </c>
      <c r="D44" s="57">
        <f t="shared" si="0"/>
        <v>145</v>
      </c>
      <c r="E44" s="57">
        <f t="shared" si="0"/>
        <v>89</v>
      </c>
      <c r="F44" s="57">
        <f t="shared" si="0"/>
        <v>148</v>
      </c>
      <c r="G44" s="57">
        <f t="shared" si="0"/>
        <v>82</v>
      </c>
      <c r="H44" s="57">
        <f t="shared" si="0"/>
        <v>113</v>
      </c>
      <c r="I44" s="14"/>
    </row>
    <row r="45" spans="1:14">
      <c r="A45" s="13" t="s">
        <v>16</v>
      </c>
      <c r="B45" s="57">
        <f t="shared" si="0"/>
        <v>132</v>
      </c>
      <c r="C45" s="57">
        <f t="shared" si="0"/>
        <v>137</v>
      </c>
      <c r="D45" s="57">
        <f t="shared" si="0"/>
        <v>84</v>
      </c>
      <c r="E45" s="57">
        <f t="shared" si="0"/>
        <v>81</v>
      </c>
      <c r="F45" s="57">
        <f t="shared" si="0"/>
        <v>157</v>
      </c>
      <c r="G45" s="57">
        <f t="shared" si="0"/>
        <v>0</v>
      </c>
      <c r="H45" s="57">
        <f t="shared" si="0"/>
        <v>123</v>
      </c>
      <c r="I45" s="14"/>
    </row>
    <row r="46" spans="1:14">
      <c r="A46" s="13" t="s">
        <v>17</v>
      </c>
      <c r="B46" s="57">
        <f t="shared" si="0"/>
        <v>107</v>
      </c>
      <c r="C46" s="57">
        <f t="shared" si="0"/>
        <v>115</v>
      </c>
      <c r="D46" s="57">
        <f t="shared" si="0"/>
        <v>104</v>
      </c>
      <c r="E46" s="57">
        <f t="shared" si="0"/>
        <v>122</v>
      </c>
      <c r="F46" s="232">
        <f t="shared" si="0"/>
        <v>97</v>
      </c>
      <c r="G46" s="57">
        <f t="shared" si="0"/>
        <v>68</v>
      </c>
      <c r="H46" s="57">
        <f t="shared" si="0"/>
        <v>148</v>
      </c>
      <c r="I46" s="14"/>
    </row>
    <row r="47" spans="1:14">
      <c r="A47" s="13" t="s">
        <v>18</v>
      </c>
      <c r="B47" s="57">
        <f t="shared" si="0"/>
        <v>106</v>
      </c>
      <c r="C47" s="57">
        <f t="shared" si="0"/>
        <v>123</v>
      </c>
      <c r="D47" s="57">
        <f t="shared" si="0"/>
        <v>128</v>
      </c>
      <c r="E47" s="57">
        <f t="shared" si="0"/>
        <v>85</v>
      </c>
      <c r="F47" s="57">
        <f t="shared" si="0"/>
        <v>80</v>
      </c>
      <c r="G47" s="57">
        <f t="shared" si="0"/>
        <v>83</v>
      </c>
      <c r="H47" s="57">
        <f t="shared" si="0"/>
        <v>135</v>
      </c>
      <c r="I47" s="14"/>
    </row>
    <row r="48" spans="1:14">
      <c r="A48" s="13" t="s">
        <v>19</v>
      </c>
      <c r="B48" s="57">
        <f t="shared" si="0"/>
        <v>139</v>
      </c>
      <c r="C48" s="57">
        <f t="shared" si="0"/>
        <v>143</v>
      </c>
      <c r="D48" s="57">
        <f t="shared" si="0"/>
        <v>115</v>
      </c>
      <c r="E48" s="57">
        <f t="shared" si="0"/>
        <v>92</v>
      </c>
      <c r="F48" s="57">
        <f t="shared" si="0"/>
        <v>109</v>
      </c>
      <c r="G48" s="57">
        <f t="shared" si="0"/>
        <v>97</v>
      </c>
      <c r="H48" s="57">
        <f t="shared" si="0"/>
        <v>170</v>
      </c>
      <c r="I48" s="19" t="s">
        <v>105</v>
      </c>
      <c r="J48" s="19">
        <f>+MAX(B44:H51)</f>
        <v>205</v>
      </c>
    </row>
    <row r="49" spans="1:10">
      <c r="A49" s="13" t="s">
        <v>20</v>
      </c>
      <c r="B49" s="57">
        <f t="shared" si="0"/>
        <v>98</v>
      </c>
      <c r="C49" s="57">
        <f t="shared" si="0"/>
        <v>113</v>
      </c>
      <c r="D49" s="57">
        <f t="shared" si="0"/>
        <v>92</v>
      </c>
      <c r="E49" s="57">
        <f t="shared" si="0"/>
        <v>95</v>
      </c>
      <c r="F49" s="57">
        <f t="shared" si="0"/>
        <v>191</v>
      </c>
      <c r="G49" s="57">
        <f t="shared" si="0"/>
        <v>47</v>
      </c>
      <c r="H49" s="57">
        <f t="shared" si="0"/>
        <v>114</v>
      </c>
      <c r="I49" s="19" t="s">
        <v>106</v>
      </c>
      <c r="J49" s="19">
        <f>+MIN(B44:H51)</f>
        <v>0</v>
      </c>
    </row>
    <row r="50" spans="1:10">
      <c r="A50" s="13" t="s">
        <v>21</v>
      </c>
      <c r="B50" s="58">
        <f t="shared" si="0"/>
        <v>159</v>
      </c>
      <c r="C50" s="58">
        <f t="shared" si="0"/>
        <v>82</v>
      </c>
      <c r="D50" s="58">
        <f t="shared" si="0"/>
        <v>124</v>
      </c>
      <c r="E50" s="58">
        <f t="shared" si="0"/>
        <v>119</v>
      </c>
      <c r="F50" s="58">
        <f t="shared" si="0"/>
        <v>125</v>
      </c>
      <c r="G50" s="58">
        <f t="shared" si="0"/>
        <v>72</v>
      </c>
      <c r="H50" s="58">
        <f t="shared" si="0"/>
        <v>165</v>
      </c>
      <c r="I50" s="19" t="s">
        <v>107</v>
      </c>
      <c r="J50" s="19">
        <f>+AVERAGE(B44:H51)</f>
        <v>115.94642857142857</v>
      </c>
    </row>
    <row r="51" spans="1:10">
      <c r="A51" s="13" t="s">
        <v>22</v>
      </c>
      <c r="B51" s="58">
        <f t="shared" si="0"/>
        <v>127</v>
      </c>
      <c r="C51" s="58">
        <f t="shared" si="0"/>
        <v>205</v>
      </c>
      <c r="D51" s="58">
        <f t="shared" si="0"/>
        <v>112</v>
      </c>
      <c r="E51" s="58">
        <f t="shared" si="0"/>
        <v>106</v>
      </c>
      <c r="F51" s="58">
        <f t="shared" si="0"/>
        <v>156</v>
      </c>
      <c r="G51" s="58">
        <f t="shared" si="0"/>
        <v>163</v>
      </c>
      <c r="H51" s="242">
        <f t="shared" si="0"/>
        <v>101</v>
      </c>
      <c r="I51" s="19" t="s">
        <v>108</v>
      </c>
      <c r="J51" s="44">
        <f>+SUM(B44:H51)</f>
        <v>6493</v>
      </c>
    </row>
    <row r="52" spans="1:10">
      <c r="A52" s="15"/>
      <c r="B52" s="16"/>
      <c r="C52" s="16"/>
      <c r="D52" s="16"/>
      <c r="E52" s="16"/>
      <c r="F52" s="16"/>
      <c r="G52" s="16"/>
      <c r="H52" s="16"/>
      <c r="I52" s="19" t="s">
        <v>163</v>
      </c>
      <c r="J52" s="19">
        <f>+COUNTIF(B44:H51,"&lt;0")</f>
        <v>0</v>
      </c>
    </row>
    <row r="53" spans="1:10">
      <c r="A53" s="13" t="s">
        <v>1</v>
      </c>
      <c r="B53" s="220" t="s">
        <v>195</v>
      </c>
      <c r="C53" s="223"/>
      <c r="D53" s="223"/>
      <c r="E53" s="223"/>
      <c r="F53" s="223"/>
      <c r="G53" s="245"/>
      <c r="I53" s="19"/>
    </row>
    <row r="54" spans="1:10">
      <c r="A54" s="12" t="s">
        <v>0</v>
      </c>
      <c r="B54" s="2" t="s">
        <v>8</v>
      </c>
      <c r="C54" s="2" t="s">
        <v>23</v>
      </c>
      <c r="D54" s="2" t="s">
        <v>10</v>
      </c>
      <c r="E54" s="2" t="s">
        <v>11</v>
      </c>
      <c r="F54" s="2" t="s">
        <v>12</v>
      </c>
      <c r="G54" s="241" t="s">
        <v>13</v>
      </c>
      <c r="H54" s="2" t="s">
        <v>14</v>
      </c>
      <c r="I54" s="19"/>
    </row>
    <row r="55" spans="1:10">
      <c r="A55" s="17" t="s">
        <v>24</v>
      </c>
      <c r="B55" s="163">
        <f>+IF(B44&lt;201,$B$34,IF(B44&lt;401,$B$35,$B$36))</f>
        <v>910</v>
      </c>
      <c r="C55" s="18">
        <f t="shared" ref="C55:H55" si="1">+IF(C44&lt;201,$B$34,IF(C44&lt;401,$B$35,$B$36))</f>
        <v>910</v>
      </c>
      <c r="D55" s="18">
        <f t="shared" si="1"/>
        <v>910</v>
      </c>
      <c r="E55" s="18">
        <f t="shared" si="1"/>
        <v>910</v>
      </c>
      <c r="F55" s="18">
        <f t="shared" si="1"/>
        <v>910</v>
      </c>
      <c r="G55" s="18">
        <f t="shared" si="1"/>
        <v>910</v>
      </c>
      <c r="H55" s="18">
        <f t="shared" si="1"/>
        <v>910</v>
      </c>
      <c r="I55" s="19"/>
    </row>
    <row r="56" spans="1:10">
      <c r="A56" s="17" t="s">
        <v>16</v>
      </c>
      <c r="B56" s="18">
        <f t="shared" ref="B56:H62" si="2">+IF(B45&lt;201,$B$34,IF(B45&lt;401,$B$35,$B$36))</f>
        <v>910</v>
      </c>
      <c r="C56" s="18">
        <f t="shared" si="2"/>
        <v>910</v>
      </c>
      <c r="D56" s="18">
        <f t="shared" si="2"/>
        <v>910</v>
      </c>
      <c r="E56" s="18">
        <f t="shared" si="2"/>
        <v>910</v>
      </c>
      <c r="F56" s="18">
        <f t="shared" si="2"/>
        <v>910</v>
      </c>
      <c r="G56" s="18">
        <f t="shared" si="2"/>
        <v>910</v>
      </c>
      <c r="H56" s="18">
        <f t="shared" si="2"/>
        <v>910</v>
      </c>
      <c r="I56" s="19"/>
    </row>
    <row r="57" spans="1:10">
      <c r="A57" s="17" t="s">
        <v>17</v>
      </c>
      <c r="B57" s="18">
        <f t="shared" si="2"/>
        <v>910</v>
      </c>
      <c r="C57" s="18">
        <f t="shared" si="2"/>
        <v>910</v>
      </c>
      <c r="D57" s="18">
        <f t="shared" si="2"/>
        <v>910</v>
      </c>
      <c r="E57" s="18">
        <f t="shared" si="2"/>
        <v>910</v>
      </c>
      <c r="F57" s="231">
        <f t="shared" si="2"/>
        <v>910</v>
      </c>
      <c r="G57" s="18">
        <f t="shared" si="2"/>
        <v>910</v>
      </c>
      <c r="H57" s="18">
        <f t="shared" si="2"/>
        <v>910</v>
      </c>
      <c r="I57" s="19"/>
    </row>
    <row r="58" spans="1:10">
      <c r="A58" s="17" t="s">
        <v>18</v>
      </c>
      <c r="B58" s="18">
        <f t="shared" si="2"/>
        <v>910</v>
      </c>
      <c r="C58" s="18">
        <f t="shared" si="2"/>
        <v>910</v>
      </c>
      <c r="D58" s="18">
        <f t="shared" si="2"/>
        <v>910</v>
      </c>
      <c r="E58" s="18">
        <f t="shared" si="2"/>
        <v>910</v>
      </c>
      <c r="F58" s="18">
        <f t="shared" si="2"/>
        <v>910</v>
      </c>
      <c r="G58" s="18">
        <f t="shared" si="2"/>
        <v>910</v>
      </c>
      <c r="H58" s="18">
        <f t="shared" si="2"/>
        <v>910</v>
      </c>
      <c r="I58" s="19"/>
    </row>
    <row r="59" spans="1:10">
      <c r="A59" s="17" t="s">
        <v>19</v>
      </c>
      <c r="B59" s="18">
        <f t="shared" si="2"/>
        <v>910</v>
      </c>
      <c r="C59" s="18">
        <f t="shared" si="2"/>
        <v>910</v>
      </c>
      <c r="D59" s="18">
        <f t="shared" si="2"/>
        <v>910</v>
      </c>
      <c r="E59" s="18">
        <f t="shared" si="2"/>
        <v>910</v>
      </c>
      <c r="F59" s="18">
        <f t="shared" si="2"/>
        <v>910</v>
      </c>
      <c r="G59" s="18">
        <f t="shared" si="2"/>
        <v>910</v>
      </c>
      <c r="H59" s="18">
        <f t="shared" si="2"/>
        <v>910</v>
      </c>
      <c r="I59" s="19"/>
    </row>
    <row r="60" spans="1:10">
      <c r="A60" s="17" t="s">
        <v>20</v>
      </c>
      <c r="B60" s="18">
        <f t="shared" si="2"/>
        <v>910</v>
      </c>
      <c r="C60" s="18">
        <f t="shared" si="2"/>
        <v>910</v>
      </c>
      <c r="D60" s="18">
        <f t="shared" si="2"/>
        <v>910</v>
      </c>
      <c r="E60" s="18">
        <f t="shared" si="2"/>
        <v>910</v>
      </c>
      <c r="F60" s="18">
        <f t="shared" si="2"/>
        <v>910</v>
      </c>
      <c r="G60" s="18">
        <f t="shared" si="2"/>
        <v>910</v>
      </c>
      <c r="H60" s="18">
        <f t="shared" si="2"/>
        <v>910</v>
      </c>
      <c r="I60" s="21"/>
    </row>
    <row r="61" spans="1:10">
      <c r="A61" s="17" t="s">
        <v>21</v>
      </c>
      <c r="B61" s="18">
        <f t="shared" si="2"/>
        <v>910</v>
      </c>
      <c r="C61" s="18">
        <f t="shared" si="2"/>
        <v>910</v>
      </c>
      <c r="D61" s="18">
        <f t="shared" si="2"/>
        <v>910</v>
      </c>
      <c r="E61" s="18">
        <f t="shared" si="2"/>
        <v>910</v>
      </c>
      <c r="F61" s="18">
        <f t="shared" si="2"/>
        <v>910</v>
      </c>
      <c r="G61" s="18">
        <f t="shared" si="2"/>
        <v>910</v>
      </c>
      <c r="H61" s="18">
        <f t="shared" si="2"/>
        <v>910</v>
      </c>
      <c r="I61" s="19"/>
    </row>
    <row r="62" spans="1:10">
      <c r="A62" s="17" t="s">
        <v>22</v>
      </c>
      <c r="B62" s="18">
        <f t="shared" si="2"/>
        <v>910</v>
      </c>
      <c r="C62" s="18">
        <f t="shared" si="2"/>
        <v>1600</v>
      </c>
      <c r="D62" s="18">
        <f t="shared" si="2"/>
        <v>910</v>
      </c>
      <c r="E62" s="18">
        <f t="shared" si="2"/>
        <v>910</v>
      </c>
      <c r="F62" s="18">
        <f t="shared" si="2"/>
        <v>910</v>
      </c>
      <c r="G62" s="18">
        <f t="shared" si="2"/>
        <v>910</v>
      </c>
      <c r="H62" s="163">
        <f t="shared" si="2"/>
        <v>910</v>
      </c>
      <c r="I62" s="19"/>
    </row>
    <row r="63" spans="1:10">
      <c r="A63" s="15"/>
      <c r="B63" s="20"/>
      <c r="C63" s="20"/>
      <c r="D63" s="20"/>
      <c r="E63" s="20"/>
      <c r="F63" s="20"/>
      <c r="G63" s="20"/>
      <c r="H63" s="20"/>
      <c r="I63" s="19"/>
    </row>
    <row r="64" spans="1:10">
      <c r="A64" s="13" t="s">
        <v>3</v>
      </c>
      <c r="B64" s="220" t="s">
        <v>194</v>
      </c>
      <c r="C64" s="221"/>
      <c r="D64" s="221"/>
      <c r="E64" s="221"/>
      <c r="F64" s="221"/>
      <c r="G64" s="221"/>
      <c r="H64" s="221"/>
      <c r="I64" s="222"/>
    </row>
    <row r="65" spans="1:14">
      <c r="A65" s="12" t="s">
        <v>0</v>
      </c>
      <c r="B65" s="2" t="s">
        <v>8</v>
      </c>
      <c r="C65" s="2" t="s">
        <v>9</v>
      </c>
      <c r="D65" s="2" t="s">
        <v>10</v>
      </c>
      <c r="E65" s="2" t="s">
        <v>11</v>
      </c>
      <c r="F65" s="2" t="s">
        <v>12</v>
      </c>
      <c r="G65" s="2" t="s">
        <v>13</v>
      </c>
      <c r="H65" s="2" t="s">
        <v>14</v>
      </c>
      <c r="I65" s="19"/>
      <c r="K65" s="126"/>
    </row>
    <row r="66" spans="1:14">
      <c r="A66" s="17" t="s">
        <v>24</v>
      </c>
      <c r="B66" s="18">
        <f>+ROUNDDOWN(IF(B44&lt;201,$E$34*B44,IF(B44&lt;401,$E$35*(B44-200)+$G$35,$E$36*(B44-400)+$G$36)),0)</f>
        <v>19800</v>
      </c>
      <c r="C66" s="18">
        <f t="shared" ref="C66:H66" si="3">+ROUNDDOWN(IF(C44&lt;201,$E$34*C44,IF(C44&lt;401,$E$35*(C44-200)+$G$35,$E$36*(C44-400)+$G$36)),0)</f>
        <v>12600</v>
      </c>
      <c r="D66" s="18">
        <f t="shared" si="3"/>
        <v>17400</v>
      </c>
      <c r="E66" s="18">
        <f t="shared" si="3"/>
        <v>10680</v>
      </c>
      <c r="F66" s="18">
        <f t="shared" si="3"/>
        <v>17760</v>
      </c>
      <c r="G66" s="18">
        <f t="shared" si="3"/>
        <v>9840</v>
      </c>
      <c r="H66" s="18">
        <f t="shared" si="3"/>
        <v>13560</v>
      </c>
      <c r="I66" s="19"/>
    </row>
    <row r="67" spans="1:14">
      <c r="A67" s="17" t="s">
        <v>16</v>
      </c>
      <c r="B67" s="18">
        <f t="shared" ref="B67:H73" si="4">+ROUNDDOWN(IF(B45&lt;201,$E$34*B45,IF(B45&lt;401,$E$35*(B45-200)+$G$35,$E$36*(B45-400)+$G$36)),0)</f>
        <v>15840</v>
      </c>
      <c r="C67" s="18">
        <f t="shared" si="4"/>
        <v>16440</v>
      </c>
      <c r="D67" s="18">
        <f t="shared" si="4"/>
        <v>10080</v>
      </c>
      <c r="E67" s="18">
        <f t="shared" si="4"/>
        <v>9720</v>
      </c>
      <c r="F67" s="18">
        <f t="shared" si="4"/>
        <v>18840</v>
      </c>
      <c r="G67" s="18">
        <f t="shared" si="4"/>
        <v>0</v>
      </c>
      <c r="H67" s="18">
        <f t="shared" si="4"/>
        <v>14760</v>
      </c>
      <c r="I67" s="19"/>
    </row>
    <row r="68" spans="1:14">
      <c r="A68" s="17" t="s">
        <v>17</v>
      </c>
      <c r="B68" s="18">
        <f t="shared" si="4"/>
        <v>12840</v>
      </c>
      <c r="C68" s="18">
        <f t="shared" si="4"/>
        <v>13800</v>
      </c>
      <c r="D68" s="18">
        <f t="shared" si="4"/>
        <v>12480</v>
      </c>
      <c r="E68" s="18">
        <f t="shared" si="4"/>
        <v>14640</v>
      </c>
      <c r="F68" s="231">
        <f t="shared" si="4"/>
        <v>11640</v>
      </c>
      <c r="G68" s="18">
        <f t="shared" si="4"/>
        <v>8160</v>
      </c>
      <c r="H68" s="18">
        <f t="shared" si="4"/>
        <v>17760</v>
      </c>
      <c r="I68" s="19"/>
    </row>
    <row r="69" spans="1:14">
      <c r="A69" s="17" t="s">
        <v>18</v>
      </c>
      <c r="B69" s="18">
        <f t="shared" si="4"/>
        <v>12720</v>
      </c>
      <c r="C69" s="18">
        <f t="shared" si="4"/>
        <v>14760</v>
      </c>
      <c r="D69" s="18">
        <f t="shared" si="4"/>
        <v>15360</v>
      </c>
      <c r="E69" s="18">
        <f t="shared" si="4"/>
        <v>10200</v>
      </c>
      <c r="F69" s="18">
        <f t="shared" si="4"/>
        <v>9600</v>
      </c>
      <c r="G69" s="18">
        <f t="shared" si="4"/>
        <v>9960</v>
      </c>
      <c r="H69" s="18">
        <f t="shared" si="4"/>
        <v>16200</v>
      </c>
      <c r="I69" s="19"/>
    </row>
    <row r="70" spans="1:14">
      <c r="A70" s="17" t="s">
        <v>19</v>
      </c>
      <c r="B70" s="18">
        <f t="shared" si="4"/>
        <v>16680</v>
      </c>
      <c r="C70" s="18">
        <f t="shared" si="4"/>
        <v>17160</v>
      </c>
      <c r="D70" s="18">
        <f t="shared" si="4"/>
        <v>13800</v>
      </c>
      <c r="E70" s="18">
        <f t="shared" si="4"/>
        <v>11040</v>
      </c>
      <c r="F70" s="18">
        <f t="shared" si="4"/>
        <v>13080</v>
      </c>
      <c r="G70" s="18">
        <f t="shared" si="4"/>
        <v>11640</v>
      </c>
      <c r="H70" s="18">
        <f t="shared" si="4"/>
        <v>20400</v>
      </c>
    </row>
    <row r="71" spans="1:14">
      <c r="A71" s="17" t="s">
        <v>20</v>
      </c>
      <c r="B71" s="18">
        <f t="shared" si="4"/>
        <v>11760</v>
      </c>
      <c r="C71" s="18">
        <f t="shared" si="4"/>
        <v>13560</v>
      </c>
      <c r="D71" s="18">
        <f t="shared" si="4"/>
        <v>11040</v>
      </c>
      <c r="E71" s="18">
        <f t="shared" si="4"/>
        <v>11400</v>
      </c>
      <c r="F71" s="18">
        <f t="shared" si="4"/>
        <v>22920</v>
      </c>
      <c r="G71" s="18">
        <f t="shared" si="4"/>
        <v>5640</v>
      </c>
      <c r="H71" s="18">
        <f t="shared" si="4"/>
        <v>13680</v>
      </c>
    </row>
    <row r="72" spans="1:14">
      <c r="A72" s="17" t="s">
        <v>21</v>
      </c>
      <c r="B72" s="18">
        <f t="shared" si="4"/>
        <v>19080</v>
      </c>
      <c r="C72" s="18">
        <f t="shared" si="4"/>
        <v>9840</v>
      </c>
      <c r="D72" s="18">
        <f t="shared" si="4"/>
        <v>14880</v>
      </c>
      <c r="E72" s="18">
        <f t="shared" si="4"/>
        <v>14280</v>
      </c>
      <c r="F72" s="18">
        <f t="shared" si="4"/>
        <v>15000</v>
      </c>
      <c r="G72" s="18">
        <f t="shared" si="4"/>
        <v>8640</v>
      </c>
      <c r="H72" s="18">
        <f t="shared" si="4"/>
        <v>19800</v>
      </c>
    </row>
    <row r="73" spans="1:14">
      <c r="A73" s="17" t="s">
        <v>22</v>
      </c>
      <c r="B73" s="18">
        <f t="shared" si="4"/>
        <v>15240</v>
      </c>
      <c r="C73" s="18">
        <f t="shared" si="4"/>
        <v>25073</v>
      </c>
      <c r="D73" s="18">
        <f t="shared" si="4"/>
        <v>13440</v>
      </c>
      <c r="E73" s="18">
        <f t="shared" si="4"/>
        <v>12720</v>
      </c>
      <c r="F73" s="18">
        <f t="shared" si="4"/>
        <v>18720</v>
      </c>
      <c r="G73" s="18">
        <f t="shared" si="4"/>
        <v>19560</v>
      </c>
      <c r="H73" s="18">
        <f t="shared" si="4"/>
        <v>12120</v>
      </c>
    </row>
    <row r="75" spans="1:14">
      <c r="A75" s="22" t="s">
        <v>157</v>
      </c>
      <c r="B75" s="20"/>
      <c r="C75" s="161">
        <v>2000</v>
      </c>
      <c r="D75" s="63" t="s">
        <v>166</v>
      </c>
      <c r="E75" s="63" t="s">
        <v>174</v>
      </c>
      <c r="F75" s="160" t="s">
        <v>173</v>
      </c>
      <c r="G75" s="20"/>
      <c r="H75" s="20"/>
      <c r="I75" s="220" t="s">
        <v>193</v>
      </c>
      <c r="J75" s="224"/>
      <c r="K75" s="224"/>
      <c r="L75" s="225"/>
      <c r="M75" s="225"/>
      <c r="N75" s="225"/>
    </row>
    <row r="76" spans="1:14">
      <c r="A76" s="12" t="s">
        <v>0</v>
      </c>
      <c r="B76" s="2" t="s">
        <v>8</v>
      </c>
      <c r="C76" s="2" t="s">
        <v>23</v>
      </c>
      <c r="D76" s="2" t="s">
        <v>10</v>
      </c>
      <c r="E76" s="2" t="s">
        <v>11</v>
      </c>
      <c r="F76" s="2" t="s">
        <v>12</v>
      </c>
      <c r="G76" s="2" t="s">
        <v>13</v>
      </c>
      <c r="H76" s="2" t="s">
        <v>14</v>
      </c>
    </row>
    <row r="77" spans="1:14">
      <c r="A77" s="17" t="s">
        <v>24</v>
      </c>
      <c r="B77" s="18"/>
      <c r="C77" s="18"/>
      <c r="D77" s="18"/>
      <c r="E77" s="18"/>
      <c r="F77" s="18"/>
      <c r="G77" s="18"/>
      <c r="H77" s="18"/>
    </row>
    <row r="78" spans="1:14">
      <c r="A78" s="17" t="s">
        <v>16</v>
      </c>
      <c r="B78" s="18"/>
      <c r="C78" s="18"/>
      <c r="D78" s="18"/>
      <c r="E78" s="18"/>
      <c r="F78" s="18"/>
      <c r="G78" s="18"/>
      <c r="H78" s="18"/>
    </row>
    <row r="79" spans="1:14">
      <c r="A79" s="17" t="s">
        <v>17</v>
      </c>
      <c r="B79" s="18"/>
      <c r="C79" s="18"/>
      <c r="D79" s="18"/>
      <c r="E79" s="18"/>
      <c r="F79" s="231"/>
      <c r="G79" s="18"/>
      <c r="H79" s="18"/>
      <c r="I79" s="177" t="s">
        <v>176</v>
      </c>
    </row>
    <row r="80" spans="1:14">
      <c r="A80" s="17" t="s">
        <v>18</v>
      </c>
      <c r="B80" s="18"/>
      <c r="C80" s="18"/>
      <c r="D80" s="18"/>
      <c r="E80" s="18"/>
      <c r="F80" s="18"/>
      <c r="G80" s="18"/>
      <c r="H80" s="18"/>
    </row>
    <row r="81" spans="1:9">
      <c r="A81" s="17" t="s">
        <v>19</v>
      </c>
      <c r="B81" s="18"/>
      <c r="C81" s="18"/>
      <c r="D81" s="18"/>
      <c r="E81" s="18"/>
      <c r="F81" s="18"/>
      <c r="G81" s="18"/>
      <c r="H81" s="18"/>
    </row>
    <row r="82" spans="1:9">
      <c r="A82" s="17" t="s">
        <v>20</v>
      </c>
      <c r="B82" s="18"/>
      <c r="C82" s="18"/>
      <c r="D82" s="18"/>
      <c r="E82" s="18"/>
      <c r="F82" s="18"/>
      <c r="G82" s="18"/>
      <c r="H82" s="18"/>
    </row>
    <row r="83" spans="1:9">
      <c r="A83" s="17" t="s">
        <v>21</v>
      </c>
      <c r="B83" s="18"/>
      <c r="C83" s="18"/>
      <c r="D83" s="18"/>
      <c r="E83" s="18"/>
      <c r="F83" s="18"/>
      <c r="G83" s="18"/>
      <c r="H83" s="18"/>
    </row>
    <row r="84" spans="1:9">
      <c r="A84" s="17" t="s">
        <v>22</v>
      </c>
      <c r="B84" s="18"/>
      <c r="C84" s="18"/>
      <c r="D84" s="18"/>
      <c r="E84" s="18"/>
      <c r="F84" s="18"/>
      <c r="G84" s="18"/>
      <c r="H84" s="18"/>
    </row>
    <row r="85" spans="1:9" ht="17.25" thickBot="1"/>
    <row r="86" spans="1:9" ht="17.25" thickBot="1">
      <c r="A86" s="189" t="s">
        <v>167</v>
      </c>
      <c r="B86" s="190"/>
      <c r="C86" s="191">
        <v>9</v>
      </c>
      <c r="D86" s="192" t="s">
        <v>166</v>
      </c>
      <c r="E86" s="193"/>
      <c r="F86" s="194"/>
      <c r="G86" s="194"/>
      <c r="H86" s="194"/>
      <c r="I86" s="195"/>
    </row>
    <row r="87" spans="1:9">
      <c r="A87" s="12" t="s">
        <v>0</v>
      </c>
      <c r="B87" s="2" t="s">
        <v>8</v>
      </c>
      <c r="C87" s="2" t="s">
        <v>23</v>
      </c>
      <c r="D87" s="2" t="s">
        <v>10</v>
      </c>
      <c r="E87" s="2" t="s">
        <v>11</v>
      </c>
      <c r="F87" s="2" t="s">
        <v>12</v>
      </c>
      <c r="G87" s="2" t="s">
        <v>13</v>
      </c>
      <c r="H87" s="2" t="s">
        <v>14</v>
      </c>
    </row>
    <row r="88" spans="1:9">
      <c r="A88" s="17" t="s">
        <v>24</v>
      </c>
      <c r="B88" s="18">
        <f>+ROUND($C$86*B44,0)</f>
        <v>1485</v>
      </c>
      <c r="C88" s="18">
        <f t="shared" ref="C88:H88" si="5">+ROUND($C$86*C44,0)</f>
        <v>945</v>
      </c>
      <c r="D88" s="18">
        <f t="shared" si="5"/>
        <v>1305</v>
      </c>
      <c r="E88" s="18">
        <f t="shared" si="5"/>
        <v>801</v>
      </c>
      <c r="F88" s="18">
        <f t="shared" si="5"/>
        <v>1332</v>
      </c>
      <c r="G88" s="18">
        <f t="shared" si="5"/>
        <v>738</v>
      </c>
      <c r="H88" s="18">
        <f t="shared" si="5"/>
        <v>1017</v>
      </c>
    </row>
    <row r="89" spans="1:9">
      <c r="A89" s="17" t="s">
        <v>16</v>
      </c>
      <c r="B89" s="18">
        <f t="shared" ref="B89:H95" si="6">+ROUND($C$86*B45,0)</f>
        <v>1188</v>
      </c>
      <c r="C89" s="18">
        <f t="shared" si="6"/>
        <v>1233</v>
      </c>
      <c r="D89" s="18">
        <f t="shared" si="6"/>
        <v>756</v>
      </c>
      <c r="E89" s="18">
        <f t="shared" si="6"/>
        <v>729</v>
      </c>
      <c r="F89" s="18">
        <f t="shared" si="6"/>
        <v>1413</v>
      </c>
      <c r="G89" s="18">
        <f t="shared" si="6"/>
        <v>0</v>
      </c>
      <c r="H89" s="18">
        <f t="shared" si="6"/>
        <v>1107</v>
      </c>
    </row>
    <row r="90" spans="1:9">
      <c r="A90" s="17" t="s">
        <v>17</v>
      </c>
      <c r="B90" s="18">
        <f t="shared" si="6"/>
        <v>963</v>
      </c>
      <c r="C90" s="18">
        <f t="shared" si="6"/>
        <v>1035</v>
      </c>
      <c r="D90" s="18">
        <f t="shared" si="6"/>
        <v>936</v>
      </c>
      <c r="E90" s="18">
        <f t="shared" si="6"/>
        <v>1098</v>
      </c>
      <c r="F90" s="231">
        <f t="shared" si="6"/>
        <v>873</v>
      </c>
      <c r="G90" s="18">
        <f t="shared" si="6"/>
        <v>612</v>
      </c>
      <c r="H90" s="18">
        <f t="shared" si="6"/>
        <v>1332</v>
      </c>
    </row>
    <row r="91" spans="1:9">
      <c r="A91" s="17" t="s">
        <v>18</v>
      </c>
      <c r="B91" s="18">
        <f t="shared" si="6"/>
        <v>954</v>
      </c>
      <c r="C91" s="18">
        <f t="shared" si="6"/>
        <v>1107</v>
      </c>
      <c r="D91" s="18">
        <f t="shared" si="6"/>
        <v>1152</v>
      </c>
      <c r="E91" s="18">
        <f t="shared" si="6"/>
        <v>765</v>
      </c>
      <c r="F91" s="18">
        <f t="shared" si="6"/>
        <v>720</v>
      </c>
      <c r="G91" s="18">
        <f t="shared" si="6"/>
        <v>747</v>
      </c>
      <c r="H91" s="18">
        <f t="shared" si="6"/>
        <v>1215</v>
      </c>
    </row>
    <row r="92" spans="1:9">
      <c r="A92" s="17" t="s">
        <v>19</v>
      </c>
      <c r="B92" s="18">
        <f t="shared" si="6"/>
        <v>1251</v>
      </c>
      <c r="C92" s="18">
        <f t="shared" si="6"/>
        <v>1287</v>
      </c>
      <c r="D92" s="18">
        <f t="shared" si="6"/>
        <v>1035</v>
      </c>
      <c r="E92" s="18">
        <f t="shared" si="6"/>
        <v>828</v>
      </c>
      <c r="F92" s="18">
        <f t="shared" si="6"/>
        <v>981</v>
      </c>
      <c r="G92" s="18">
        <f t="shared" si="6"/>
        <v>873</v>
      </c>
      <c r="H92" s="18">
        <f t="shared" si="6"/>
        <v>1530</v>
      </c>
    </row>
    <row r="93" spans="1:9">
      <c r="A93" s="17" t="s">
        <v>20</v>
      </c>
      <c r="B93" s="18">
        <f t="shared" si="6"/>
        <v>882</v>
      </c>
      <c r="C93" s="18">
        <f t="shared" si="6"/>
        <v>1017</v>
      </c>
      <c r="D93" s="18">
        <f t="shared" si="6"/>
        <v>828</v>
      </c>
      <c r="E93" s="18">
        <f t="shared" si="6"/>
        <v>855</v>
      </c>
      <c r="F93" s="18">
        <f t="shared" si="6"/>
        <v>1719</v>
      </c>
      <c r="G93" s="18">
        <f t="shared" si="6"/>
        <v>423</v>
      </c>
      <c r="H93" s="18">
        <f t="shared" si="6"/>
        <v>1026</v>
      </c>
    </row>
    <row r="94" spans="1:9">
      <c r="A94" s="17" t="s">
        <v>21</v>
      </c>
      <c r="B94" s="18">
        <f t="shared" si="6"/>
        <v>1431</v>
      </c>
      <c r="C94" s="18">
        <f t="shared" si="6"/>
        <v>738</v>
      </c>
      <c r="D94" s="18">
        <f t="shared" si="6"/>
        <v>1116</v>
      </c>
      <c r="E94" s="18">
        <f t="shared" si="6"/>
        <v>1071</v>
      </c>
      <c r="F94" s="18">
        <f t="shared" si="6"/>
        <v>1125</v>
      </c>
      <c r="G94" s="18">
        <f t="shared" si="6"/>
        <v>648</v>
      </c>
      <c r="H94" s="18">
        <f t="shared" si="6"/>
        <v>1485</v>
      </c>
    </row>
    <row r="95" spans="1:9">
      <c r="A95" s="17" t="s">
        <v>22</v>
      </c>
      <c r="B95" s="18">
        <f t="shared" si="6"/>
        <v>1143</v>
      </c>
      <c r="C95" s="18">
        <f t="shared" si="6"/>
        <v>1845</v>
      </c>
      <c r="D95" s="18">
        <f t="shared" si="6"/>
        <v>1008</v>
      </c>
      <c r="E95" s="18">
        <f t="shared" si="6"/>
        <v>954</v>
      </c>
      <c r="F95" s="18">
        <f t="shared" si="6"/>
        <v>1404</v>
      </c>
      <c r="G95" s="18">
        <f t="shared" si="6"/>
        <v>1467</v>
      </c>
      <c r="H95" s="18">
        <f t="shared" si="6"/>
        <v>909</v>
      </c>
    </row>
    <row r="97" spans="1:8">
      <c r="A97" s="22" t="s">
        <v>168</v>
      </c>
      <c r="B97" s="20"/>
      <c r="C97" s="162">
        <v>5</v>
      </c>
      <c r="D97" s="63" t="s">
        <v>166</v>
      </c>
      <c r="E97" s="20"/>
      <c r="F97" s="20"/>
      <c r="G97" s="20"/>
      <c r="H97" s="20"/>
    </row>
    <row r="98" spans="1:8">
      <c r="A98" s="12" t="s">
        <v>0</v>
      </c>
      <c r="B98" s="2" t="s">
        <v>8</v>
      </c>
      <c r="C98" s="2" t="s">
        <v>23</v>
      </c>
      <c r="D98" s="2" t="s">
        <v>10</v>
      </c>
      <c r="E98" s="2" t="s">
        <v>11</v>
      </c>
      <c r="F98" s="2" t="s">
        <v>12</v>
      </c>
      <c r="G98" s="2" t="s">
        <v>13</v>
      </c>
      <c r="H98" s="2" t="s">
        <v>14</v>
      </c>
    </row>
    <row r="99" spans="1:8">
      <c r="A99" s="17" t="s">
        <v>24</v>
      </c>
      <c r="B99" s="18">
        <f>+ROUND($C$97*B44,0)</f>
        <v>825</v>
      </c>
      <c r="C99" s="18">
        <f t="shared" ref="C99:H99" si="7">+ROUND($C$97*C44,0)</f>
        <v>525</v>
      </c>
      <c r="D99" s="18">
        <f t="shared" si="7"/>
        <v>725</v>
      </c>
      <c r="E99" s="18">
        <f t="shared" si="7"/>
        <v>445</v>
      </c>
      <c r="F99" s="18">
        <f t="shared" si="7"/>
        <v>740</v>
      </c>
      <c r="G99" s="18">
        <f t="shared" si="7"/>
        <v>410</v>
      </c>
      <c r="H99" s="18">
        <f t="shared" si="7"/>
        <v>565</v>
      </c>
    </row>
    <row r="100" spans="1:8">
      <c r="A100" s="17" t="s">
        <v>16</v>
      </c>
      <c r="B100" s="18">
        <f t="shared" ref="B100:H106" si="8">+ROUND($C$97*B45,0)</f>
        <v>660</v>
      </c>
      <c r="C100" s="18">
        <f t="shared" si="8"/>
        <v>685</v>
      </c>
      <c r="D100" s="18">
        <f t="shared" si="8"/>
        <v>420</v>
      </c>
      <c r="E100" s="18">
        <f t="shared" si="8"/>
        <v>405</v>
      </c>
      <c r="F100" s="18">
        <f t="shared" si="8"/>
        <v>785</v>
      </c>
      <c r="G100" s="18">
        <f t="shared" si="8"/>
        <v>0</v>
      </c>
      <c r="H100" s="18">
        <f t="shared" si="8"/>
        <v>615</v>
      </c>
    </row>
    <row r="101" spans="1:8">
      <c r="A101" s="17" t="s">
        <v>17</v>
      </c>
      <c r="B101" s="18">
        <f t="shared" si="8"/>
        <v>535</v>
      </c>
      <c r="C101" s="18">
        <f t="shared" si="8"/>
        <v>575</v>
      </c>
      <c r="D101" s="18">
        <f t="shared" si="8"/>
        <v>520</v>
      </c>
      <c r="E101" s="18">
        <f t="shared" si="8"/>
        <v>610</v>
      </c>
      <c r="F101" s="231">
        <f t="shared" si="8"/>
        <v>485</v>
      </c>
      <c r="G101" s="18">
        <f t="shared" si="8"/>
        <v>340</v>
      </c>
      <c r="H101" s="18">
        <f t="shared" si="8"/>
        <v>740</v>
      </c>
    </row>
    <row r="102" spans="1:8">
      <c r="A102" s="17" t="s">
        <v>18</v>
      </c>
      <c r="B102" s="18">
        <f t="shared" si="8"/>
        <v>530</v>
      </c>
      <c r="C102" s="18">
        <f t="shared" si="8"/>
        <v>615</v>
      </c>
      <c r="D102" s="18">
        <f t="shared" si="8"/>
        <v>640</v>
      </c>
      <c r="E102" s="18">
        <f t="shared" si="8"/>
        <v>425</v>
      </c>
      <c r="F102" s="18">
        <f t="shared" si="8"/>
        <v>400</v>
      </c>
      <c r="G102" s="18">
        <f t="shared" si="8"/>
        <v>415</v>
      </c>
      <c r="H102" s="18">
        <f t="shared" si="8"/>
        <v>675</v>
      </c>
    </row>
    <row r="103" spans="1:8">
      <c r="A103" s="17" t="s">
        <v>19</v>
      </c>
      <c r="B103" s="18">
        <f t="shared" si="8"/>
        <v>695</v>
      </c>
      <c r="C103" s="18">
        <f t="shared" si="8"/>
        <v>715</v>
      </c>
      <c r="D103" s="18">
        <f t="shared" si="8"/>
        <v>575</v>
      </c>
      <c r="E103" s="18">
        <f t="shared" si="8"/>
        <v>460</v>
      </c>
      <c r="F103" s="18">
        <f t="shared" si="8"/>
        <v>545</v>
      </c>
      <c r="G103" s="18">
        <f t="shared" si="8"/>
        <v>485</v>
      </c>
      <c r="H103" s="18">
        <f t="shared" si="8"/>
        <v>850</v>
      </c>
    </row>
    <row r="104" spans="1:8">
      <c r="A104" s="17" t="s">
        <v>20</v>
      </c>
      <c r="B104" s="18">
        <f t="shared" si="8"/>
        <v>490</v>
      </c>
      <c r="C104" s="18">
        <f t="shared" si="8"/>
        <v>565</v>
      </c>
      <c r="D104" s="18">
        <f t="shared" si="8"/>
        <v>460</v>
      </c>
      <c r="E104" s="18">
        <f t="shared" si="8"/>
        <v>475</v>
      </c>
      <c r="F104" s="18">
        <f t="shared" si="8"/>
        <v>955</v>
      </c>
      <c r="G104" s="18">
        <f t="shared" si="8"/>
        <v>235</v>
      </c>
      <c r="H104" s="18">
        <f t="shared" si="8"/>
        <v>570</v>
      </c>
    </row>
    <row r="105" spans="1:8">
      <c r="A105" s="17" t="s">
        <v>21</v>
      </c>
      <c r="B105" s="18">
        <f t="shared" si="8"/>
        <v>795</v>
      </c>
      <c r="C105" s="18">
        <f t="shared" si="8"/>
        <v>410</v>
      </c>
      <c r="D105" s="18">
        <f t="shared" si="8"/>
        <v>620</v>
      </c>
      <c r="E105" s="18">
        <f t="shared" si="8"/>
        <v>595</v>
      </c>
      <c r="F105" s="18">
        <f t="shared" si="8"/>
        <v>625</v>
      </c>
      <c r="G105" s="18">
        <f t="shared" si="8"/>
        <v>360</v>
      </c>
      <c r="H105" s="18">
        <f t="shared" si="8"/>
        <v>825</v>
      </c>
    </row>
    <row r="106" spans="1:8">
      <c r="A106" s="17" t="s">
        <v>22</v>
      </c>
      <c r="B106" s="18">
        <f t="shared" si="8"/>
        <v>635</v>
      </c>
      <c r="C106" s="18">
        <f t="shared" si="8"/>
        <v>1025</v>
      </c>
      <c r="D106" s="18">
        <f t="shared" si="8"/>
        <v>560</v>
      </c>
      <c r="E106" s="18">
        <f t="shared" si="8"/>
        <v>530</v>
      </c>
      <c r="F106" s="18">
        <f t="shared" si="8"/>
        <v>780</v>
      </c>
      <c r="G106" s="18">
        <f t="shared" si="8"/>
        <v>815</v>
      </c>
      <c r="H106" s="18">
        <f t="shared" si="8"/>
        <v>505</v>
      </c>
    </row>
    <row r="108" spans="1:8">
      <c r="A108" s="22" t="s">
        <v>25</v>
      </c>
      <c r="B108" s="20"/>
      <c r="C108" s="20"/>
      <c r="D108" s="20"/>
      <c r="E108" s="20"/>
      <c r="F108" s="20"/>
      <c r="G108" s="20"/>
      <c r="H108" s="20"/>
    </row>
    <row r="109" spans="1:8">
      <c r="A109" s="12" t="s">
        <v>0</v>
      </c>
      <c r="B109" s="2" t="s">
        <v>8</v>
      </c>
      <c r="C109" s="2" t="s">
        <v>23</v>
      </c>
      <c r="D109" s="2" t="s">
        <v>10</v>
      </c>
      <c r="E109" s="2" t="s">
        <v>11</v>
      </c>
      <c r="F109" s="2" t="s">
        <v>12</v>
      </c>
      <c r="G109" s="2" t="s">
        <v>13</v>
      </c>
      <c r="H109" s="2" t="s">
        <v>14</v>
      </c>
    </row>
    <row r="110" spans="1:8">
      <c r="A110" s="17" t="s">
        <v>24</v>
      </c>
      <c r="B110" s="18">
        <f>+ROUND((B55+B66+B77+B88+B99)*0.1,0)</f>
        <v>2302</v>
      </c>
      <c r="C110" s="18">
        <f t="shared" ref="C110:H110" si="9">+ROUND((C55+C66+C77+C88+C99)*0.1,0)</f>
        <v>1498</v>
      </c>
      <c r="D110" s="18">
        <f t="shared" si="9"/>
        <v>2034</v>
      </c>
      <c r="E110" s="18">
        <f t="shared" si="9"/>
        <v>1284</v>
      </c>
      <c r="F110" s="18">
        <f t="shared" si="9"/>
        <v>2074</v>
      </c>
      <c r="G110" s="18">
        <f t="shared" si="9"/>
        <v>1190</v>
      </c>
      <c r="H110" s="18">
        <f t="shared" si="9"/>
        <v>1605</v>
      </c>
    </row>
    <row r="111" spans="1:8">
      <c r="A111" s="17" t="s">
        <v>16</v>
      </c>
      <c r="B111" s="18">
        <f t="shared" ref="B111:H117" si="10">+ROUND((B56+B67+B78+B89+B100)*0.1,0)</f>
        <v>1860</v>
      </c>
      <c r="C111" s="18">
        <f t="shared" si="10"/>
        <v>1927</v>
      </c>
      <c r="D111" s="18">
        <f t="shared" si="10"/>
        <v>1217</v>
      </c>
      <c r="E111" s="18">
        <f t="shared" si="10"/>
        <v>1176</v>
      </c>
      <c r="F111" s="18">
        <f t="shared" si="10"/>
        <v>2195</v>
      </c>
      <c r="G111" s="18">
        <f t="shared" si="10"/>
        <v>91</v>
      </c>
      <c r="H111" s="18">
        <f t="shared" si="10"/>
        <v>1739</v>
      </c>
    </row>
    <row r="112" spans="1:8">
      <c r="A112" s="17" t="s">
        <v>17</v>
      </c>
      <c r="B112" s="18">
        <f t="shared" si="10"/>
        <v>1525</v>
      </c>
      <c r="C112" s="18">
        <f t="shared" si="10"/>
        <v>1632</v>
      </c>
      <c r="D112" s="18">
        <f t="shared" si="10"/>
        <v>1485</v>
      </c>
      <c r="E112" s="18">
        <f t="shared" si="10"/>
        <v>1726</v>
      </c>
      <c r="F112" s="231">
        <f t="shared" si="10"/>
        <v>1391</v>
      </c>
      <c r="G112" s="18">
        <f t="shared" si="10"/>
        <v>1002</v>
      </c>
      <c r="H112" s="18">
        <f t="shared" si="10"/>
        <v>2074</v>
      </c>
    </row>
    <row r="113" spans="1:8">
      <c r="A113" s="17" t="s">
        <v>18</v>
      </c>
      <c r="B113" s="18">
        <f t="shared" si="10"/>
        <v>1511</v>
      </c>
      <c r="C113" s="18">
        <f t="shared" si="10"/>
        <v>1739</v>
      </c>
      <c r="D113" s="18">
        <f t="shared" si="10"/>
        <v>1806</v>
      </c>
      <c r="E113" s="18">
        <f t="shared" si="10"/>
        <v>1230</v>
      </c>
      <c r="F113" s="18">
        <f t="shared" si="10"/>
        <v>1163</v>
      </c>
      <c r="G113" s="18">
        <f t="shared" si="10"/>
        <v>1203</v>
      </c>
      <c r="H113" s="18">
        <f t="shared" si="10"/>
        <v>1900</v>
      </c>
    </row>
    <row r="114" spans="1:8">
      <c r="A114" s="17" t="s">
        <v>19</v>
      </c>
      <c r="B114" s="18">
        <f t="shared" si="10"/>
        <v>1954</v>
      </c>
      <c r="C114" s="18">
        <f t="shared" si="10"/>
        <v>2007</v>
      </c>
      <c r="D114" s="18">
        <f t="shared" si="10"/>
        <v>1632</v>
      </c>
      <c r="E114" s="18">
        <f t="shared" si="10"/>
        <v>1324</v>
      </c>
      <c r="F114" s="18">
        <f t="shared" si="10"/>
        <v>1552</v>
      </c>
      <c r="G114" s="18">
        <f t="shared" si="10"/>
        <v>1391</v>
      </c>
      <c r="H114" s="18">
        <f t="shared" si="10"/>
        <v>2369</v>
      </c>
    </row>
    <row r="115" spans="1:8">
      <c r="A115" s="17" t="s">
        <v>20</v>
      </c>
      <c r="B115" s="18">
        <f t="shared" si="10"/>
        <v>1404</v>
      </c>
      <c r="C115" s="18">
        <f t="shared" si="10"/>
        <v>1605</v>
      </c>
      <c r="D115" s="18">
        <f t="shared" si="10"/>
        <v>1324</v>
      </c>
      <c r="E115" s="18">
        <f t="shared" si="10"/>
        <v>1364</v>
      </c>
      <c r="F115" s="18">
        <f t="shared" si="10"/>
        <v>2650</v>
      </c>
      <c r="G115" s="18">
        <f t="shared" si="10"/>
        <v>721</v>
      </c>
      <c r="H115" s="18">
        <f t="shared" si="10"/>
        <v>1619</v>
      </c>
    </row>
    <row r="116" spans="1:8">
      <c r="A116" s="17" t="s">
        <v>21</v>
      </c>
      <c r="B116" s="18">
        <f t="shared" si="10"/>
        <v>2222</v>
      </c>
      <c r="C116" s="18">
        <f t="shared" si="10"/>
        <v>1190</v>
      </c>
      <c r="D116" s="18">
        <f t="shared" si="10"/>
        <v>1753</v>
      </c>
      <c r="E116" s="18">
        <f t="shared" si="10"/>
        <v>1686</v>
      </c>
      <c r="F116" s="18">
        <f t="shared" si="10"/>
        <v>1766</v>
      </c>
      <c r="G116" s="18">
        <f t="shared" si="10"/>
        <v>1056</v>
      </c>
      <c r="H116" s="18">
        <f t="shared" si="10"/>
        <v>2302</v>
      </c>
    </row>
    <row r="117" spans="1:8">
      <c r="A117" s="17" t="s">
        <v>22</v>
      </c>
      <c r="B117" s="18">
        <f t="shared" si="10"/>
        <v>1793</v>
      </c>
      <c r="C117" s="18">
        <f t="shared" si="10"/>
        <v>2954</v>
      </c>
      <c r="D117" s="18">
        <f t="shared" si="10"/>
        <v>1592</v>
      </c>
      <c r="E117" s="18">
        <f t="shared" si="10"/>
        <v>1511</v>
      </c>
      <c r="F117" s="18">
        <f t="shared" si="10"/>
        <v>2181</v>
      </c>
      <c r="G117" s="18">
        <f t="shared" si="10"/>
        <v>2275</v>
      </c>
      <c r="H117" s="18">
        <f t="shared" si="10"/>
        <v>1444</v>
      </c>
    </row>
    <row r="119" spans="1:8">
      <c r="A119" s="22" t="s">
        <v>170</v>
      </c>
      <c r="B119" s="20"/>
      <c r="C119" s="20"/>
      <c r="D119" s="20"/>
      <c r="E119" s="20"/>
      <c r="F119" s="20"/>
      <c r="G119" s="20"/>
      <c r="H119" s="20"/>
    </row>
    <row r="120" spans="1:8">
      <c r="A120" s="12" t="s">
        <v>0</v>
      </c>
      <c r="B120" s="2" t="s">
        <v>8</v>
      </c>
      <c r="C120" s="2" t="s">
        <v>23</v>
      </c>
      <c r="D120" s="2" t="s">
        <v>10</v>
      </c>
      <c r="E120" s="2" t="s">
        <v>11</v>
      </c>
      <c r="F120" s="2" t="s">
        <v>12</v>
      </c>
      <c r="G120" s="2" t="s">
        <v>13</v>
      </c>
      <c r="H120" s="2" t="s">
        <v>14</v>
      </c>
    </row>
    <row r="121" spans="1:8">
      <c r="A121" s="17" t="s">
        <v>24</v>
      </c>
      <c r="B121" s="18">
        <f>+ROUNDDOWN((B55+B66+B77+B88+B99+B110),-1)-ROUND((B55+B66+B77+B88+B99+B110),0)</f>
        <v>-2</v>
      </c>
      <c r="C121" s="18">
        <f t="shared" ref="C121:H121" si="11">+ROUNDDOWN((C55+C66+C77+C88+C99+C110),-1)-ROUND((C55+C66+C77+C88+C99+C110),0)</f>
        <v>-8</v>
      </c>
      <c r="D121" s="18">
        <f t="shared" si="11"/>
        <v>-4</v>
      </c>
      <c r="E121" s="18">
        <f t="shared" si="11"/>
        <v>0</v>
      </c>
      <c r="F121" s="18">
        <f t="shared" si="11"/>
        <v>-6</v>
      </c>
      <c r="G121" s="18">
        <f t="shared" si="11"/>
        <v>-8</v>
      </c>
      <c r="H121" s="18">
        <f t="shared" si="11"/>
        <v>-7</v>
      </c>
    </row>
    <row r="122" spans="1:8">
      <c r="A122" s="17" t="s">
        <v>16</v>
      </c>
      <c r="B122" s="18">
        <f t="shared" ref="B122:H128" si="12">+ROUNDDOWN((B56+B67+B78+B89+B100+B111),-1)-ROUND((B56+B67+B78+B89+B100+B111),0)</f>
        <v>-8</v>
      </c>
      <c r="C122" s="18">
        <f t="shared" si="12"/>
        <v>-5</v>
      </c>
      <c r="D122" s="18">
        <f t="shared" si="12"/>
        <v>-3</v>
      </c>
      <c r="E122" s="18">
        <f t="shared" si="12"/>
        <v>0</v>
      </c>
      <c r="F122" s="18">
        <f t="shared" si="12"/>
        <v>-3</v>
      </c>
      <c r="G122" s="18">
        <f t="shared" si="12"/>
        <v>-1</v>
      </c>
      <c r="H122" s="18">
        <f t="shared" si="12"/>
        <v>-1</v>
      </c>
    </row>
    <row r="123" spans="1:8">
      <c r="A123" s="17" t="s">
        <v>17</v>
      </c>
      <c r="B123" s="18">
        <f t="shared" si="12"/>
        <v>-3</v>
      </c>
      <c r="C123" s="18">
        <f t="shared" si="12"/>
        <v>-2</v>
      </c>
      <c r="D123" s="18">
        <f t="shared" si="12"/>
        <v>-1</v>
      </c>
      <c r="E123" s="18">
        <f t="shared" si="12"/>
        <v>-4</v>
      </c>
      <c r="F123" s="231">
        <f t="shared" si="12"/>
        <v>-9</v>
      </c>
      <c r="G123" s="18">
        <f t="shared" si="12"/>
        <v>-4</v>
      </c>
      <c r="H123" s="18">
        <f t="shared" si="12"/>
        <v>-6</v>
      </c>
    </row>
    <row r="124" spans="1:8">
      <c r="A124" s="17" t="s">
        <v>18</v>
      </c>
      <c r="B124" s="18">
        <f t="shared" si="12"/>
        <v>-5</v>
      </c>
      <c r="C124" s="18">
        <f t="shared" si="12"/>
        <v>-1</v>
      </c>
      <c r="D124" s="18">
        <f t="shared" si="12"/>
        <v>-8</v>
      </c>
      <c r="E124" s="18">
        <f t="shared" si="12"/>
        <v>0</v>
      </c>
      <c r="F124" s="18">
        <f t="shared" si="12"/>
        <v>-3</v>
      </c>
      <c r="G124" s="18">
        <f t="shared" si="12"/>
        <v>-5</v>
      </c>
      <c r="H124" s="18">
        <f t="shared" si="12"/>
        <v>0</v>
      </c>
    </row>
    <row r="125" spans="1:8">
      <c r="A125" s="17" t="s">
        <v>19</v>
      </c>
      <c r="B125" s="18">
        <f t="shared" si="12"/>
        <v>0</v>
      </c>
      <c r="C125" s="18">
        <f t="shared" si="12"/>
        <v>-9</v>
      </c>
      <c r="D125" s="18">
        <f t="shared" si="12"/>
        <v>-2</v>
      </c>
      <c r="E125" s="18">
        <f t="shared" si="12"/>
        <v>-2</v>
      </c>
      <c r="F125" s="18">
        <f t="shared" si="12"/>
        <v>-8</v>
      </c>
      <c r="G125" s="18">
        <f t="shared" si="12"/>
        <v>-9</v>
      </c>
      <c r="H125" s="18">
        <f t="shared" si="12"/>
        <v>-9</v>
      </c>
    </row>
    <row r="126" spans="1:8">
      <c r="A126" s="17" t="s">
        <v>20</v>
      </c>
      <c r="B126" s="18">
        <f t="shared" si="12"/>
        <v>-6</v>
      </c>
      <c r="C126" s="18">
        <f t="shared" si="12"/>
        <v>-7</v>
      </c>
      <c r="D126" s="18">
        <f t="shared" si="12"/>
        <v>-2</v>
      </c>
      <c r="E126" s="18">
        <f t="shared" si="12"/>
        <v>-4</v>
      </c>
      <c r="F126" s="18">
        <f t="shared" si="12"/>
        <v>-4</v>
      </c>
      <c r="G126" s="18">
        <f t="shared" si="12"/>
        <v>-9</v>
      </c>
      <c r="H126" s="18">
        <f t="shared" si="12"/>
        <v>-5</v>
      </c>
    </row>
    <row r="127" spans="1:8">
      <c r="A127" s="17" t="s">
        <v>21</v>
      </c>
      <c r="B127" s="18">
        <f t="shared" si="12"/>
        <v>-8</v>
      </c>
      <c r="C127" s="18">
        <f t="shared" si="12"/>
        <v>-8</v>
      </c>
      <c r="D127" s="18">
        <f t="shared" si="12"/>
        <v>-9</v>
      </c>
      <c r="E127" s="18">
        <f t="shared" si="12"/>
        <v>-2</v>
      </c>
      <c r="F127" s="18">
        <f t="shared" si="12"/>
        <v>-6</v>
      </c>
      <c r="G127" s="18">
        <f t="shared" si="12"/>
        <v>-4</v>
      </c>
      <c r="H127" s="18">
        <f t="shared" si="12"/>
        <v>-2</v>
      </c>
    </row>
    <row r="128" spans="1:8">
      <c r="A128" s="17" t="s">
        <v>22</v>
      </c>
      <c r="B128" s="18">
        <f t="shared" si="12"/>
        <v>-1</v>
      </c>
      <c r="C128" s="18">
        <f t="shared" si="12"/>
        <v>-7</v>
      </c>
      <c r="D128" s="18">
        <f t="shared" si="12"/>
        <v>0</v>
      </c>
      <c r="E128" s="18">
        <f t="shared" si="12"/>
        <v>-5</v>
      </c>
      <c r="F128" s="18">
        <f t="shared" si="12"/>
        <v>-5</v>
      </c>
      <c r="G128" s="18">
        <f t="shared" si="12"/>
        <v>-7</v>
      </c>
      <c r="H128" s="18">
        <f t="shared" si="12"/>
        <v>-8</v>
      </c>
    </row>
    <row r="130" spans="1:8">
      <c r="A130" s="22" t="s">
        <v>7</v>
      </c>
      <c r="B130" s="20"/>
      <c r="C130" s="20"/>
      <c r="D130" s="20"/>
      <c r="E130" s="20"/>
      <c r="F130" s="20"/>
      <c r="G130" s="20"/>
      <c r="H130" s="20"/>
    </row>
    <row r="131" spans="1:8">
      <c r="A131" s="12" t="s">
        <v>0</v>
      </c>
      <c r="B131" s="2" t="s">
        <v>8</v>
      </c>
      <c r="C131" s="2" t="s">
        <v>23</v>
      </c>
      <c r="D131" s="2" t="s">
        <v>10</v>
      </c>
      <c r="E131" s="2" t="s">
        <v>11</v>
      </c>
      <c r="F131" s="2" t="s">
        <v>12</v>
      </c>
      <c r="G131" s="2" t="s">
        <v>13</v>
      </c>
      <c r="H131" s="2" t="s">
        <v>14</v>
      </c>
    </row>
    <row r="132" spans="1:8">
      <c r="A132" s="17" t="s">
        <v>24</v>
      </c>
      <c r="B132" s="18">
        <f>+ROUNDDOWN((B55+B66+B77+B88+B99)*$E$37,-1)</f>
        <v>730</v>
      </c>
      <c r="C132" s="18">
        <f t="shared" ref="C132:H132" si="13">+ROUNDDOWN((C55+C66+C77+C88+C99)*$E$37,-1)</f>
        <v>470</v>
      </c>
      <c r="D132" s="18">
        <f t="shared" si="13"/>
        <v>650</v>
      </c>
      <c r="E132" s="18">
        <f t="shared" si="13"/>
        <v>410</v>
      </c>
      <c r="F132" s="18">
        <f t="shared" si="13"/>
        <v>660</v>
      </c>
      <c r="G132" s="18">
        <f t="shared" si="13"/>
        <v>380</v>
      </c>
      <c r="H132" s="18">
        <f t="shared" si="13"/>
        <v>510</v>
      </c>
    </row>
    <row r="133" spans="1:8">
      <c r="A133" s="17" t="s">
        <v>16</v>
      </c>
      <c r="B133" s="18">
        <f t="shared" ref="B133:H139" si="14">+ROUNDDOWN((B56+B67+B78+B89+B100)*$E$37,-1)</f>
        <v>590</v>
      </c>
      <c r="C133" s="18">
        <f t="shared" si="14"/>
        <v>610</v>
      </c>
      <c r="D133" s="18">
        <f t="shared" si="14"/>
        <v>380</v>
      </c>
      <c r="E133" s="18">
        <f t="shared" si="14"/>
        <v>370</v>
      </c>
      <c r="F133" s="18">
        <f t="shared" si="14"/>
        <v>700</v>
      </c>
      <c r="G133" s="18">
        <f t="shared" si="14"/>
        <v>20</v>
      </c>
      <c r="H133" s="18">
        <f t="shared" si="14"/>
        <v>550</v>
      </c>
    </row>
    <row r="134" spans="1:8">
      <c r="A134" s="17" t="s">
        <v>17</v>
      </c>
      <c r="B134" s="18">
        <f t="shared" si="14"/>
        <v>480</v>
      </c>
      <c r="C134" s="18">
        <f t="shared" si="14"/>
        <v>520</v>
      </c>
      <c r="D134" s="18">
        <f t="shared" si="14"/>
        <v>470</v>
      </c>
      <c r="E134" s="18">
        <f t="shared" si="14"/>
        <v>550</v>
      </c>
      <c r="F134" s="231">
        <f t="shared" si="14"/>
        <v>440</v>
      </c>
      <c r="G134" s="18">
        <f t="shared" si="14"/>
        <v>320</v>
      </c>
      <c r="H134" s="18">
        <f t="shared" si="14"/>
        <v>660</v>
      </c>
    </row>
    <row r="135" spans="1:8">
      <c r="A135" s="17" t="s">
        <v>18</v>
      </c>
      <c r="B135" s="18">
        <f t="shared" si="14"/>
        <v>480</v>
      </c>
      <c r="C135" s="18">
        <f t="shared" si="14"/>
        <v>550</v>
      </c>
      <c r="D135" s="18">
        <f t="shared" si="14"/>
        <v>570</v>
      </c>
      <c r="E135" s="18">
        <f t="shared" si="14"/>
        <v>390</v>
      </c>
      <c r="F135" s="18">
        <f t="shared" si="14"/>
        <v>370</v>
      </c>
      <c r="G135" s="18">
        <f t="shared" si="14"/>
        <v>380</v>
      </c>
      <c r="H135" s="18">
        <f t="shared" si="14"/>
        <v>600</v>
      </c>
    </row>
    <row r="136" spans="1:8">
      <c r="A136" s="17" t="s">
        <v>19</v>
      </c>
      <c r="B136" s="18">
        <f t="shared" si="14"/>
        <v>620</v>
      </c>
      <c r="C136" s="18">
        <f t="shared" si="14"/>
        <v>640</v>
      </c>
      <c r="D136" s="18">
        <f t="shared" si="14"/>
        <v>520</v>
      </c>
      <c r="E136" s="18">
        <f t="shared" si="14"/>
        <v>420</v>
      </c>
      <c r="F136" s="18">
        <f t="shared" si="14"/>
        <v>490</v>
      </c>
      <c r="G136" s="18">
        <f t="shared" si="14"/>
        <v>440</v>
      </c>
      <c r="H136" s="18">
        <f t="shared" si="14"/>
        <v>750</v>
      </c>
    </row>
    <row r="137" spans="1:8">
      <c r="A137" s="17" t="s">
        <v>20</v>
      </c>
      <c r="B137" s="18">
        <f t="shared" si="14"/>
        <v>440</v>
      </c>
      <c r="C137" s="18">
        <f t="shared" si="14"/>
        <v>510</v>
      </c>
      <c r="D137" s="18">
        <f t="shared" si="14"/>
        <v>420</v>
      </c>
      <c r="E137" s="18">
        <f t="shared" si="14"/>
        <v>430</v>
      </c>
      <c r="F137" s="18">
        <f t="shared" si="14"/>
        <v>840</v>
      </c>
      <c r="G137" s="18">
        <f t="shared" si="14"/>
        <v>230</v>
      </c>
      <c r="H137" s="18">
        <f t="shared" si="14"/>
        <v>510</v>
      </c>
    </row>
    <row r="138" spans="1:8">
      <c r="A138" s="17" t="s">
        <v>21</v>
      </c>
      <c r="B138" s="18">
        <f t="shared" si="14"/>
        <v>710</v>
      </c>
      <c r="C138" s="18">
        <f t="shared" si="14"/>
        <v>380</v>
      </c>
      <c r="D138" s="18">
        <f t="shared" si="14"/>
        <v>560</v>
      </c>
      <c r="E138" s="18">
        <f t="shared" si="14"/>
        <v>530</v>
      </c>
      <c r="F138" s="18">
        <f t="shared" si="14"/>
        <v>560</v>
      </c>
      <c r="G138" s="18">
        <f t="shared" si="14"/>
        <v>330</v>
      </c>
      <c r="H138" s="18">
        <f t="shared" si="14"/>
        <v>730</v>
      </c>
    </row>
    <row r="139" spans="1:8">
      <c r="A139" s="17" t="s">
        <v>22</v>
      </c>
      <c r="B139" s="18">
        <f t="shared" si="14"/>
        <v>570</v>
      </c>
      <c r="C139" s="18">
        <f t="shared" si="14"/>
        <v>940</v>
      </c>
      <c r="D139" s="18">
        <f t="shared" si="14"/>
        <v>500</v>
      </c>
      <c r="E139" s="18">
        <f t="shared" si="14"/>
        <v>480</v>
      </c>
      <c r="F139" s="18">
        <f t="shared" si="14"/>
        <v>690</v>
      </c>
      <c r="G139" s="18">
        <f t="shared" si="14"/>
        <v>720</v>
      </c>
      <c r="H139" s="18">
        <f t="shared" si="14"/>
        <v>460</v>
      </c>
    </row>
    <row r="141" spans="1:8">
      <c r="A141" s="22" t="s">
        <v>103</v>
      </c>
      <c r="B141" s="20"/>
      <c r="C141" s="20"/>
      <c r="D141" s="20"/>
      <c r="E141" s="20"/>
      <c r="F141" s="20"/>
      <c r="G141" s="20"/>
      <c r="H141" s="20"/>
    </row>
    <row r="142" spans="1:8">
      <c r="A142" s="12" t="s">
        <v>0</v>
      </c>
      <c r="B142" s="241" t="s">
        <v>8</v>
      </c>
      <c r="C142" s="2" t="s">
        <v>672</v>
      </c>
      <c r="D142" s="2" t="s">
        <v>10</v>
      </c>
      <c r="E142" s="2" t="s">
        <v>11</v>
      </c>
      <c r="F142" s="2" t="s">
        <v>12</v>
      </c>
      <c r="G142" s="2" t="s">
        <v>13</v>
      </c>
      <c r="H142" s="2" t="s">
        <v>14</v>
      </c>
    </row>
    <row r="143" spans="1:8">
      <c r="A143" s="17" t="s">
        <v>677</v>
      </c>
      <c r="B143" s="18">
        <v>2500</v>
      </c>
      <c r="C143" s="18">
        <v>2500</v>
      </c>
      <c r="D143" s="18">
        <v>2500</v>
      </c>
      <c r="E143" s="18">
        <v>2500</v>
      </c>
      <c r="F143" s="18">
        <v>2500</v>
      </c>
      <c r="G143" s="18">
        <v>2500</v>
      </c>
      <c r="H143" s="18">
        <v>2500</v>
      </c>
    </row>
    <row r="144" spans="1:8">
      <c r="A144" s="17" t="s">
        <v>16</v>
      </c>
      <c r="B144" s="18">
        <v>2500</v>
      </c>
      <c r="C144" s="18">
        <v>2500</v>
      </c>
      <c r="D144" s="18">
        <v>2500</v>
      </c>
      <c r="E144" s="18">
        <v>2500</v>
      </c>
      <c r="F144" s="18">
        <v>2500</v>
      </c>
      <c r="G144" s="18">
        <v>2500</v>
      </c>
      <c r="H144" s="18">
        <v>2500</v>
      </c>
    </row>
    <row r="145" spans="1:8">
      <c r="A145" s="17" t="s">
        <v>17</v>
      </c>
      <c r="B145" s="18">
        <v>2500</v>
      </c>
      <c r="C145" s="18">
        <v>2500</v>
      </c>
      <c r="D145" s="18">
        <v>2500</v>
      </c>
      <c r="E145" s="18">
        <v>2500</v>
      </c>
      <c r="F145" s="253"/>
      <c r="G145" s="18">
        <v>2500</v>
      </c>
      <c r="H145" s="18">
        <v>2500</v>
      </c>
    </row>
    <row r="146" spans="1:8">
      <c r="A146" s="17" t="s">
        <v>18</v>
      </c>
      <c r="B146" s="18">
        <v>2500</v>
      </c>
      <c r="C146" s="18">
        <v>2500</v>
      </c>
      <c r="D146" s="18">
        <v>2500</v>
      </c>
      <c r="E146" s="18">
        <v>2500</v>
      </c>
      <c r="F146" s="18">
        <v>2500</v>
      </c>
      <c r="G146" s="18">
        <v>2500</v>
      </c>
      <c r="H146" s="18">
        <v>2500</v>
      </c>
    </row>
    <row r="147" spans="1:8">
      <c r="A147" s="17" t="s">
        <v>19</v>
      </c>
      <c r="B147" s="18">
        <v>2500</v>
      </c>
      <c r="C147" s="18">
        <v>2500</v>
      </c>
      <c r="D147" s="18">
        <v>2500</v>
      </c>
      <c r="E147" s="163"/>
      <c r="F147" s="18">
        <v>2500</v>
      </c>
      <c r="G147" s="18">
        <v>2500</v>
      </c>
      <c r="H147" s="163">
        <v>0</v>
      </c>
    </row>
    <row r="148" spans="1:8">
      <c r="A148" s="17" t="s">
        <v>20</v>
      </c>
      <c r="B148" s="18">
        <v>2500</v>
      </c>
      <c r="C148" s="18">
        <v>2500</v>
      </c>
      <c r="D148" s="18">
        <v>2500</v>
      </c>
      <c r="E148" s="18">
        <v>2500</v>
      </c>
      <c r="F148" s="18">
        <v>2500</v>
      </c>
      <c r="G148" s="18">
        <v>2500</v>
      </c>
      <c r="H148" s="18">
        <v>2500</v>
      </c>
    </row>
    <row r="149" spans="1:8">
      <c r="A149" s="17" t="s">
        <v>21</v>
      </c>
      <c r="B149" s="18">
        <v>2500</v>
      </c>
      <c r="C149" s="18">
        <v>2500</v>
      </c>
      <c r="D149" s="18">
        <v>2500</v>
      </c>
      <c r="E149" s="18">
        <v>2500</v>
      </c>
      <c r="F149" s="18">
        <v>2500</v>
      </c>
      <c r="G149" s="18">
        <v>2500</v>
      </c>
      <c r="H149" s="18">
        <v>2500</v>
      </c>
    </row>
    <row r="150" spans="1:8">
      <c r="A150" s="17" t="s">
        <v>22</v>
      </c>
      <c r="B150" s="18">
        <v>2500</v>
      </c>
      <c r="C150" s="18">
        <v>2500</v>
      </c>
      <c r="D150" s="18">
        <v>2500</v>
      </c>
      <c r="E150" s="163"/>
      <c r="F150" s="18">
        <v>2500</v>
      </c>
      <c r="G150" s="18">
        <v>2500</v>
      </c>
      <c r="H150" s="18">
        <v>2500</v>
      </c>
    </row>
    <row r="151" spans="1:8">
      <c r="B151" s="240"/>
    </row>
    <row r="152" spans="1:8">
      <c r="A152" s="22" t="s">
        <v>674</v>
      </c>
      <c r="B152" s="20"/>
      <c r="C152" s="20"/>
      <c r="D152" s="20"/>
      <c r="E152" s="20"/>
      <c r="F152" s="20"/>
      <c r="G152" s="20"/>
      <c r="H152" s="20"/>
    </row>
    <row r="153" spans="1:8">
      <c r="A153" s="12" t="s">
        <v>670</v>
      </c>
      <c r="B153" s="241" t="s">
        <v>671</v>
      </c>
      <c r="C153" s="2" t="s">
        <v>672</v>
      </c>
      <c r="D153" s="2" t="s">
        <v>10</v>
      </c>
      <c r="E153" s="2" t="s">
        <v>11</v>
      </c>
      <c r="F153" s="2" t="s">
        <v>12</v>
      </c>
      <c r="G153" s="2" t="s">
        <v>13</v>
      </c>
      <c r="H153" s="2" t="s">
        <v>14</v>
      </c>
    </row>
    <row r="154" spans="1:8">
      <c r="A154" s="17" t="s">
        <v>673</v>
      </c>
      <c r="B154" s="18"/>
      <c r="C154" s="18"/>
      <c r="D154" s="18"/>
      <c r="E154" s="18"/>
      <c r="F154" s="18"/>
      <c r="G154" s="18"/>
      <c r="H154" s="18"/>
    </row>
    <row r="155" spans="1:8">
      <c r="A155" s="17" t="s">
        <v>16</v>
      </c>
      <c r="B155" s="18"/>
      <c r="C155" s="18"/>
      <c r="D155" s="18"/>
      <c r="E155" s="18"/>
      <c r="F155" s="18"/>
      <c r="G155" s="18"/>
      <c r="H155" s="18"/>
    </row>
    <row r="156" spans="1:8">
      <c r="A156" s="17" t="s">
        <v>17</v>
      </c>
      <c r="B156" s="18"/>
      <c r="C156" s="18"/>
      <c r="D156" s="18"/>
      <c r="E156" s="18"/>
      <c r="F156" s="253">
        <f>-16420+680</f>
        <v>-15740</v>
      </c>
      <c r="G156" s="18"/>
      <c r="H156" s="18"/>
    </row>
    <row r="157" spans="1:8">
      <c r="A157" s="17" t="s">
        <v>18</v>
      </c>
      <c r="B157" s="18"/>
      <c r="C157" s="18"/>
      <c r="D157" s="18"/>
      <c r="E157" s="18"/>
      <c r="F157" s="18"/>
      <c r="G157" s="18"/>
      <c r="H157" s="18"/>
    </row>
    <row r="158" spans="1:8">
      <c r="A158" s="17" t="s">
        <v>19</v>
      </c>
      <c r="B158" s="18"/>
      <c r="C158" s="18"/>
      <c r="D158" s="18"/>
      <c r="E158" s="18"/>
      <c r="F158" s="18"/>
      <c r="G158" s="18"/>
      <c r="H158" s="18"/>
    </row>
    <row r="159" spans="1:8">
      <c r="A159" s="17" t="s">
        <v>20</v>
      </c>
      <c r="B159" s="18"/>
      <c r="C159" s="18"/>
      <c r="D159" s="18"/>
      <c r="E159" s="18"/>
      <c r="F159" s="18"/>
      <c r="G159" s="18"/>
      <c r="H159" s="18"/>
    </row>
    <row r="160" spans="1:8">
      <c r="A160" s="17" t="s">
        <v>21</v>
      </c>
      <c r="B160" s="18"/>
      <c r="C160" s="18"/>
      <c r="D160" s="18"/>
      <c r="E160" s="18"/>
      <c r="F160" s="18"/>
      <c r="G160" s="18"/>
      <c r="H160" s="18"/>
    </row>
    <row r="161" spans="1:10">
      <c r="A161" s="17" t="s">
        <v>22</v>
      </c>
      <c r="B161" s="18"/>
      <c r="C161" s="18"/>
      <c r="D161" s="18"/>
      <c r="E161" s="18"/>
      <c r="F161" s="18"/>
      <c r="G161" s="18"/>
      <c r="H161" s="18"/>
    </row>
    <row r="162" spans="1:10">
      <c r="B162" s="240"/>
    </row>
    <row r="163" spans="1:10" ht="17.25" thickBot="1">
      <c r="A163" s="97" t="s">
        <v>116</v>
      </c>
      <c r="B163" s="240" t="s">
        <v>678</v>
      </c>
    </row>
    <row r="164" spans="1:10">
      <c r="A164" s="45" t="s">
        <v>670</v>
      </c>
      <c r="B164" s="244" t="s">
        <v>671</v>
      </c>
      <c r="C164" s="46" t="s">
        <v>672</v>
      </c>
      <c r="D164" s="46" t="s">
        <v>10</v>
      </c>
      <c r="E164" s="2" t="s">
        <v>11</v>
      </c>
      <c r="F164" s="2" t="s">
        <v>12</v>
      </c>
      <c r="G164" s="2" t="s">
        <v>13</v>
      </c>
      <c r="H164" s="2" t="s">
        <v>14</v>
      </c>
    </row>
    <row r="165" spans="1:10">
      <c r="A165" s="48" t="s">
        <v>673</v>
      </c>
      <c r="B165" s="18">
        <f>+ROUNDDOWN(B55+B66+B77+B110+B132+B143+B154+B88+B99,-1)</f>
        <v>28550</v>
      </c>
      <c r="C165" s="18">
        <f t="shared" ref="B165:H172" si="15">+ROUNDDOWN(C55+C66+C77+C110+C132+C143+C154+C88+C99,-1)</f>
        <v>19440</v>
      </c>
      <c r="D165" s="18">
        <f>+ROUNDDOWN(D55+D66+D77+D110+D132+D143+D154+D88+D99,-1)</f>
        <v>25520</v>
      </c>
      <c r="E165" s="18">
        <f t="shared" si="15"/>
        <v>17030</v>
      </c>
      <c r="F165" s="18">
        <f t="shared" si="15"/>
        <v>25970</v>
      </c>
      <c r="G165" s="18">
        <f t="shared" si="15"/>
        <v>15960</v>
      </c>
      <c r="H165" s="18">
        <f t="shared" si="15"/>
        <v>20660</v>
      </c>
    </row>
    <row r="166" spans="1:10">
      <c r="A166" s="48" t="s">
        <v>16</v>
      </c>
      <c r="B166" s="18">
        <f t="shared" si="15"/>
        <v>23540</v>
      </c>
      <c r="C166" s="18">
        <f t="shared" si="15"/>
        <v>24300</v>
      </c>
      <c r="D166" s="18">
        <f t="shared" si="15"/>
        <v>16260</v>
      </c>
      <c r="E166" s="18">
        <f t="shared" si="15"/>
        <v>15810</v>
      </c>
      <c r="F166" s="18">
        <f t="shared" si="15"/>
        <v>27340</v>
      </c>
      <c r="G166" s="18">
        <f t="shared" si="15"/>
        <v>3520</v>
      </c>
      <c r="H166" s="18">
        <f t="shared" si="15"/>
        <v>22180</v>
      </c>
    </row>
    <row r="167" spans="1:10">
      <c r="A167" s="48" t="s">
        <v>17</v>
      </c>
      <c r="B167" s="18">
        <f t="shared" si="15"/>
        <v>19750</v>
      </c>
      <c r="C167" s="18">
        <f t="shared" si="15"/>
        <v>20970</v>
      </c>
      <c r="D167" s="18">
        <f t="shared" si="15"/>
        <v>19300</v>
      </c>
      <c r="E167" s="18">
        <f t="shared" si="15"/>
        <v>22030</v>
      </c>
      <c r="F167" s="253">
        <f>+ROUNDDOWN(F57+F68+F79+F112+F134+F145+F156+F90+F101,-1)</f>
        <v>0</v>
      </c>
      <c r="G167" s="18">
        <f t="shared" si="15"/>
        <v>13840</v>
      </c>
      <c r="H167" s="18">
        <f t="shared" si="15"/>
        <v>25970</v>
      </c>
    </row>
    <row r="168" spans="1:10">
      <c r="A168" s="48" t="s">
        <v>18</v>
      </c>
      <c r="B168" s="18">
        <f t="shared" si="15"/>
        <v>19600</v>
      </c>
      <c r="C168" s="18">
        <f t="shared" si="15"/>
        <v>22180</v>
      </c>
      <c r="D168" s="18">
        <f t="shared" si="15"/>
        <v>22930</v>
      </c>
      <c r="E168" s="18">
        <f t="shared" si="15"/>
        <v>16420</v>
      </c>
      <c r="F168" s="18">
        <f t="shared" si="15"/>
        <v>15660</v>
      </c>
      <c r="G168" s="18">
        <f t="shared" si="15"/>
        <v>16110</v>
      </c>
      <c r="H168" s="18">
        <f t="shared" si="15"/>
        <v>24000</v>
      </c>
    </row>
    <row r="169" spans="1:10">
      <c r="A169" s="48" t="s">
        <v>19</v>
      </c>
      <c r="B169" s="18">
        <f t="shared" si="15"/>
        <v>24610</v>
      </c>
      <c r="C169" s="18">
        <f t="shared" si="15"/>
        <v>25210</v>
      </c>
      <c r="D169" s="18">
        <f t="shared" si="15"/>
        <v>20970</v>
      </c>
      <c r="E169" s="163">
        <f t="shared" si="15"/>
        <v>14980</v>
      </c>
      <c r="F169" s="18">
        <f t="shared" si="15"/>
        <v>20050</v>
      </c>
      <c r="G169" s="18">
        <f t="shared" si="15"/>
        <v>18230</v>
      </c>
      <c r="H169" s="163">
        <f t="shared" si="15"/>
        <v>26800</v>
      </c>
      <c r="I169" s="135" t="s">
        <v>105</v>
      </c>
      <c r="J169" s="19">
        <f>+MAX(B165:H172)</f>
        <v>35930</v>
      </c>
    </row>
    <row r="170" spans="1:10">
      <c r="A170" s="48" t="s">
        <v>20</v>
      </c>
      <c r="B170" s="18">
        <f t="shared" si="15"/>
        <v>18380</v>
      </c>
      <c r="C170" s="18">
        <f t="shared" si="15"/>
        <v>20660</v>
      </c>
      <c r="D170" s="18">
        <f t="shared" si="15"/>
        <v>17480</v>
      </c>
      <c r="E170" s="18">
        <f t="shared" si="15"/>
        <v>17930</v>
      </c>
      <c r="F170" s="18">
        <f t="shared" si="15"/>
        <v>32490</v>
      </c>
      <c r="G170" s="18">
        <f t="shared" si="15"/>
        <v>10650</v>
      </c>
      <c r="H170" s="18">
        <f t="shared" si="15"/>
        <v>20810</v>
      </c>
      <c r="I170" s="135" t="s">
        <v>106</v>
      </c>
      <c r="J170" s="19">
        <f>+MIN(B165:H172)</f>
        <v>0</v>
      </c>
    </row>
    <row r="171" spans="1:10">
      <c r="A171" s="48" t="s">
        <v>21</v>
      </c>
      <c r="B171" s="18">
        <f t="shared" si="15"/>
        <v>27640</v>
      </c>
      <c r="C171" s="18">
        <f t="shared" si="15"/>
        <v>15960</v>
      </c>
      <c r="D171" s="18">
        <f t="shared" si="15"/>
        <v>22330</v>
      </c>
      <c r="E171" s="18">
        <f t="shared" si="15"/>
        <v>21570</v>
      </c>
      <c r="F171" s="18">
        <f t="shared" si="15"/>
        <v>22480</v>
      </c>
      <c r="G171" s="18">
        <f t="shared" si="15"/>
        <v>14440</v>
      </c>
      <c r="H171" s="18">
        <f t="shared" si="15"/>
        <v>28550</v>
      </c>
      <c r="I171" s="135" t="s">
        <v>107</v>
      </c>
      <c r="J171" s="19">
        <f>+AVERAGE(B165:H172)</f>
        <v>20672.321428571428</v>
      </c>
    </row>
    <row r="172" spans="1:10" ht="17.25" thickBot="1">
      <c r="A172" s="49" t="s">
        <v>22</v>
      </c>
      <c r="B172" s="18">
        <f t="shared" si="15"/>
        <v>22790</v>
      </c>
      <c r="C172" s="18">
        <f t="shared" si="15"/>
        <v>35930</v>
      </c>
      <c r="D172" s="18">
        <f t="shared" si="15"/>
        <v>20510</v>
      </c>
      <c r="E172" s="18">
        <f t="shared" si="15"/>
        <v>17100</v>
      </c>
      <c r="F172" s="18">
        <f t="shared" si="15"/>
        <v>27180</v>
      </c>
      <c r="G172" s="18">
        <f t="shared" si="15"/>
        <v>28240</v>
      </c>
      <c r="H172" s="18">
        <f t="shared" si="15"/>
        <v>18840</v>
      </c>
      <c r="I172" s="135" t="s">
        <v>108</v>
      </c>
      <c r="J172" s="44">
        <f>+SUM(B165:H172)</f>
        <v>1157650</v>
      </c>
    </row>
    <row r="173" spans="1:10">
      <c r="B173" s="240"/>
      <c r="G173" s="240"/>
    </row>
    <row r="174" spans="1:10" ht="17.25" thickBot="1">
      <c r="A174" s="227" t="s">
        <v>675</v>
      </c>
      <c r="B174" s="243"/>
      <c r="C174" s="226"/>
      <c r="D174" s="226"/>
      <c r="E174" s="226"/>
      <c r="F174" s="226"/>
      <c r="G174" s="243"/>
      <c r="H174" s="226"/>
    </row>
    <row r="175" spans="1:10">
      <c r="A175" s="45" t="s">
        <v>670</v>
      </c>
      <c r="B175" s="244" t="s">
        <v>671</v>
      </c>
      <c r="C175" s="46" t="s">
        <v>672</v>
      </c>
      <c r="D175" s="46" t="s">
        <v>10</v>
      </c>
      <c r="E175" s="2" t="s">
        <v>11</v>
      </c>
      <c r="F175" s="2" t="s">
        <v>12</v>
      </c>
      <c r="G175" s="241" t="s">
        <v>13</v>
      </c>
      <c r="H175" s="2" t="s">
        <v>14</v>
      </c>
    </row>
    <row r="176" spans="1:10">
      <c r="A176" s="17" t="s">
        <v>15</v>
      </c>
      <c r="B176" s="239">
        <f t="shared" ref="B176:H183" si="16">+B165-B143</f>
        <v>26050</v>
      </c>
      <c r="C176" s="6">
        <f t="shared" si="16"/>
        <v>16940</v>
      </c>
      <c r="D176" s="239">
        <f t="shared" si="16"/>
        <v>23020</v>
      </c>
      <c r="E176" s="18">
        <f t="shared" si="16"/>
        <v>14530</v>
      </c>
      <c r="F176" s="18">
        <f t="shared" si="16"/>
        <v>23470</v>
      </c>
      <c r="G176" s="18">
        <f t="shared" si="16"/>
        <v>13460</v>
      </c>
      <c r="H176" s="18">
        <f t="shared" si="16"/>
        <v>18160</v>
      </c>
    </row>
    <row r="177" spans="1:8">
      <c r="A177" s="17" t="s">
        <v>16</v>
      </c>
      <c r="B177" s="239">
        <f t="shared" si="16"/>
        <v>21040</v>
      </c>
      <c r="C177" s="6">
        <f t="shared" si="16"/>
        <v>21800</v>
      </c>
      <c r="D177" s="6">
        <f t="shared" si="16"/>
        <v>13760</v>
      </c>
      <c r="E177" s="18">
        <f t="shared" si="16"/>
        <v>13310</v>
      </c>
      <c r="F177" s="18">
        <f t="shared" si="16"/>
        <v>24840</v>
      </c>
      <c r="G177" s="18">
        <f t="shared" si="16"/>
        <v>1020</v>
      </c>
      <c r="H177" s="18">
        <f t="shared" si="16"/>
        <v>19680</v>
      </c>
    </row>
    <row r="178" spans="1:8">
      <c r="A178" s="17" t="s">
        <v>17</v>
      </c>
      <c r="B178" s="239">
        <f t="shared" si="16"/>
        <v>17250</v>
      </c>
      <c r="C178" s="6">
        <f t="shared" si="16"/>
        <v>18470</v>
      </c>
      <c r="D178" s="6">
        <f t="shared" si="16"/>
        <v>16800</v>
      </c>
      <c r="E178" s="18">
        <f t="shared" si="16"/>
        <v>19530</v>
      </c>
      <c r="F178" s="253">
        <f t="shared" si="16"/>
        <v>0</v>
      </c>
      <c r="G178" s="18">
        <f t="shared" si="16"/>
        <v>11340</v>
      </c>
      <c r="H178" s="18">
        <f t="shared" si="16"/>
        <v>23470</v>
      </c>
    </row>
    <row r="179" spans="1:8">
      <c r="A179" s="17" t="s">
        <v>18</v>
      </c>
      <c r="B179" s="239">
        <f t="shared" si="16"/>
        <v>17100</v>
      </c>
      <c r="C179" s="6">
        <f t="shared" si="16"/>
        <v>19680</v>
      </c>
      <c r="D179" s="6">
        <f t="shared" si="16"/>
        <v>20430</v>
      </c>
      <c r="E179" s="18">
        <f t="shared" si="16"/>
        <v>13920</v>
      </c>
      <c r="F179" s="18">
        <f t="shared" si="16"/>
        <v>13160</v>
      </c>
      <c r="G179" s="18">
        <f t="shared" si="16"/>
        <v>13610</v>
      </c>
      <c r="H179" s="18">
        <f t="shared" si="16"/>
        <v>21500</v>
      </c>
    </row>
    <row r="180" spans="1:8">
      <c r="A180" s="17" t="s">
        <v>19</v>
      </c>
      <c r="B180" s="239">
        <f t="shared" si="16"/>
        <v>22110</v>
      </c>
      <c r="C180" s="6">
        <f t="shared" si="16"/>
        <v>22710</v>
      </c>
      <c r="D180" s="6">
        <f t="shared" si="16"/>
        <v>18470</v>
      </c>
      <c r="E180" s="163">
        <f t="shared" si="16"/>
        <v>14980</v>
      </c>
      <c r="F180" s="18">
        <f t="shared" si="16"/>
        <v>17550</v>
      </c>
      <c r="G180" s="18">
        <f t="shared" si="16"/>
        <v>15730</v>
      </c>
      <c r="H180" s="163">
        <f t="shared" si="16"/>
        <v>26800</v>
      </c>
    </row>
    <row r="181" spans="1:8">
      <c r="A181" s="17" t="s">
        <v>20</v>
      </c>
      <c r="B181" s="239">
        <f t="shared" si="16"/>
        <v>15880</v>
      </c>
      <c r="C181" s="6">
        <f t="shared" si="16"/>
        <v>18160</v>
      </c>
      <c r="D181" s="6">
        <f t="shared" si="16"/>
        <v>14980</v>
      </c>
      <c r="E181" s="6">
        <f t="shared" si="16"/>
        <v>15430</v>
      </c>
      <c r="F181" s="6">
        <f t="shared" si="16"/>
        <v>29990</v>
      </c>
      <c r="G181" s="239">
        <f t="shared" si="16"/>
        <v>8150</v>
      </c>
      <c r="H181" s="6">
        <f t="shared" si="16"/>
        <v>18310</v>
      </c>
    </row>
    <row r="182" spans="1:8">
      <c r="A182" s="17" t="s">
        <v>21</v>
      </c>
      <c r="B182" s="239">
        <f t="shared" si="16"/>
        <v>25140</v>
      </c>
      <c r="C182" s="6">
        <f t="shared" si="16"/>
        <v>13460</v>
      </c>
      <c r="D182" s="6">
        <f t="shared" si="16"/>
        <v>19830</v>
      </c>
      <c r="E182" s="6">
        <f t="shared" si="16"/>
        <v>19070</v>
      </c>
      <c r="F182" s="6">
        <f t="shared" si="16"/>
        <v>19980</v>
      </c>
      <c r="G182" s="239">
        <f t="shared" si="16"/>
        <v>11940</v>
      </c>
      <c r="H182" s="6">
        <f t="shared" si="16"/>
        <v>26050</v>
      </c>
    </row>
    <row r="183" spans="1:8">
      <c r="A183" s="17" t="s">
        <v>22</v>
      </c>
      <c r="B183" s="239">
        <f t="shared" si="16"/>
        <v>20290</v>
      </c>
      <c r="C183" s="6">
        <f t="shared" si="16"/>
        <v>33430</v>
      </c>
      <c r="D183" s="6">
        <f t="shared" si="16"/>
        <v>18010</v>
      </c>
      <c r="E183" s="260">
        <f t="shared" si="16"/>
        <v>17100</v>
      </c>
      <c r="F183" s="6">
        <f t="shared" si="16"/>
        <v>24680</v>
      </c>
      <c r="G183" s="239">
        <f t="shared" si="16"/>
        <v>25740</v>
      </c>
      <c r="H183" s="239">
        <f t="shared" si="16"/>
        <v>16340</v>
      </c>
    </row>
    <row r="184" spans="1:8">
      <c r="B184" s="148"/>
      <c r="C184" s="19"/>
      <c r="D184" s="19"/>
      <c r="E184" s="19"/>
      <c r="F184" s="19"/>
      <c r="G184" s="148"/>
      <c r="H184" s="19"/>
    </row>
    <row r="185" spans="1:8" ht="17.25" thickBot="1">
      <c r="A185" s="4" t="s">
        <v>676</v>
      </c>
      <c r="B185" s="148"/>
      <c r="C185" s="19"/>
      <c r="D185" s="19"/>
      <c r="E185" s="19"/>
      <c r="F185" s="19"/>
      <c r="G185" s="148"/>
      <c r="H185" s="19"/>
    </row>
    <row r="186" spans="1:8">
      <c r="A186" s="45" t="s">
        <v>670</v>
      </c>
      <c r="B186" s="244" t="s">
        <v>671</v>
      </c>
      <c r="C186" s="46" t="s">
        <v>672</v>
      </c>
      <c r="D186" s="46" t="s">
        <v>10</v>
      </c>
      <c r="E186" s="2" t="s">
        <v>11</v>
      </c>
      <c r="F186" s="2" t="s">
        <v>12</v>
      </c>
      <c r="G186" s="241" t="s">
        <v>13</v>
      </c>
      <c r="H186" s="2" t="s">
        <v>14</v>
      </c>
    </row>
    <row r="187" spans="1:8">
      <c r="A187" s="17" t="s">
        <v>15</v>
      </c>
      <c r="B187" s="239">
        <f>+B44</f>
        <v>165</v>
      </c>
      <c r="C187" s="6">
        <f t="shared" ref="C187:H187" si="17">+C44</f>
        <v>105</v>
      </c>
      <c r="D187" s="239">
        <f t="shared" si="17"/>
        <v>145</v>
      </c>
      <c r="E187" s="18">
        <f t="shared" si="17"/>
        <v>89</v>
      </c>
      <c r="F187" s="18">
        <f t="shared" si="17"/>
        <v>148</v>
      </c>
      <c r="G187" s="18">
        <f t="shared" si="17"/>
        <v>82</v>
      </c>
      <c r="H187" s="18">
        <f t="shared" si="17"/>
        <v>113</v>
      </c>
    </row>
    <row r="188" spans="1:8">
      <c r="A188" s="17" t="s">
        <v>16</v>
      </c>
      <c r="B188" s="239">
        <f t="shared" ref="B188:H194" si="18">+B45</f>
        <v>132</v>
      </c>
      <c r="C188" s="6">
        <f t="shared" si="18"/>
        <v>137</v>
      </c>
      <c r="D188" s="6">
        <f t="shared" si="18"/>
        <v>84</v>
      </c>
      <c r="E188" s="18">
        <f t="shared" si="18"/>
        <v>81</v>
      </c>
      <c r="F188" s="18">
        <f t="shared" si="18"/>
        <v>157</v>
      </c>
      <c r="G188" s="18">
        <f t="shared" si="18"/>
        <v>0</v>
      </c>
      <c r="H188" s="18">
        <f t="shared" si="18"/>
        <v>123</v>
      </c>
    </row>
    <row r="189" spans="1:8">
      <c r="A189" s="17" t="s">
        <v>17</v>
      </c>
      <c r="B189" s="239">
        <f t="shared" si="18"/>
        <v>107</v>
      </c>
      <c r="C189" s="6">
        <f t="shared" si="18"/>
        <v>115</v>
      </c>
      <c r="D189" s="6">
        <f t="shared" si="18"/>
        <v>104</v>
      </c>
      <c r="E189" s="18">
        <f t="shared" si="18"/>
        <v>122</v>
      </c>
      <c r="F189" s="253">
        <f t="shared" si="18"/>
        <v>97</v>
      </c>
      <c r="G189" s="18">
        <f t="shared" si="18"/>
        <v>68</v>
      </c>
      <c r="H189" s="18">
        <f t="shared" si="18"/>
        <v>148</v>
      </c>
    </row>
    <row r="190" spans="1:8">
      <c r="A190" s="17" t="s">
        <v>18</v>
      </c>
      <c r="B190" s="239">
        <f t="shared" si="18"/>
        <v>106</v>
      </c>
      <c r="C190" s="6">
        <f t="shared" si="18"/>
        <v>123</v>
      </c>
      <c r="D190" s="6">
        <f t="shared" si="18"/>
        <v>128</v>
      </c>
      <c r="E190" s="18">
        <f t="shared" si="18"/>
        <v>85</v>
      </c>
      <c r="F190" s="18">
        <f t="shared" si="18"/>
        <v>80</v>
      </c>
      <c r="G190" s="18">
        <f t="shared" si="18"/>
        <v>83</v>
      </c>
      <c r="H190" s="18">
        <f t="shared" si="18"/>
        <v>135</v>
      </c>
    </row>
    <row r="191" spans="1:8">
      <c r="A191" s="17" t="s">
        <v>19</v>
      </c>
      <c r="B191" s="239">
        <f t="shared" si="18"/>
        <v>139</v>
      </c>
      <c r="C191" s="6">
        <f t="shared" si="18"/>
        <v>143</v>
      </c>
      <c r="D191" s="6">
        <f t="shared" si="18"/>
        <v>115</v>
      </c>
      <c r="E191" s="163">
        <f t="shared" si="18"/>
        <v>92</v>
      </c>
      <c r="F191" s="18">
        <f t="shared" si="18"/>
        <v>109</v>
      </c>
      <c r="G191" s="18">
        <f t="shared" si="18"/>
        <v>97</v>
      </c>
      <c r="H191" s="163">
        <f t="shared" si="18"/>
        <v>170</v>
      </c>
    </row>
    <row r="192" spans="1:8">
      <c r="A192" s="17" t="s">
        <v>20</v>
      </c>
      <c r="B192" s="239">
        <f t="shared" si="18"/>
        <v>98</v>
      </c>
      <c r="C192" s="6">
        <f t="shared" si="18"/>
        <v>113</v>
      </c>
      <c r="D192" s="6">
        <f t="shared" si="18"/>
        <v>92</v>
      </c>
      <c r="E192" s="6">
        <f t="shared" si="18"/>
        <v>95</v>
      </c>
      <c r="F192" s="6">
        <f t="shared" si="18"/>
        <v>191</v>
      </c>
      <c r="G192" s="239">
        <f t="shared" si="18"/>
        <v>47</v>
      </c>
      <c r="H192" s="6">
        <f t="shared" si="18"/>
        <v>114</v>
      </c>
    </row>
    <row r="193" spans="1:8">
      <c r="A193" s="17" t="s">
        <v>21</v>
      </c>
      <c r="B193" s="239">
        <f t="shared" si="18"/>
        <v>159</v>
      </c>
      <c r="C193" s="6">
        <f t="shared" si="18"/>
        <v>82</v>
      </c>
      <c r="D193" s="6">
        <f t="shared" si="18"/>
        <v>124</v>
      </c>
      <c r="E193" s="6">
        <f t="shared" si="18"/>
        <v>119</v>
      </c>
      <c r="F193" s="6">
        <f t="shared" si="18"/>
        <v>125</v>
      </c>
      <c r="G193" s="239">
        <f t="shared" si="18"/>
        <v>72</v>
      </c>
      <c r="H193" s="6">
        <f t="shared" si="18"/>
        <v>165</v>
      </c>
    </row>
    <row r="194" spans="1:8">
      <c r="A194" s="17" t="s">
        <v>22</v>
      </c>
      <c r="B194" s="239">
        <f t="shared" si="18"/>
        <v>127</v>
      </c>
      <c r="C194" s="6">
        <f t="shared" si="18"/>
        <v>205</v>
      </c>
      <c r="D194" s="6">
        <f t="shared" si="18"/>
        <v>112</v>
      </c>
      <c r="E194" s="260">
        <f t="shared" si="18"/>
        <v>106</v>
      </c>
      <c r="F194" s="6">
        <f t="shared" si="18"/>
        <v>156</v>
      </c>
      <c r="G194" s="239">
        <f t="shared" si="18"/>
        <v>163</v>
      </c>
      <c r="H194" s="239">
        <f t="shared" si="18"/>
        <v>101</v>
      </c>
    </row>
    <row r="195" spans="1:8">
      <c r="B195" s="19"/>
      <c r="C195" s="19"/>
      <c r="D195" s="19"/>
      <c r="E195" s="19"/>
      <c r="F195" s="19"/>
      <c r="G195" s="19"/>
      <c r="H195" s="19"/>
    </row>
  </sheetData>
  <mergeCells count="2">
    <mergeCell ref="L23:M23"/>
    <mergeCell ref="N23:O23"/>
  </mergeCells>
  <phoneticPr fontId="3" type="noConversion"/>
  <conditionalFormatting sqref="B52:H52">
    <cfRule type="colorScale" priority="4">
      <colorScale>
        <cfvo type="min"/>
        <cfvo type="max"/>
        <color rgb="FFFFEF9C"/>
        <color rgb="FF63BE7B"/>
      </colorScale>
    </cfRule>
  </conditionalFormatting>
  <conditionalFormatting sqref="B66:H7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{37585044-DBB9-4F1E-B501-FD3CF0423F14}</x14:id>
        </ext>
      </extLst>
    </cfRule>
  </conditionalFormatting>
  <conditionalFormatting sqref="B6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{6D731117-E4D2-4B47-9338-E36AB17CBE29}</x14:id>
        </ext>
      </extLst>
    </cfRule>
  </conditionalFormatting>
  <conditionalFormatting sqref="B44:H5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{82E6F2E9-352E-4192-A35A-5693D1ACFBF8}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585044-DBB9-4F1E-B501-FD3CF0423F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B66:H73</xm:sqref>
        </x14:conditionalFormatting>
        <x14:conditionalFormatting xmlns:xm="http://schemas.microsoft.com/office/excel/2006/main">
          <x14:cfRule type="dataBar" id="{6D731117-E4D2-4B47-9338-E36AB17CBE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82E6F2E9-352E-4192-A35A-5693D1ACFB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B44:H51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4"/>
  <sheetViews>
    <sheetView topLeftCell="A70" workbookViewId="0">
      <selection activeCell="B77" sqref="B77:H84"/>
    </sheetView>
  </sheetViews>
  <sheetFormatPr defaultRowHeight="16.5"/>
  <cols>
    <col min="1" max="1" width="13.75" customWidth="1"/>
    <col min="2" max="9" width="10.875" customWidth="1"/>
    <col min="10" max="10" width="10.375" customWidth="1"/>
    <col min="13" max="21" width="3.625" customWidth="1"/>
  </cols>
  <sheetData>
    <row r="1" spans="1:20" ht="26.25">
      <c r="A1" s="108" t="s">
        <v>34</v>
      </c>
      <c r="B1" s="106" t="s">
        <v>241</v>
      </c>
      <c r="C1" s="135"/>
      <c r="D1" s="118" t="s">
        <v>134</v>
      </c>
      <c r="E1" s="119"/>
      <c r="F1" s="119"/>
      <c r="G1" s="135"/>
      <c r="H1" s="135"/>
      <c r="I1" s="135"/>
      <c r="J1" s="135" t="s">
        <v>123</v>
      </c>
      <c r="K1" s="135"/>
      <c r="L1" s="135"/>
      <c r="M1" s="135"/>
      <c r="N1" s="135"/>
      <c r="O1" s="135"/>
      <c r="P1" s="135"/>
      <c r="Q1" s="135"/>
      <c r="R1" s="135"/>
      <c r="S1" s="135"/>
      <c r="T1" s="135"/>
    </row>
    <row r="2" spans="1:20" ht="17.25">
      <c r="A2" s="108" t="s">
        <v>28</v>
      </c>
      <c r="B2" s="104">
        <v>45361</v>
      </c>
      <c r="C2" s="135"/>
      <c r="D2" s="135"/>
      <c r="E2" s="135"/>
      <c r="F2" s="135"/>
      <c r="G2" s="135"/>
      <c r="H2" s="135"/>
      <c r="I2" s="135"/>
      <c r="J2" s="135" t="s">
        <v>160</v>
      </c>
      <c r="K2" s="135"/>
      <c r="L2" s="135"/>
      <c r="M2" s="135"/>
      <c r="N2" s="135"/>
      <c r="O2" s="135"/>
      <c r="P2" s="135"/>
      <c r="Q2" s="135"/>
      <c r="R2" s="135"/>
      <c r="S2" s="135"/>
      <c r="T2" s="135"/>
    </row>
    <row r="3" spans="1:20">
      <c r="A3" s="135"/>
      <c r="B3" s="135"/>
      <c r="C3" s="135"/>
      <c r="D3" s="135"/>
      <c r="E3" s="135"/>
      <c r="F3" s="135"/>
      <c r="G3" s="135"/>
      <c r="H3" s="135"/>
      <c r="I3" s="135"/>
      <c r="J3" s="135" t="s">
        <v>124</v>
      </c>
      <c r="K3" s="135"/>
      <c r="L3" s="135"/>
      <c r="M3" s="135"/>
      <c r="N3" s="135"/>
      <c r="O3" s="135"/>
      <c r="P3" s="135"/>
      <c r="Q3" s="135"/>
      <c r="R3" s="135"/>
      <c r="S3" s="135"/>
      <c r="T3" s="135"/>
    </row>
    <row r="4" spans="1:20" ht="17.25">
      <c r="A4" s="107" t="s">
        <v>122</v>
      </c>
      <c r="B4" s="104">
        <v>45341</v>
      </c>
      <c r="C4" s="7" t="s">
        <v>126</v>
      </c>
      <c r="D4" s="7"/>
      <c r="E4" s="7"/>
      <c r="F4" s="7"/>
      <c r="G4" s="7"/>
      <c r="H4" s="7"/>
      <c r="I4" s="135"/>
      <c r="J4" s="60" t="s">
        <v>129</v>
      </c>
      <c r="K4" s="135"/>
      <c r="L4" s="135"/>
      <c r="M4" s="135"/>
      <c r="N4" s="135"/>
      <c r="O4" s="135"/>
      <c r="P4" s="135"/>
      <c r="Q4" s="135"/>
      <c r="R4" s="135"/>
      <c r="S4" s="135"/>
      <c r="T4" s="135"/>
    </row>
    <row r="5" spans="1:20">
      <c r="A5" s="12" t="s">
        <v>121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</row>
    <row r="6" spans="1:20">
      <c r="A6" s="13" t="s">
        <v>15</v>
      </c>
      <c r="B6" s="175">
        <v>28173</v>
      </c>
      <c r="C6" s="103">
        <v>10059</v>
      </c>
      <c r="D6" s="103">
        <v>16414</v>
      </c>
      <c r="E6" s="103">
        <v>15296</v>
      </c>
      <c r="F6" s="103">
        <v>14206</v>
      </c>
      <c r="G6" s="103">
        <v>14376</v>
      </c>
      <c r="H6" s="103">
        <v>16020</v>
      </c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</row>
    <row r="7" spans="1:20">
      <c r="A7" s="13" t="s">
        <v>16</v>
      </c>
      <c r="B7" s="103">
        <v>16382</v>
      </c>
      <c r="C7" s="103">
        <v>17144</v>
      </c>
      <c r="D7" s="103">
        <v>14442</v>
      </c>
      <c r="E7" s="103">
        <v>15707</v>
      </c>
      <c r="F7" s="103">
        <v>15613</v>
      </c>
      <c r="G7" s="103">
        <v>18012</v>
      </c>
      <c r="H7" s="103">
        <v>16186</v>
      </c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</row>
    <row r="8" spans="1:20">
      <c r="A8" s="13" t="s">
        <v>17</v>
      </c>
      <c r="B8" s="103">
        <v>19281</v>
      </c>
      <c r="C8" s="103">
        <v>15026</v>
      </c>
      <c r="D8" s="103">
        <v>14141</v>
      </c>
      <c r="E8" s="103">
        <v>15281</v>
      </c>
      <c r="F8" s="228">
        <v>8398</v>
      </c>
      <c r="G8" s="103">
        <v>9530</v>
      </c>
      <c r="H8" s="103">
        <v>21034</v>
      </c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</row>
    <row r="9" spans="1:20">
      <c r="A9" s="13" t="s">
        <v>18</v>
      </c>
      <c r="B9" s="103">
        <v>14286</v>
      </c>
      <c r="C9" s="103">
        <v>16104</v>
      </c>
      <c r="D9" s="103">
        <v>16624</v>
      </c>
      <c r="E9" s="103">
        <v>14231</v>
      </c>
      <c r="F9" s="103">
        <v>11943</v>
      </c>
      <c r="G9" s="103">
        <v>18991</v>
      </c>
      <c r="H9" s="103">
        <v>20604</v>
      </c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</row>
    <row r="10" spans="1:20">
      <c r="A10" s="13" t="s">
        <v>19</v>
      </c>
      <c r="B10" s="103">
        <v>25408</v>
      </c>
      <c r="C10" s="103">
        <v>14539</v>
      </c>
      <c r="D10" s="103">
        <v>15924</v>
      </c>
      <c r="E10" s="103">
        <v>18072</v>
      </c>
      <c r="F10" s="103">
        <v>14044</v>
      </c>
      <c r="G10" s="103">
        <v>17532</v>
      </c>
      <c r="H10" s="103">
        <v>20791</v>
      </c>
      <c r="I10" s="27" t="s">
        <v>197</v>
      </c>
      <c r="J10" s="27">
        <v>220</v>
      </c>
      <c r="K10" s="27"/>
      <c r="L10" s="135"/>
      <c r="M10" s="135"/>
      <c r="N10" s="135"/>
      <c r="O10" s="135"/>
      <c r="P10" s="135"/>
      <c r="Q10" s="135"/>
      <c r="R10" s="135"/>
      <c r="S10" s="135"/>
      <c r="T10" s="135"/>
    </row>
    <row r="11" spans="1:20">
      <c r="A11" s="13" t="s">
        <v>20</v>
      </c>
      <c r="B11" s="103">
        <v>18786</v>
      </c>
      <c r="C11" s="103">
        <v>17587</v>
      </c>
      <c r="D11" s="103">
        <v>17545</v>
      </c>
      <c r="E11" s="103">
        <v>16953</v>
      </c>
      <c r="F11" s="103">
        <v>24891</v>
      </c>
      <c r="G11" s="103">
        <v>16512</v>
      </c>
      <c r="H11" s="103">
        <v>15209</v>
      </c>
      <c r="I11" s="27" t="s">
        <v>198</v>
      </c>
      <c r="J11" s="27">
        <v>54</v>
      </c>
      <c r="K11" s="27"/>
      <c r="L11" s="135"/>
      <c r="M11" s="135"/>
      <c r="N11" s="135"/>
      <c r="O11" s="135"/>
      <c r="P11" s="135"/>
      <c r="Q11" s="135"/>
      <c r="R11" s="135"/>
      <c r="S11" s="135"/>
      <c r="T11" s="135"/>
    </row>
    <row r="12" spans="1:20">
      <c r="A12" s="13" t="s">
        <v>21</v>
      </c>
      <c r="B12" s="103">
        <v>22197</v>
      </c>
      <c r="C12" s="103">
        <v>20002</v>
      </c>
      <c r="D12" s="103">
        <v>15787</v>
      </c>
      <c r="E12" s="103">
        <v>15983</v>
      </c>
      <c r="F12" s="103">
        <v>13783</v>
      </c>
      <c r="G12" s="103">
        <v>13680</v>
      </c>
      <c r="H12" s="103">
        <v>20910</v>
      </c>
      <c r="I12" s="27" t="s">
        <v>199</v>
      </c>
      <c r="J12" s="27">
        <v>115.17857142857143</v>
      </c>
      <c r="K12" s="27"/>
      <c r="L12" s="135"/>
      <c r="M12" s="135"/>
      <c r="N12" s="135"/>
      <c r="O12" s="135"/>
      <c r="P12" s="135"/>
      <c r="Q12" s="135"/>
      <c r="R12" s="135"/>
      <c r="S12" s="135"/>
      <c r="T12" s="135"/>
    </row>
    <row r="13" spans="1:20">
      <c r="A13" s="13" t="s">
        <v>22</v>
      </c>
      <c r="B13" s="103">
        <v>22985</v>
      </c>
      <c r="C13" s="103">
        <v>19788</v>
      </c>
      <c r="D13" s="103">
        <v>19432</v>
      </c>
      <c r="E13" s="103">
        <v>15427</v>
      </c>
      <c r="F13" s="103">
        <v>16373</v>
      </c>
      <c r="G13" s="103">
        <v>20377</v>
      </c>
      <c r="H13" s="175">
        <v>15565</v>
      </c>
      <c r="I13" s="27" t="s">
        <v>200</v>
      </c>
      <c r="J13" s="27">
        <v>6450</v>
      </c>
      <c r="K13" s="27"/>
      <c r="L13" s="135"/>
      <c r="M13" s="135"/>
      <c r="N13" s="135"/>
      <c r="O13" s="135"/>
      <c r="P13" s="135"/>
      <c r="Q13" s="135"/>
      <c r="R13" s="135"/>
      <c r="S13" s="135"/>
      <c r="T13" s="135"/>
    </row>
    <row r="14" spans="1:20">
      <c r="A14" s="135"/>
      <c r="B14" s="135"/>
      <c r="C14" s="135"/>
      <c r="D14" s="135"/>
      <c r="E14" s="135"/>
      <c r="F14" s="135"/>
      <c r="G14" s="135"/>
      <c r="H14" s="135"/>
      <c r="I14" s="19"/>
      <c r="J14" s="19"/>
      <c r="K14" s="135"/>
      <c r="L14" s="135"/>
      <c r="M14" s="135"/>
      <c r="N14" s="135"/>
      <c r="O14" s="135"/>
      <c r="P14" s="135"/>
      <c r="Q14" s="135"/>
      <c r="R14" s="135"/>
      <c r="S14" s="135"/>
      <c r="T14" s="135"/>
    </row>
    <row r="15" spans="1:20" ht="17.25">
      <c r="A15" s="107" t="s">
        <v>95</v>
      </c>
      <c r="B15" s="104">
        <v>45310</v>
      </c>
      <c r="C15" s="7" t="s">
        <v>175</v>
      </c>
      <c r="D15" s="7"/>
      <c r="E15" s="7"/>
      <c r="F15" s="7"/>
      <c r="G15" s="7"/>
      <c r="H15" s="7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</row>
    <row r="16" spans="1:20">
      <c r="A16" s="12" t="s">
        <v>121</v>
      </c>
      <c r="B16" s="2" t="s">
        <v>77</v>
      </c>
      <c r="C16" s="2" t="s">
        <v>9</v>
      </c>
      <c r="D16" s="2" t="s">
        <v>10</v>
      </c>
      <c r="E16" s="2" t="s">
        <v>11</v>
      </c>
      <c r="F16" s="2" t="s">
        <v>12</v>
      </c>
      <c r="G16" s="2" t="s">
        <v>13</v>
      </c>
      <c r="H16" s="2" t="s">
        <v>14</v>
      </c>
      <c r="I16" s="7" t="s">
        <v>136</v>
      </c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</row>
    <row r="17" spans="1:20">
      <c r="A17" s="13" t="s">
        <v>15</v>
      </c>
      <c r="B17" s="175">
        <v>28053</v>
      </c>
      <c r="C17" s="103">
        <v>9882</v>
      </c>
      <c r="D17" s="103">
        <v>16348</v>
      </c>
      <c r="E17" s="103">
        <v>15204</v>
      </c>
      <c r="F17" s="103">
        <v>14030</v>
      </c>
      <c r="G17" s="103">
        <v>14293</v>
      </c>
      <c r="H17" s="103">
        <v>15911</v>
      </c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</row>
    <row r="18" spans="1:20">
      <c r="A18" s="13" t="s">
        <v>16</v>
      </c>
      <c r="B18" s="103">
        <v>16201</v>
      </c>
      <c r="C18" s="103">
        <v>17063</v>
      </c>
      <c r="D18" s="103">
        <v>14342</v>
      </c>
      <c r="E18" s="103">
        <v>15566</v>
      </c>
      <c r="F18" s="103">
        <v>15540</v>
      </c>
      <c r="G18" s="103">
        <v>17863</v>
      </c>
      <c r="H18" s="103">
        <v>16089</v>
      </c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</row>
    <row r="19" spans="1:20">
      <c r="A19" s="13" t="s">
        <v>17</v>
      </c>
      <c r="B19" s="103">
        <v>19200</v>
      </c>
      <c r="C19" s="103">
        <v>14935</v>
      </c>
      <c r="D19" s="103">
        <v>14068</v>
      </c>
      <c r="E19" s="103">
        <v>15184</v>
      </c>
      <c r="F19" s="228">
        <v>8288</v>
      </c>
      <c r="G19" s="103">
        <v>9421</v>
      </c>
      <c r="H19" s="103">
        <v>20924</v>
      </c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</row>
    <row r="20" spans="1:20">
      <c r="A20" s="13" t="s">
        <v>18</v>
      </c>
      <c r="B20" s="103">
        <v>14187</v>
      </c>
      <c r="C20" s="103">
        <v>15951</v>
      </c>
      <c r="D20" s="103">
        <v>16482</v>
      </c>
      <c r="E20" s="103">
        <v>14132</v>
      </c>
      <c r="F20" s="103">
        <v>11851</v>
      </c>
      <c r="G20" s="103">
        <v>18891</v>
      </c>
      <c r="H20" s="103">
        <v>20528</v>
      </c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</row>
    <row r="21" spans="1:20">
      <c r="A21" s="13" t="s">
        <v>19</v>
      </c>
      <c r="B21" s="103">
        <v>25290</v>
      </c>
      <c r="C21" s="103">
        <v>14359</v>
      </c>
      <c r="D21" s="103">
        <v>15833</v>
      </c>
      <c r="E21" s="103">
        <v>18018</v>
      </c>
      <c r="F21" s="103">
        <v>13922</v>
      </c>
      <c r="G21" s="103">
        <v>17435</v>
      </c>
      <c r="H21" s="103">
        <v>20722</v>
      </c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</row>
    <row r="22" spans="1:20">
      <c r="A22" s="13" t="s">
        <v>20</v>
      </c>
      <c r="B22" s="103">
        <v>18633</v>
      </c>
      <c r="C22" s="103">
        <v>17465</v>
      </c>
      <c r="D22" s="103">
        <v>17411</v>
      </c>
      <c r="E22" s="103">
        <v>16891</v>
      </c>
      <c r="F22" s="103">
        <v>24800</v>
      </c>
      <c r="G22" s="103">
        <v>16388</v>
      </c>
      <c r="H22" s="103">
        <v>15100</v>
      </c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</row>
    <row r="23" spans="1:20">
      <c r="A23" s="13" t="s">
        <v>21</v>
      </c>
      <c r="B23" s="103">
        <v>22044</v>
      </c>
      <c r="C23" s="103">
        <v>19884</v>
      </c>
      <c r="D23" s="103">
        <v>15648</v>
      </c>
      <c r="E23" s="103">
        <v>15882</v>
      </c>
      <c r="F23" s="103">
        <v>13627</v>
      </c>
      <c r="G23" s="103">
        <v>13601</v>
      </c>
      <c r="H23" s="103">
        <v>20786</v>
      </c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</row>
    <row r="24" spans="1:20">
      <c r="A24" s="13" t="s">
        <v>22</v>
      </c>
      <c r="B24" s="103">
        <v>22765</v>
      </c>
      <c r="C24" s="103">
        <v>19690</v>
      </c>
      <c r="D24" s="103">
        <v>19326</v>
      </c>
      <c r="E24" s="103">
        <v>15340</v>
      </c>
      <c r="F24" s="103">
        <v>16212</v>
      </c>
      <c r="G24" s="103">
        <v>20225</v>
      </c>
      <c r="H24" s="175">
        <v>15412</v>
      </c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</row>
    <row r="25" spans="1:20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</row>
    <row r="26" spans="1:20" ht="18" thickBot="1">
      <c r="A26" s="122" t="s">
        <v>125</v>
      </c>
      <c r="B26" s="135"/>
      <c r="C26" s="19"/>
      <c r="D26" s="19"/>
      <c r="E26" s="19"/>
      <c r="F26" s="19"/>
      <c r="G26" s="19"/>
      <c r="H26" s="19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</row>
    <row r="27" spans="1:20">
      <c r="A27" s="65" t="s">
        <v>76</v>
      </c>
      <c r="B27" s="61" t="s">
        <v>77</v>
      </c>
      <c r="C27" s="61" t="s">
        <v>9</v>
      </c>
      <c r="D27" s="61" t="s">
        <v>10</v>
      </c>
      <c r="E27" s="61" t="s">
        <v>11</v>
      </c>
      <c r="F27" s="61" t="s">
        <v>12</v>
      </c>
      <c r="G27" s="61" t="s">
        <v>13</v>
      </c>
      <c r="H27" s="62" t="s">
        <v>14</v>
      </c>
      <c r="I27" s="19" t="s">
        <v>135</v>
      </c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</row>
    <row r="28" spans="1:20">
      <c r="A28" s="66" t="s">
        <v>15</v>
      </c>
      <c r="B28" s="174">
        <v>19300</v>
      </c>
      <c r="C28" s="110">
        <v>28210</v>
      </c>
      <c r="D28" s="110">
        <v>40110</v>
      </c>
      <c r="E28" s="110">
        <v>17090</v>
      </c>
      <c r="F28" s="110">
        <v>33540</v>
      </c>
      <c r="G28" s="110">
        <v>15110</v>
      </c>
      <c r="H28" s="110">
        <v>18760</v>
      </c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</row>
    <row r="29" spans="1:20">
      <c r="A29" s="66" t="s">
        <v>16</v>
      </c>
      <c r="B29" s="110">
        <v>26680</v>
      </c>
      <c r="C29" s="110">
        <v>24400</v>
      </c>
      <c r="D29" s="110">
        <v>17390</v>
      </c>
      <c r="E29" s="110">
        <v>44840</v>
      </c>
      <c r="F29" s="110">
        <v>42240</v>
      </c>
      <c r="G29" s="110">
        <v>28360</v>
      </c>
      <c r="H29" s="110">
        <v>29120</v>
      </c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</row>
    <row r="30" spans="1:20">
      <c r="A30" s="66" t="s">
        <v>17</v>
      </c>
      <c r="B30" s="110">
        <v>14500</v>
      </c>
      <c r="C30" s="110">
        <v>19520</v>
      </c>
      <c r="D30" s="110">
        <v>15720</v>
      </c>
      <c r="E30" s="110">
        <v>19830</v>
      </c>
      <c r="F30" s="229">
        <v>14630</v>
      </c>
      <c r="G30" s="110">
        <v>18000</v>
      </c>
      <c r="H30" s="110">
        <v>24400</v>
      </c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</row>
    <row r="31" spans="1:20">
      <c r="A31" s="66" t="s">
        <v>18</v>
      </c>
      <c r="B31" s="110">
        <v>19670</v>
      </c>
      <c r="C31" s="110">
        <v>26530</v>
      </c>
      <c r="D31" s="110">
        <v>26840</v>
      </c>
      <c r="E31" s="110">
        <v>21050</v>
      </c>
      <c r="F31" s="110">
        <v>18450</v>
      </c>
      <c r="G31" s="110">
        <v>19220</v>
      </c>
      <c r="H31" s="110">
        <v>57040</v>
      </c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</row>
    <row r="32" spans="1:20">
      <c r="A32" s="66" t="s">
        <v>19</v>
      </c>
      <c r="B32" s="110">
        <v>26070</v>
      </c>
      <c r="C32" s="110">
        <v>23790</v>
      </c>
      <c r="D32" s="110">
        <v>17540</v>
      </c>
      <c r="E32" s="110">
        <v>11450</v>
      </c>
      <c r="F32" s="110">
        <v>20130</v>
      </c>
      <c r="G32" s="110">
        <v>18910</v>
      </c>
      <c r="H32" s="110">
        <v>21050</v>
      </c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</row>
    <row r="33" spans="1:20">
      <c r="A33" s="66" t="s">
        <v>20</v>
      </c>
      <c r="B33" s="110">
        <v>25310</v>
      </c>
      <c r="C33" s="110">
        <v>23490</v>
      </c>
      <c r="D33" s="110">
        <v>23180</v>
      </c>
      <c r="E33" s="110">
        <v>13730</v>
      </c>
      <c r="F33" s="110">
        <v>18760</v>
      </c>
      <c r="G33" s="110">
        <v>22410</v>
      </c>
      <c r="H33" s="110">
        <v>20740</v>
      </c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</row>
    <row r="34" spans="1:20">
      <c r="A34" s="66" t="s">
        <v>21</v>
      </c>
      <c r="B34" s="110">
        <v>372830</v>
      </c>
      <c r="C34" s="110">
        <v>20890</v>
      </c>
      <c r="D34" s="110">
        <v>25310</v>
      </c>
      <c r="E34" s="110">
        <v>18450</v>
      </c>
      <c r="F34" s="110">
        <v>94390</v>
      </c>
      <c r="G34" s="110">
        <v>13580</v>
      </c>
      <c r="H34" s="110">
        <v>16020</v>
      </c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</row>
    <row r="35" spans="1:20" ht="17.25" thickBot="1">
      <c r="A35" s="67" t="s">
        <v>22</v>
      </c>
      <c r="B35" s="110">
        <v>42060</v>
      </c>
      <c r="C35" s="110">
        <v>23940</v>
      </c>
      <c r="D35" s="110">
        <v>18760</v>
      </c>
      <c r="E35" s="110">
        <v>18300</v>
      </c>
      <c r="F35" s="110">
        <v>22110</v>
      </c>
      <c r="G35" s="110">
        <v>26530</v>
      </c>
      <c r="H35" s="174">
        <v>26310</v>
      </c>
      <c r="I35" s="123">
        <v>1726590</v>
      </c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</row>
    <row r="36" spans="1:20">
      <c r="A36" s="113"/>
      <c r="B36" s="114"/>
      <c r="C36" s="35"/>
      <c r="D36" s="35"/>
      <c r="E36" s="35"/>
      <c r="F36" s="35"/>
      <c r="G36" s="35"/>
      <c r="H36" s="35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</row>
    <row r="37" spans="1:20" ht="17.25">
      <c r="A37" s="121" t="s">
        <v>242</v>
      </c>
      <c r="B37" s="135"/>
      <c r="C37" s="19"/>
      <c r="D37" s="19"/>
      <c r="E37" s="19"/>
      <c r="F37" s="19"/>
      <c r="G37" s="19"/>
      <c r="H37" s="19"/>
      <c r="I37" s="50"/>
      <c r="J37" s="135"/>
      <c r="K37" s="135"/>
      <c r="L37" s="135"/>
      <c r="M37" s="135" t="s">
        <v>102</v>
      </c>
      <c r="N37" s="135"/>
      <c r="O37" s="53" t="s">
        <v>128</v>
      </c>
      <c r="P37" s="135"/>
      <c r="Q37" s="135"/>
      <c r="R37" s="135"/>
      <c r="S37" s="135"/>
      <c r="T37" s="135"/>
    </row>
    <row r="38" spans="1:20">
      <c r="A38" s="68" t="s">
        <v>76</v>
      </c>
      <c r="B38" s="12" t="s">
        <v>77</v>
      </c>
      <c r="C38" s="12" t="s">
        <v>9</v>
      </c>
      <c r="D38" s="12" t="s">
        <v>10</v>
      </c>
      <c r="E38" s="12" t="s">
        <v>11</v>
      </c>
      <c r="F38" s="12" t="s">
        <v>12</v>
      </c>
      <c r="G38" s="12" t="s">
        <v>13</v>
      </c>
      <c r="H38" s="12" t="s">
        <v>14</v>
      </c>
      <c r="I38" s="50"/>
      <c r="J38" s="135"/>
      <c r="K38" s="135"/>
      <c r="L38" s="135"/>
      <c r="M38" s="52" t="s">
        <v>76</v>
      </c>
      <c r="N38" s="52" t="s">
        <v>77</v>
      </c>
      <c r="O38" s="52" t="s">
        <v>9</v>
      </c>
      <c r="P38" s="52" t="s">
        <v>10</v>
      </c>
      <c r="Q38" s="52" t="s">
        <v>11</v>
      </c>
      <c r="R38" s="52" t="s">
        <v>12</v>
      </c>
      <c r="S38" s="52" t="s">
        <v>13</v>
      </c>
      <c r="T38" s="52" t="s">
        <v>14</v>
      </c>
    </row>
    <row r="39" spans="1:20">
      <c r="A39" s="68" t="s">
        <v>15</v>
      </c>
      <c r="B39" s="174">
        <v>19300</v>
      </c>
      <c r="C39" s="110">
        <v>28210</v>
      </c>
      <c r="D39" s="174">
        <v>0</v>
      </c>
      <c r="E39" s="110">
        <v>17090</v>
      </c>
      <c r="F39" s="110">
        <v>33540</v>
      </c>
      <c r="G39" s="110">
        <v>15110</v>
      </c>
      <c r="H39" s="110">
        <v>18760</v>
      </c>
      <c r="I39" s="120" t="s">
        <v>243</v>
      </c>
      <c r="J39" s="135"/>
      <c r="K39" s="135"/>
      <c r="L39" s="135"/>
      <c r="M39" s="52" t="s">
        <v>15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</row>
    <row r="40" spans="1:20">
      <c r="A40" s="68" t="s">
        <v>16</v>
      </c>
      <c r="B40" s="110">
        <v>26680</v>
      </c>
      <c r="C40" s="110">
        <v>24400</v>
      </c>
      <c r="D40" s="110">
        <v>17390</v>
      </c>
      <c r="E40" s="110">
        <v>44840</v>
      </c>
      <c r="F40" s="110">
        <v>42240</v>
      </c>
      <c r="G40" s="110">
        <v>28360</v>
      </c>
      <c r="H40" s="110">
        <v>29120</v>
      </c>
      <c r="I40" s="50"/>
      <c r="J40" s="135"/>
      <c r="K40" s="135"/>
      <c r="L40" s="135"/>
      <c r="M40" s="52" t="s">
        <v>16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0</v>
      </c>
    </row>
    <row r="41" spans="1:20">
      <c r="A41" s="68" t="s">
        <v>17</v>
      </c>
      <c r="B41" s="110">
        <v>0</v>
      </c>
      <c r="C41" s="110">
        <v>19520</v>
      </c>
      <c r="D41" s="110">
        <v>15720</v>
      </c>
      <c r="E41" s="110">
        <v>19830</v>
      </c>
      <c r="F41" s="229">
        <v>0</v>
      </c>
      <c r="G41" s="110">
        <v>18000</v>
      </c>
      <c r="H41" s="110">
        <v>24400</v>
      </c>
      <c r="I41" s="50"/>
      <c r="J41" s="135"/>
      <c r="K41" s="135"/>
      <c r="L41" s="135"/>
      <c r="M41" s="52" t="s">
        <v>17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</row>
    <row r="42" spans="1:20">
      <c r="A42" s="68" t="s">
        <v>18</v>
      </c>
      <c r="B42" s="110">
        <v>19670</v>
      </c>
      <c r="C42" s="110">
        <v>26530</v>
      </c>
      <c r="D42" s="110">
        <v>26840</v>
      </c>
      <c r="E42" s="110">
        <v>21050</v>
      </c>
      <c r="F42" s="110">
        <v>18450</v>
      </c>
      <c r="G42" s="110">
        <v>19220</v>
      </c>
      <c r="H42" s="110">
        <v>57040</v>
      </c>
      <c r="I42" s="50"/>
      <c r="J42" s="135"/>
      <c r="K42" s="135"/>
      <c r="L42" s="135"/>
      <c r="M42" s="52" t="s">
        <v>18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</row>
    <row r="43" spans="1:20">
      <c r="A43" s="68" t="s">
        <v>19</v>
      </c>
      <c r="B43" s="110">
        <v>26070</v>
      </c>
      <c r="C43" s="110">
        <v>23790</v>
      </c>
      <c r="D43" s="110">
        <v>17540</v>
      </c>
      <c r="E43" s="110">
        <v>11450</v>
      </c>
      <c r="F43" s="110">
        <v>20130</v>
      </c>
      <c r="G43" s="110">
        <v>18910</v>
      </c>
      <c r="H43" s="110">
        <v>21050</v>
      </c>
      <c r="I43" s="50"/>
      <c r="J43" s="135"/>
      <c r="K43" s="135"/>
      <c r="L43" s="135"/>
      <c r="M43" s="52" t="s">
        <v>19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</row>
    <row r="44" spans="1:20">
      <c r="A44" s="68" t="s">
        <v>20</v>
      </c>
      <c r="B44" s="110">
        <v>0</v>
      </c>
      <c r="C44" s="110">
        <v>23490</v>
      </c>
      <c r="D44" s="110">
        <v>23180</v>
      </c>
      <c r="E44" s="110">
        <v>0</v>
      </c>
      <c r="F44" s="110">
        <v>18760</v>
      </c>
      <c r="G44" s="110">
        <v>22410</v>
      </c>
      <c r="H44" s="110">
        <v>20740</v>
      </c>
      <c r="I44" s="50"/>
      <c r="J44" s="135"/>
      <c r="K44" s="135"/>
      <c r="L44" s="135"/>
      <c r="M44" s="52" t="s">
        <v>20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</row>
    <row r="45" spans="1:20">
      <c r="A45" s="68" t="s">
        <v>21</v>
      </c>
      <c r="B45" s="110">
        <v>50000</v>
      </c>
      <c r="C45" s="110">
        <v>20890</v>
      </c>
      <c r="D45" s="110">
        <v>25310</v>
      </c>
      <c r="E45" s="110">
        <v>18450</v>
      </c>
      <c r="F45" s="110">
        <v>0</v>
      </c>
      <c r="G45" s="110">
        <v>13580</v>
      </c>
      <c r="H45" s="110">
        <v>0</v>
      </c>
      <c r="I45" s="9" t="s">
        <v>162</v>
      </c>
      <c r="J45" s="140">
        <v>9</v>
      </c>
      <c r="K45" s="135"/>
      <c r="L45" s="135"/>
      <c r="M45" s="52" t="s">
        <v>21</v>
      </c>
      <c r="N45" s="52">
        <v>1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</row>
    <row r="46" spans="1:20">
      <c r="A46" s="68" t="s">
        <v>22</v>
      </c>
      <c r="B46" s="110">
        <v>42060</v>
      </c>
      <c r="C46" s="110">
        <v>0</v>
      </c>
      <c r="D46" s="110">
        <v>18760</v>
      </c>
      <c r="E46" s="110">
        <v>0</v>
      </c>
      <c r="F46" s="110">
        <v>22110</v>
      </c>
      <c r="G46" s="110">
        <v>26530</v>
      </c>
      <c r="H46" s="174">
        <v>26310</v>
      </c>
      <c r="I46" s="135"/>
      <c r="J46" s="123">
        <v>1142830</v>
      </c>
      <c r="K46" s="135"/>
      <c r="L46" s="135"/>
      <c r="M46" s="52" t="s">
        <v>22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</row>
    <row r="47" spans="1:20">
      <c r="A47" s="135"/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</row>
    <row r="48" spans="1:20">
      <c r="A48" s="135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</row>
    <row r="49" spans="1:20">
      <c r="A49" s="135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</row>
    <row r="50" spans="1:20" ht="18" thickBot="1">
      <c r="A50" s="121" t="s">
        <v>244</v>
      </c>
      <c r="B50" s="19" t="s">
        <v>127</v>
      </c>
      <c r="C50" s="19"/>
      <c r="D50" s="69"/>
      <c r="E50" s="19"/>
      <c r="F50" s="19"/>
      <c r="G50" s="19"/>
      <c r="H50" s="19"/>
      <c r="I50" s="53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</row>
    <row r="51" spans="1:20">
      <c r="A51" s="54" t="s">
        <v>76</v>
      </c>
      <c r="B51" s="61" t="s">
        <v>77</v>
      </c>
      <c r="C51" s="61" t="s">
        <v>9</v>
      </c>
      <c r="D51" s="61" t="s">
        <v>10</v>
      </c>
      <c r="E51" s="61" t="s">
        <v>11</v>
      </c>
      <c r="F51" s="61" t="s">
        <v>12</v>
      </c>
      <c r="G51" s="61" t="s">
        <v>13</v>
      </c>
      <c r="H51" s="62" t="s">
        <v>14</v>
      </c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</row>
    <row r="52" spans="1:20">
      <c r="A52" s="55" t="s">
        <v>15</v>
      </c>
      <c r="B52" s="112">
        <v>0</v>
      </c>
      <c r="C52" s="112">
        <v>0</v>
      </c>
      <c r="D52" s="112">
        <v>40110</v>
      </c>
      <c r="E52" s="112">
        <v>0</v>
      </c>
      <c r="F52" s="112">
        <v>0</v>
      </c>
      <c r="G52" s="112">
        <v>0</v>
      </c>
      <c r="H52" s="112">
        <v>0</v>
      </c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</row>
    <row r="53" spans="1:20">
      <c r="A53" s="55" t="s">
        <v>16</v>
      </c>
      <c r="B53" s="112">
        <v>0</v>
      </c>
      <c r="C53" s="112">
        <v>0</v>
      </c>
      <c r="D53" s="112">
        <v>0</v>
      </c>
      <c r="E53" s="112">
        <v>0</v>
      </c>
      <c r="F53" s="112">
        <v>0</v>
      </c>
      <c r="G53" s="112">
        <v>0</v>
      </c>
      <c r="H53" s="112">
        <v>0</v>
      </c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</row>
    <row r="54" spans="1:20">
      <c r="A54" s="55" t="s">
        <v>17</v>
      </c>
      <c r="B54" s="112">
        <v>14500</v>
      </c>
      <c r="C54" s="112">
        <v>0</v>
      </c>
      <c r="D54" s="112">
        <v>0</v>
      </c>
      <c r="E54" s="112">
        <v>0</v>
      </c>
      <c r="F54" s="230">
        <v>14630</v>
      </c>
      <c r="G54" s="112">
        <v>0</v>
      </c>
      <c r="H54" s="112">
        <v>0</v>
      </c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</row>
    <row r="55" spans="1:20">
      <c r="A55" s="55" t="s">
        <v>18</v>
      </c>
      <c r="B55" s="112">
        <v>0</v>
      </c>
      <c r="C55" s="112">
        <v>0</v>
      </c>
      <c r="D55" s="112">
        <v>0</v>
      </c>
      <c r="E55" s="112">
        <v>0</v>
      </c>
      <c r="F55" s="112">
        <v>0</v>
      </c>
      <c r="G55" s="112">
        <v>0</v>
      </c>
      <c r="H55" s="112">
        <v>0</v>
      </c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</row>
    <row r="56" spans="1:20">
      <c r="A56" s="55" t="s">
        <v>19</v>
      </c>
      <c r="B56" s="112">
        <v>0</v>
      </c>
      <c r="C56" s="112">
        <v>0</v>
      </c>
      <c r="D56" s="112">
        <v>0</v>
      </c>
      <c r="E56" s="112">
        <v>0</v>
      </c>
      <c r="F56" s="112">
        <v>0</v>
      </c>
      <c r="G56" s="112">
        <v>0</v>
      </c>
      <c r="H56" s="112">
        <v>0</v>
      </c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</row>
    <row r="57" spans="1:20">
      <c r="A57" s="55" t="s">
        <v>20</v>
      </c>
      <c r="B57" s="112">
        <v>25310</v>
      </c>
      <c r="C57" s="112">
        <v>0</v>
      </c>
      <c r="D57" s="112">
        <v>0</v>
      </c>
      <c r="E57" s="112">
        <v>13730</v>
      </c>
      <c r="F57" s="112">
        <v>0</v>
      </c>
      <c r="G57" s="112">
        <v>0</v>
      </c>
      <c r="H57" s="112">
        <v>0</v>
      </c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</row>
    <row r="58" spans="1:20">
      <c r="A58" s="55" t="s">
        <v>21</v>
      </c>
      <c r="B58" s="112">
        <v>322830</v>
      </c>
      <c r="C58" s="112">
        <v>0</v>
      </c>
      <c r="D58" s="112">
        <v>0</v>
      </c>
      <c r="E58" s="112">
        <v>0</v>
      </c>
      <c r="F58" s="112">
        <v>94390</v>
      </c>
      <c r="G58" s="112">
        <v>0</v>
      </c>
      <c r="H58" s="112">
        <v>16020</v>
      </c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</row>
    <row r="59" spans="1:20" ht="17.25" thickBot="1">
      <c r="A59" s="56" t="s">
        <v>22</v>
      </c>
      <c r="B59" s="112">
        <v>0</v>
      </c>
      <c r="C59" s="112">
        <v>23940</v>
      </c>
      <c r="D59" s="112">
        <v>0</v>
      </c>
      <c r="E59" s="112">
        <v>18300</v>
      </c>
      <c r="F59" s="112">
        <v>0</v>
      </c>
      <c r="G59" s="112">
        <v>0</v>
      </c>
      <c r="H59" s="112">
        <v>0</v>
      </c>
      <c r="I59" s="124">
        <v>583760</v>
      </c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</row>
    <row r="60" spans="1:20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</row>
    <row r="61" spans="1:20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</row>
    <row r="62" spans="1:20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</row>
    <row r="63" spans="1:20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</row>
    <row r="64" spans="1:20" ht="21" thickBot="1">
      <c r="A64" s="109" t="s">
        <v>130</v>
      </c>
      <c r="B64" s="19" t="s">
        <v>127</v>
      </c>
      <c r="C64" s="19"/>
      <c r="D64" s="144" t="s">
        <v>240</v>
      </c>
      <c r="E64" s="19"/>
      <c r="F64" s="19"/>
      <c r="G64" s="19"/>
      <c r="H64" s="19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</row>
    <row r="65" spans="1:20">
      <c r="A65" s="65" t="s">
        <v>76</v>
      </c>
      <c r="B65" s="61" t="s">
        <v>77</v>
      </c>
      <c r="C65" s="61" t="s">
        <v>9</v>
      </c>
      <c r="D65" s="61" t="s">
        <v>10</v>
      </c>
      <c r="E65" s="61" t="s">
        <v>11</v>
      </c>
      <c r="F65" s="61" t="s">
        <v>12</v>
      </c>
      <c r="G65" s="61" t="s">
        <v>13</v>
      </c>
      <c r="H65" s="62" t="s">
        <v>14</v>
      </c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</row>
    <row r="66" spans="1:20">
      <c r="A66" s="66" t="s">
        <v>15</v>
      </c>
      <c r="B66" s="174">
        <v>19300</v>
      </c>
      <c r="C66" s="110">
        <v>30500</v>
      </c>
      <c r="D66" s="174">
        <v>13580</v>
      </c>
      <c r="E66" s="110">
        <v>17540</v>
      </c>
      <c r="F66" s="110">
        <v>30340</v>
      </c>
      <c r="G66" s="110">
        <v>16170</v>
      </c>
      <c r="H66" s="110">
        <v>20130</v>
      </c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</row>
    <row r="67" spans="1:20">
      <c r="A67" s="66" t="s">
        <v>16</v>
      </c>
      <c r="B67" s="110">
        <v>31110</v>
      </c>
      <c r="C67" s="110">
        <v>15870</v>
      </c>
      <c r="D67" s="110">
        <v>18760</v>
      </c>
      <c r="E67" s="110">
        <v>25010</v>
      </c>
      <c r="F67" s="110">
        <v>14650</v>
      </c>
      <c r="G67" s="110">
        <v>26230</v>
      </c>
      <c r="H67" s="110">
        <v>18300</v>
      </c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</row>
    <row r="68" spans="1:20">
      <c r="A68" s="66" t="s">
        <v>17</v>
      </c>
      <c r="B68" s="110">
        <v>15870</v>
      </c>
      <c r="C68" s="110">
        <v>17390</v>
      </c>
      <c r="D68" s="110">
        <v>14650</v>
      </c>
      <c r="E68" s="110">
        <v>18300</v>
      </c>
      <c r="F68" s="229">
        <v>1500</v>
      </c>
      <c r="G68" s="110">
        <v>20130</v>
      </c>
      <c r="H68" s="110">
        <v>20280</v>
      </c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</row>
    <row r="69" spans="1:20">
      <c r="A69" s="66" t="s">
        <v>18</v>
      </c>
      <c r="B69" s="110">
        <v>18610</v>
      </c>
      <c r="C69" s="110">
        <v>26840</v>
      </c>
      <c r="D69" s="110">
        <v>25160</v>
      </c>
      <c r="E69" s="110">
        <v>18610</v>
      </c>
      <c r="F69" s="110">
        <v>17540</v>
      </c>
      <c r="G69" s="110">
        <v>18760</v>
      </c>
      <c r="H69" s="110">
        <v>15110</v>
      </c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</row>
    <row r="70" spans="1:20">
      <c r="A70" s="66" t="s">
        <v>19</v>
      </c>
      <c r="B70" s="110">
        <v>21500</v>
      </c>
      <c r="C70" s="110">
        <v>30950</v>
      </c>
      <c r="D70" s="110">
        <v>17390</v>
      </c>
      <c r="E70" s="110">
        <v>11760</v>
      </c>
      <c r="F70" s="110">
        <v>22110</v>
      </c>
      <c r="G70" s="110">
        <v>18300</v>
      </c>
      <c r="H70" s="110">
        <v>14040</v>
      </c>
      <c r="I70" s="135" t="s">
        <v>105</v>
      </c>
      <c r="J70" s="27">
        <v>39970</v>
      </c>
      <c r="K70" s="135"/>
      <c r="L70" s="135"/>
      <c r="M70" s="135"/>
      <c r="N70" s="135"/>
      <c r="O70" s="135"/>
      <c r="P70" s="135"/>
      <c r="Q70" s="135"/>
      <c r="R70" s="135"/>
      <c r="S70" s="135"/>
      <c r="T70" s="135"/>
    </row>
    <row r="71" spans="1:20">
      <c r="A71" s="66" t="s">
        <v>20</v>
      </c>
      <c r="B71" s="110">
        <v>26840</v>
      </c>
      <c r="C71" s="110">
        <v>22110</v>
      </c>
      <c r="D71" s="110">
        <v>23940</v>
      </c>
      <c r="E71" s="110">
        <v>12980</v>
      </c>
      <c r="F71" s="110">
        <v>17390</v>
      </c>
      <c r="G71" s="110">
        <v>22410</v>
      </c>
      <c r="H71" s="110">
        <v>20130</v>
      </c>
      <c r="I71" s="135" t="s">
        <v>107</v>
      </c>
      <c r="J71" s="27">
        <v>20701.071428571428</v>
      </c>
      <c r="K71" s="135"/>
      <c r="L71" s="135"/>
      <c r="M71" s="135"/>
      <c r="N71" s="135"/>
      <c r="O71" s="135"/>
      <c r="P71" s="135"/>
      <c r="Q71" s="135"/>
      <c r="R71" s="135"/>
      <c r="S71" s="135"/>
      <c r="T71" s="135"/>
    </row>
    <row r="72" spans="1:20">
      <c r="A72" s="66" t="s">
        <v>21</v>
      </c>
      <c r="B72" s="110">
        <v>26840</v>
      </c>
      <c r="C72" s="110">
        <v>21500</v>
      </c>
      <c r="D72" s="110">
        <v>24710</v>
      </c>
      <c r="E72" s="110">
        <v>18910</v>
      </c>
      <c r="F72" s="110">
        <v>27290</v>
      </c>
      <c r="G72" s="110">
        <v>15560</v>
      </c>
      <c r="H72" s="110">
        <v>22410</v>
      </c>
      <c r="I72" s="135" t="s">
        <v>161</v>
      </c>
      <c r="J72" s="27">
        <v>1500</v>
      </c>
      <c r="K72" s="135"/>
      <c r="L72" s="135"/>
      <c r="M72" s="135"/>
      <c r="N72" s="135"/>
      <c r="O72" s="135"/>
      <c r="P72" s="135"/>
      <c r="Q72" s="135"/>
      <c r="R72" s="135"/>
      <c r="S72" s="135"/>
      <c r="T72" s="135"/>
    </row>
    <row r="73" spans="1:20" ht="17.25" thickBot="1">
      <c r="A73" s="67" t="s">
        <v>22</v>
      </c>
      <c r="B73" s="110">
        <v>39970</v>
      </c>
      <c r="C73" s="110">
        <v>18450</v>
      </c>
      <c r="D73" s="110">
        <v>19670</v>
      </c>
      <c r="E73" s="110">
        <v>16780</v>
      </c>
      <c r="F73" s="110">
        <v>28060</v>
      </c>
      <c r="G73" s="110">
        <v>26680</v>
      </c>
      <c r="H73" s="174">
        <v>24340</v>
      </c>
      <c r="I73" s="27">
        <v>1159260</v>
      </c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</row>
    <row r="74" spans="1:20">
      <c r="A74" s="135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</row>
    <row r="75" spans="1:20" ht="18" thickBot="1">
      <c r="A75" s="115" t="s">
        <v>245</v>
      </c>
      <c r="B75" s="19" t="s">
        <v>127</v>
      </c>
      <c r="C75" s="19"/>
      <c r="D75" s="19"/>
      <c r="E75" s="19"/>
      <c r="F75" s="19"/>
      <c r="G75" s="19"/>
      <c r="H75" s="19"/>
      <c r="I75" s="135"/>
      <c r="J75" s="63"/>
      <c r="K75" s="63"/>
      <c r="L75" s="63"/>
      <c r="M75" s="63"/>
      <c r="N75" s="63"/>
      <c r="O75" s="63"/>
      <c r="P75" s="63"/>
      <c r="Q75" s="63"/>
      <c r="R75" s="135"/>
      <c r="S75" s="135"/>
      <c r="T75" s="135"/>
    </row>
    <row r="76" spans="1:20">
      <c r="A76" s="54" t="s">
        <v>0</v>
      </c>
      <c r="B76" s="61" t="s">
        <v>8</v>
      </c>
      <c r="C76" s="61" t="s">
        <v>23</v>
      </c>
      <c r="D76" s="61" t="s">
        <v>10</v>
      </c>
      <c r="E76" s="61" t="s">
        <v>11</v>
      </c>
      <c r="F76" s="61" t="s">
        <v>12</v>
      </c>
      <c r="G76" s="61" t="s">
        <v>13</v>
      </c>
      <c r="H76" s="62" t="s">
        <v>14</v>
      </c>
      <c r="I76" s="135"/>
      <c r="J76" s="64"/>
      <c r="K76" s="64"/>
      <c r="L76" s="64"/>
      <c r="M76" s="64"/>
      <c r="N76" s="64"/>
      <c r="O76" s="64"/>
      <c r="P76" s="64"/>
      <c r="Q76" s="64"/>
      <c r="R76" s="135"/>
      <c r="S76" s="135"/>
      <c r="T76" s="135"/>
    </row>
    <row r="77" spans="1:20">
      <c r="A77" s="55" t="s">
        <v>24</v>
      </c>
      <c r="B77" s="174">
        <v>19300</v>
      </c>
      <c r="C77" s="110">
        <v>30500</v>
      </c>
      <c r="D77" s="174">
        <v>53690</v>
      </c>
      <c r="E77" s="110">
        <v>17540</v>
      </c>
      <c r="F77" s="110">
        <v>30340</v>
      </c>
      <c r="G77" s="110">
        <v>16170</v>
      </c>
      <c r="H77" s="110">
        <v>20130</v>
      </c>
      <c r="I77" s="135"/>
      <c r="J77" s="64"/>
      <c r="K77" s="35"/>
      <c r="L77" s="35"/>
      <c r="M77" s="35"/>
      <c r="N77" s="35"/>
      <c r="O77" s="35"/>
      <c r="P77" s="35"/>
      <c r="Q77" s="35"/>
      <c r="R77" s="135"/>
      <c r="S77" s="135"/>
      <c r="T77" s="135"/>
    </row>
    <row r="78" spans="1:20">
      <c r="A78" s="55" t="s">
        <v>16</v>
      </c>
      <c r="B78" s="110">
        <v>31110</v>
      </c>
      <c r="C78" s="110">
        <v>15870</v>
      </c>
      <c r="D78" s="110">
        <v>18760</v>
      </c>
      <c r="E78" s="110">
        <v>25010</v>
      </c>
      <c r="F78" s="110">
        <v>14650</v>
      </c>
      <c r="G78" s="110">
        <v>26230</v>
      </c>
      <c r="H78" s="110">
        <v>18300</v>
      </c>
      <c r="I78" s="135"/>
      <c r="J78" s="64"/>
      <c r="K78" s="35"/>
      <c r="L78" s="35"/>
      <c r="M78" s="35"/>
      <c r="N78" s="35"/>
      <c r="O78" s="35"/>
      <c r="P78" s="35"/>
      <c r="Q78" s="35"/>
      <c r="R78" s="135"/>
      <c r="S78" s="135"/>
      <c r="T78" s="135"/>
    </row>
    <row r="79" spans="1:20">
      <c r="A79" s="55" t="s">
        <v>17</v>
      </c>
      <c r="B79" s="110">
        <v>30370</v>
      </c>
      <c r="C79" s="110">
        <v>17390</v>
      </c>
      <c r="D79" s="110">
        <v>14650</v>
      </c>
      <c r="E79" s="110">
        <v>18300</v>
      </c>
      <c r="F79" s="229">
        <v>16130</v>
      </c>
      <c r="G79" s="110">
        <v>20130</v>
      </c>
      <c r="H79" s="110">
        <v>20280</v>
      </c>
      <c r="I79" s="135"/>
      <c r="J79" s="64"/>
      <c r="K79" s="35"/>
      <c r="L79" s="35"/>
      <c r="M79" s="35"/>
      <c r="N79" s="35"/>
      <c r="O79" s="35"/>
      <c r="P79" s="35"/>
      <c r="Q79" s="35"/>
      <c r="R79" s="135"/>
      <c r="S79" s="135"/>
      <c r="T79" s="135"/>
    </row>
    <row r="80" spans="1:20">
      <c r="A80" s="55" t="s">
        <v>18</v>
      </c>
      <c r="B80" s="110">
        <v>18610</v>
      </c>
      <c r="C80" s="110">
        <v>26840</v>
      </c>
      <c r="D80" s="110">
        <v>25160</v>
      </c>
      <c r="E80" s="110">
        <v>18610</v>
      </c>
      <c r="F80" s="110">
        <v>17540</v>
      </c>
      <c r="G80" s="110">
        <v>18760</v>
      </c>
      <c r="H80" s="110">
        <v>15110</v>
      </c>
      <c r="I80" s="135"/>
      <c r="J80" s="64"/>
      <c r="K80" s="35"/>
      <c r="L80" s="35"/>
      <c r="M80" s="35"/>
      <c r="N80" s="35"/>
      <c r="O80" s="35"/>
      <c r="P80" s="35"/>
      <c r="Q80" s="35"/>
      <c r="R80" s="135"/>
      <c r="S80" s="135"/>
      <c r="T80" s="135"/>
    </row>
    <row r="81" spans="1:20">
      <c r="A81" s="55" t="s">
        <v>19</v>
      </c>
      <c r="B81" s="110">
        <v>21500</v>
      </c>
      <c r="C81" s="110">
        <v>30950</v>
      </c>
      <c r="D81" s="110">
        <v>17390</v>
      </c>
      <c r="E81" s="110">
        <v>11760</v>
      </c>
      <c r="F81" s="110">
        <v>22110</v>
      </c>
      <c r="G81" s="110">
        <v>18300</v>
      </c>
      <c r="H81" s="110">
        <v>14040</v>
      </c>
      <c r="I81" s="135"/>
      <c r="J81" s="64"/>
      <c r="K81" s="35"/>
      <c r="L81" s="35"/>
      <c r="M81" s="35"/>
      <c r="N81" s="35"/>
      <c r="O81" s="35"/>
      <c r="P81" s="35"/>
      <c r="Q81" s="35"/>
      <c r="R81" s="135"/>
      <c r="S81" s="135"/>
      <c r="T81" s="135"/>
    </row>
    <row r="82" spans="1:20">
      <c r="A82" s="55" t="s">
        <v>20</v>
      </c>
      <c r="B82" s="110">
        <v>52150</v>
      </c>
      <c r="C82" s="110">
        <v>22110</v>
      </c>
      <c r="D82" s="110">
        <v>23940</v>
      </c>
      <c r="E82" s="110">
        <v>26710</v>
      </c>
      <c r="F82" s="110">
        <v>17390</v>
      </c>
      <c r="G82" s="110">
        <v>22410</v>
      </c>
      <c r="H82" s="110">
        <v>20130</v>
      </c>
      <c r="I82" s="135"/>
      <c r="J82" s="64"/>
      <c r="K82" s="35"/>
      <c r="L82" s="35"/>
      <c r="M82" s="35"/>
      <c r="N82" s="35"/>
      <c r="O82" s="35"/>
      <c r="P82" s="35"/>
      <c r="Q82" s="35"/>
      <c r="R82" s="135"/>
      <c r="S82" s="135"/>
      <c r="T82" s="135"/>
    </row>
    <row r="83" spans="1:20">
      <c r="A83" s="55" t="s">
        <v>21</v>
      </c>
      <c r="B83" s="110">
        <v>349670</v>
      </c>
      <c r="C83" s="110">
        <v>21500</v>
      </c>
      <c r="D83" s="110">
        <v>24710</v>
      </c>
      <c r="E83" s="110">
        <v>18910</v>
      </c>
      <c r="F83" s="110">
        <v>121680</v>
      </c>
      <c r="G83" s="110">
        <v>15560</v>
      </c>
      <c r="H83" s="110">
        <v>38430</v>
      </c>
      <c r="I83" s="135"/>
      <c r="J83" s="64"/>
      <c r="K83" s="35"/>
      <c r="L83" s="35"/>
      <c r="M83" s="35"/>
      <c r="N83" s="35"/>
      <c r="O83" s="35"/>
      <c r="P83" s="35"/>
      <c r="Q83" s="35"/>
      <c r="R83" s="135"/>
      <c r="S83" s="135"/>
      <c r="T83" s="135"/>
    </row>
    <row r="84" spans="1:20" ht="17.25" thickBot="1">
      <c r="A84" s="56" t="s">
        <v>22</v>
      </c>
      <c r="B84" s="110">
        <v>39970</v>
      </c>
      <c r="C84" s="110">
        <v>42390</v>
      </c>
      <c r="D84" s="110">
        <v>19670</v>
      </c>
      <c r="E84" s="110">
        <v>35080</v>
      </c>
      <c r="F84" s="110">
        <v>28060</v>
      </c>
      <c r="G84" s="110">
        <v>26680</v>
      </c>
      <c r="H84" s="174">
        <v>24340</v>
      </c>
      <c r="I84" s="27">
        <v>1743020</v>
      </c>
      <c r="J84" s="64"/>
      <c r="K84" s="35"/>
      <c r="L84" s="35"/>
      <c r="M84" s="35"/>
      <c r="N84" s="35"/>
      <c r="O84" s="35"/>
      <c r="P84" s="35"/>
      <c r="Q84" s="35"/>
      <c r="R84" s="135"/>
      <c r="S84" s="135"/>
      <c r="T84" s="135"/>
    </row>
  </sheetData>
  <phoneticPr fontId="3" type="noConversion"/>
  <conditionalFormatting sqref="N39:T46">
    <cfRule type="cellIs" dxfId="2" priority="1" operator="greaterThan">
      <formula>0.5</formula>
    </cfRule>
  </conditionalFormatting>
  <pageMargins left="0.70866141732283472" right="0.70866141732283472" top="0.74803149606299213" bottom="0.55118110236220474" header="0.31496062992125984" footer="0.31496062992125984"/>
  <pageSetup paperSize="9" scale="89" fitToHeight="2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4"/>
  <sheetViews>
    <sheetView topLeftCell="A55" workbookViewId="0">
      <selection activeCell="F83" sqref="F83"/>
    </sheetView>
  </sheetViews>
  <sheetFormatPr defaultRowHeight="16.5"/>
  <cols>
    <col min="1" max="1" width="15.75" style="135" customWidth="1"/>
    <col min="2" max="8" width="14.5" style="135" customWidth="1"/>
    <col min="9" max="9" width="12.5" style="135" customWidth="1"/>
    <col min="10" max="10" width="12.875" style="135" customWidth="1"/>
    <col min="11" max="12" width="3.875" style="135" customWidth="1"/>
    <col min="13" max="20" width="3.5" style="135" customWidth="1"/>
    <col min="21" max="16384" width="9" style="135"/>
  </cols>
  <sheetData>
    <row r="1" spans="1:11" ht="26.25">
      <c r="A1" s="108" t="s">
        <v>220</v>
      </c>
      <c r="B1" s="106" t="s">
        <v>238</v>
      </c>
      <c r="D1" s="118" t="s">
        <v>221</v>
      </c>
      <c r="E1" s="119"/>
      <c r="F1" s="119"/>
      <c r="J1" s="135" t="s">
        <v>222</v>
      </c>
    </row>
    <row r="2" spans="1:11" ht="17.25">
      <c r="A2" s="108" t="s">
        <v>223</v>
      </c>
      <c r="B2" s="104">
        <v>45332</v>
      </c>
      <c r="J2" s="135" t="s">
        <v>224</v>
      </c>
    </row>
    <row r="3" spans="1:11">
      <c r="J3" s="135" t="s">
        <v>225</v>
      </c>
    </row>
    <row r="4" spans="1:11" ht="17.25">
      <c r="A4" s="107" t="s">
        <v>226</v>
      </c>
      <c r="B4" s="104">
        <v>45310</v>
      </c>
      <c r="C4" s="7" t="s">
        <v>175</v>
      </c>
      <c r="D4" s="7"/>
      <c r="E4" s="7"/>
      <c r="F4" s="7"/>
      <c r="G4" s="7"/>
      <c r="H4" s="7"/>
      <c r="J4" s="60" t="s">
        <v>227</v>
      </c>
    </row>
    <row r="5" spans="1:11">
      <c r="A5" s="12" t="s">
        <v>228</v>
      </c>
      <c r="B5" s="2" t="s">
        <v>77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</row>
    <row r="6" spans="1:11">
      <c r="A6" s="13" t="s">
        <v>15</v>
      </c>
      <c r="B6" s="175">
        <v>28053</v>
      </c>
      <c r="C6" s="103">
        <v>9882</v>
      </c>
      <c r="D6" s="103">
        <v>16348</v>
      </c>
      <c r="E6" s="103">
        <v>15204</v>
      </c>
      <c r="F6" s="103">
        <v>14030</v>
      </c>
      <c r="G6" s="103">
        <v>14293</v>
      </c>
      <c r="H6" s="103">
        <v>15911</v>
      </c>
    </row>
    <row r="7" spans="1:11">
      <c r="A7" s="13" t="s">
        <v>16</v>
      </c>
      <c r="B7" s="103">
        <v>16201</v>
      </c>
      <c r="C7" s="103">
        <v>17063</v>
      </c>
      <c r="D7" s="103">
        <v>14342</v>
      </c>
      <c r="E7" s="103">
        <v>15566</v>
      </c>
      <c r="F7" s="103">
        <v>15540</v>
      </c>
      <c r="G7" s="103">
        <v>17863</v>
      </c>
      <c r="H7" s="103">
        <v>16089</v>
      </c>
    </row>
    <row r="8" spans="1:11">
      <c r="A8" s="13" t="s">
        <v>17</v>
      </c>
      <c r="B8" s="103">
        <v>19200</v>
      </c>
      <c r="C8" s="103">
        <v>14935</v>
      </c>
      <c r="D8" s="103">
        <v>14068</v>
      </c>
      <c r="E8" s="103">
        <v>15184</v>
      </c>
      <c r="F8" s="228">
        <v>8288</v>
      </c>
      <c r="G8" s="103">
        <v>9421</v>
      </c>
      <c r="H8" s="103">
        <v>20924</v>
      </c>
    </row>
    <row r="9" spans="1:11">
      <c r="A9" s="13" t="s">
        <v>18</v>
      </c>
      <c r="B9" s="103">
        <v>14187</v>
      </c>
      <c r="C9" s="103">
        <v>15951</v>
      </c>
      <c r="D9" s="103">
        <v>16482</v>
      </c>
      <c r="E9" s="103">
        <v>14132</v>
      </c>
      <c r="F9" s="103">
        <v>11851</v>
      </c>
      <c r="G9" s="103">
        <v>18891</v>
      </c>
      <c r="H9" s="103">
        <v>20528</v>
      </c>
    </row>
    <row r="10" spans="1:11">
      <c r="A10" s="13" t="s">
        <v>19</v>
      </c>
      <c r="B10" s="103">
        <v>25290</v>
      </c>
      <c r="C10" s="103">
        <v>14359</v>
      </c>
      <c r="D10" s="103">
        <v>15833</v>
      </c>
      <c r="E10" s="103">
        <v>18018</v>
      </c>
      <c r="F10" s="103">
        <v>13922</v>
      </c>
      <c r="G10" s="103">
        <v>17435</v>
      </c>
      <c r="H10" s="103">
        <v>20722</v>
      </c>
      <c r="I10" s="27" t="s">
        <v>197</v>
      </c>
      <c r="J10" s="27">
        <v>228</v>
      </c>
      <c r="K10" s="27"/>
    </row>
    <row r="11" spans="1:11">
      <c r="A11" s="13" t="s">
        <v>20</v>
      </c>
      <c r="B11" s="103">
        <v>18633</v>
      </c>
      <c r="C11" s="103">
        <v>17465</v>
      </c>
      <c r="D11" s="103">
        <v>17411</v>
      </c>
      <c r="E11" s="103">
        <v>16891</v>
      </c>
      <c r="F11" s="103">
        <v>24800</v>
      </c>
      <c r="G11" s="103">
        <v>16388</v>
      </c>
      <c r="H11" s="103">
        <v>15100</v>
      </c>
      <c r="I11" s="27" t="s">
        <v>198</v>
      </c>
      <c r="J11" s="27">
        <v>52</v>
      </c>
      <c r="K11" s="27"/>
    </row>
    <row r="12" spans="1:11">
      <c r="A12" s="13" t="s">
        <v>21</v>
      </c>
      <c r="B12" s="103">
        <v>22044</v>
      </c>
      <c r="C12" s="103">
        <v>19884</v>
      </c>
      <c r="D12" s="103">
        <v>15648</v>
      </c>
      <c r="E12" s="103">
        <v>15882</v>
      </c>
      <c r="F12" s="103">
        <v>13627</v>
      </c>
      <c r="G12" s="103">
        <v>13601</v>
      </c>
      <c r="H12" s="103">
        <v>20786</v>
      </c>
      <c r="I12" s="27" t="s">
        <v>199</v>
      </c>
      <c r="J12" s="27">
        <v>120.5</v>
      </c>
      <c r="K12" s="27"/>
    </row>
    <row r="13" spans="1:11">
      <c r="A13" s="13" t="s">
        <v>22</v>
      </c>
      <c r="B13" s="103">
        <v>22765</v>
      </c>
      <c r="C13" s="103">
        <v>19690</v>
      </c>
      <c r="D13" s="103">
        <v>19326</v>
      </c>
      <c r="E13" s="103">
        <v>15340</v>
      </c>
      <c r="F13" s="103">
        <v>16212</v>
      </c>
      <c r="G13" s="103">
        <v>20225</v>
      </c>
      <c r="H13" s="175">
        <v>15412</v>
      </c>
      <c r="I13" s="27" t="s">
        <v>200</v>
      </c>
      <c r="J13" s="27">
        <v>6748</v>
      </c>
      <c r="K13" s="27"/>
    </row>
    <row r="14" spans="1:11">
      <c r="I14" s="19"/>
      <c r="J14" s="19"/>
    </row>
    <row r="15" spans="1:11" ht="17.25">
      <c r="A15" s="107" t="s">
        <v>229</v>
      </c>
      <c r="B15" s="104">
        <v>45279</v>
      </c>
      <c r="C15" s="7" t="s">
        <v>175</v>
      </c>
      <c r="D15" s="7"/>
      <c r="E15" s="7"/>
      <c r="F15" s="7"/>
      <c r="G15" s="7"/>
      <c r="H15" s="7"/>
    </row>
    <row r="16" spans="1:11">
      <c r="A16" s="12" t="s">
        <v>228</v>
      </c>
      <c r="B16" s="2" t="s">
        <v>77</v>
      </c>
      <c r="C16" s="2" t="s">
        <v>9</v>
      </c>
      <c r="D16" s="2" t="s">
        <v>10</v>
      </c>
      <c r="E16" s="2" t="s">
        <v>11</v>
      </c>
      <c r="F16" s="2" t="s">
        <v>12</v>
      </c>
      <c r="G16" s="2" t="s">
        <v>13</v>
      </c>
      <c r="H16" s="2" t="s">
        <v>14</v>
      </c>
      <c r="I16" s="7" t="s">
        <v>230</v>
      </c>
    </row>
    <row r="17" spans="1:9">
      <c r="A17" s="13" t="s">
        <v>15</v>
      </c>
      <c r="B17" s="175">
        <v>27933</v>
      </c>
      <c r="C17" s="103">
        <v>9720</v>
      </c>
      <c r="D17" s="103">
        <v>16238</v>
      </c>
      <c r="E17" s="103">
        <v>15115</v>
      </c>
      <c r="F17" s="103">
        <v>13833</v>
      </c>
      <c r="G17" s="103">
        <v>14217</v>
      </c>
      <c r="H17" s="103">
        <v>15811</v>
      </c>
    </row>
    <row r="18" spans="1:9">
      <c r="A18" s="13" t="s">
        <v>16</v>
      </c>
      <c r="B18" s="103">
        <v>16049</v>
      </c>
      <c r="C18" s="103">
        <v>16926</v>
      </c>
      <c r="D18" s="103">
        <v>14251</v>
      </c>
      <c r="E18" s="103">
        <v>15437</v>
      </c>
      <c r="F18" s="103">
        <v>15419</v>
      </c>
      <c r="G18" s="103">
        <v>17700</v>
      </c>
      <c r="H18" s="103">
        <v>15921</v>
      </c>
    </row>
    <row r="19" spans="1:9">
      <c r="A19" s="13" t="s">
        <v>17</v>
      </c>
      <c r="B19" s="103">
        <v>19128</v>
      </c>
      <c r="C19" s="103">
        <v>14830</v>
      </c>
      <c r="D19" s="103">
        <v>13988</v>
      </c>
      <c r="E19" s="103">
        <v>15077</v>
      </c>
      <c r="F19" s="228">
        <v>8172</v>
      </c>
      <c r="G19" s="103">
        <v>9326</v>
      </c>
      <c r="H19" s="103">
        <v>20787</v>
      </c>
    </row>
    <row r="20" spans="1:9">
      <c r="A20" s="13" t="s">
        <v>18</v>
      </c>
      <c r="B20" s="103">
        <v>14081</v>
      </c>
      <c r="C20" s="103">
        <v>15800</v>
      </c>
      <c r="D20" s="103">
        <v>16329</v>
      </c>
      <c r="E20" s="103">
        <v>14017</v>
      </c>
      <c r="F20" s="103">
        <v>11753</v>
      </c>
      <c r="G20" s="103">
        <v>18788</v>
      </c>
      <c r="H20" s="103">
        <v>20425</v>
      </c>
    </row>
    <row r="21" spans="1:9">
      <c r="A21" s="13" t="s">
        <v>19</v>
      </c>
      <c r="B21" s="103">
        <v>25142</v>
      </c>
      <c r="C21" s="103">
        <v>14226</v>
      </c>
      <c r="D21" s="103">
        <v>15741</v>
      </c>
      <c r="E21" s="103">
        <v>17966</v>
      </c>
      <c r="F21" s="103">
        <v>13813</v>
      </c>
      <c r="G21" s="103">
        <v>17334</v>
      </c>
      <c r="H21" s="103">
        <v>20607</v>
      </c>
    </row>
    <row r="22" spans="1:9">
      <c r="A22" s="13" t="s">
        <v>20</v>
      </c>
      <c r="B22" s="103">
        <v>18490</v>
      </c>
      <c r="C22" s="103">
        <v>17334</v>
      </c>
      <c r="D22" s="103">
        <v>17282</v>
      </c>
      <c r="E22" s="103">
        <v>16824</v>
      </c>
      <c r="F22" s="103">
        <v>24700</v>
      </c>
      <c r="G22" s="103">
        <v>16264</v>
      </c>
      <c r="H22" s="103">
        <v>14987</v>
      </c>
    </row>
    <row r="23" spans="1:9">
      <c r="A23" s="13" t="s">
        <v>21</v>
      </c>
      <c r="B23" s="103">
        <v>21867</v>
      </c>
      <c r="C23" s="103">
        <v>19770</v>
      </c>
      <c r="D23" s="103">
        <v>15505</v>
      </c>
      <c r="E23" s="103">
        <v>15784</v>
      </c>
      <c r="F23" s="103">
        <v>13470</v>
      </c>
      <c r="G23" s="103">
        <v>13535</v>
      </c>
      <c r="H23" s="103">
        <v>20704</v>
      </c>
    </row>
    <row r="24" spans="1:9">
      <c r="A24" s="13" t="s">
        <v>22</v>
      </c>
      <c r="B24" s="103">
        <v>22537</v>
      </c>
      <c r="C24" s="103">
        <v>19556</v>
      </c>
      <c r="D24" s="103">
        <v>19226</v>
      </c>
      <c r="E24" s="103">
        <v>15243</v>
      </c>
      <c r="F24" s="103">
        <v>16090</v>
      </c>
      <c r="G24" s="103">
        <v>20074</v>
      </c>
      <c r="H24" s="175">
        <v>15246</v>
      </c>
    </row>
    <row r="26" spans="1:9" ht="18" thickBot="1">
      <c r="A26" s="122" t="s">
        <v>231</v>
      </c>
      <c r="C26" s="19"/>
      <c r="D26" s="19"/>
      <c r="E26" s="19"/>
      <c r="F26" s="19"/>
      <c r="G26" s="19"/>
      <c r="H26" s="19"/>
    </row>
    <row r="27" spans="1:9">
      <c r="A27" s="65" t="s">
        <v>76</v>
      </c>
      <c r="B27" s="61" t="s">
        <v>77</v>
      </c>
      <c r="C27" s="61" t="s">
        <v>9</v>
      </c>
      <c r="D27" s="61" t="s">
        <v>10</v>
      </c>
      <c r="E27" s="61" t="s">
        <v>11</v>
      </c>
      <c r="F27" s="61" t="s">
        <v>12</v>
      </c>
      <c r="G27" s="61" t="s">
        <v>13</v>
      </c>
      <c r="H27" s="62" t="s">
        <v>14</v>
      </c>
      <c r="I27" s="19" t="s">
        <v>232</v>
      </c>
    </row>
    <row r="28" spans="1:9">
      <c r="A28" s="66" t="s">
        <v>15</v>
      </c>
      <c r="B28" s="174">
        <v>22510</v>
      </c>
      <c r="C28" s="110">
        <v>19980</v>
      </c>
      <c r="D28" s="110">
        <v>19830</v>
      </c>
      <c r="E28" s="110">
        <v>17090</v>
      </c>
      <c r="F28" s="110">
        <v>33390</v>
      </c>
      <c r="G28" s="110">
        <v>14650</v>
      </c>
      <c r="H28" s="110">
        <v>19060</v>
      </c>
    </row>
    <row r="29" spans="1:9">
      <c r="A29" s="66" t="s">
        <v>16</v>
      </c>
      <c r="B29" s="110">
        <v>21190</v>
      </c>
      <c r="C29" s="110">
        <v>22410</v>
      </c>
      <c r="D29" s="110">
        <v>16930</v>
      </c>
      <c r="E29" s="110">
        <v>21660</v>
      </c>
      <c r="F29" s="110">
        <v>20280</v>
      </c>
      <c r="G29" s="110">
        <v>25620</v>
      </c>
      <c r="H29" s="110">
        <v>27140</v>
      </c>
    </row>
    <row r="30" spans="1:9">
      <c r="A30" s="66" t="s">
        <v>17</v>
      </c>
      <c r="B30" s="110">
        <v>14040</v>
      </c>
      <c r="C30" s="110">
        <v>18610</v>
      </c>
      <c r="D30" s="110">
        <v>16330</v>
      </c>
      <c r="E30" s="110">
        <v>17690</v>
      </c>
      <c r="F30" s="229">
        <v>12360</v>
      </c>
      <c r="G30" s="110">
        <v>13120</v>
      </c>
      <c r="H30" s="110">
        <v>22880</v>
      </c>
    </row>
    <row r="31" spans="1:9">
      <c r="A31" s="66" t="s">
        <v>18</v>
      </c>
      <c r="B31" s="110">
        <v>18760</v>
      </c>
      <c r="C31" s="110">
        <v>22720</v>
      </c>
      <c r="D31" s="110">
        <v>23330</v>
      </c>
      <c r="E31" s="110">
        <v>18300</v>
      </c>
      <c r="F31" s="110">
        <v>16330</v>
      </c>
      <c r="G31" s="110">
        <v>18300</v>
      </c>
      <c r="H31" s="110">
        <v>37820</v>
      </c>
    </row>
    <row r="32" spans="1:9">
      <c r="A32" s="66" t="s">
        <v>19</v>
      </c>
      <c r="B32" s="110">
        <v>23020</v>
      </c>
      <c r="C32" s="110">
        <v>25620</v>
      </c>
      <c r="D32" s="110">
        <v>20130</v>
      </c>
      <c r="E32" s="110">
        <v>11900</v>
      </c>
      <c r="F32" s="110">
        <v>21800</v>
      </c>
      <c r="G32" s="110">
        <v>16930</v>
      </c>
      <c r="H32" s="110">
        <v>35230</v>
      </c>
    </row>
    <row r="33" spans="1:20">
      <c r="A33" s="66" t="s">
        <v>20</v>
      </c>
      <c r="B33" s="110">
        <v>25460</v>
      </c>
      <c r="C33" s="110">
        <v>16170</v>
      </c>
      <c r="D33" s="110">
        <v>19830</v>
      </c>
      <c r="E33" s="110">
        <v>20440</v>
      </c>
      <c r="F33" s="110">
        <v>10990</v>
      </c>
      <c r="G33" s="110">
        <v>45600</v>
      </c>
      <c r="H33" s="110">
        <v>18910</v>
      </c>
    </row>
    <row r="34" spans="1:20">
      <c r="A34" s="66" t="s">
        <v>21</v>
      </c>
      <c r="B34" s="110">
        <v>442330</v>
      </c>
      <c r="C34" s="110">
        <v>20740</v>
      </c>
      <c r="D34" s="110">
        <v>24240</v>
      </c>
      <c r="E34" s="110">
        <v>18610</v>
      </c>
      <c r="F34" s="110">
        <v>66940</v>
      </c>
      <c r="G34" s="110">
        <v>15720</v>
      </c>
      <c r="H34" s="110">
        <v>25160</v>
      </c>
    </row>
    <row r="35" spans="1:20" ht="17.25" thickBot="1">
      <c r="A35" s="67" t="s">
        <v>22</v>
      </c>
      <c r="B35" s="110">
        <v>37640</v>
      </c>
      <c r="C35" s="110">
        <v>29280</v>
      </c>
      <c r="D35" s="110">
        <v>18150</v>
      </c>
      <c r="E35" s="110">
        <v>16930</v>
      </c>
      <c r="F35" s="110">
        <v>13280</v>
      </c>
      <c r="G35" s="110">
        <v>24850</v>
      </c>
      <c r="H35" s="174">
        <v>24790</v>
      </c>
      <c r="I35" s="123">
        <v>1663020</v>
      </c>
    </row>
    <row r="36" spans="1:20" s="111" customFormat="1">
      <c r="A36" s="113"/>
      <c r="B36" s="114"/>
      <c r="C36" s="35"/>
      <c r="D36" s="35"/>
      <c r="E36" s="35"/>
      <c r="F36" s="35"/>
      <c r="G36" s="35"/>
      <c r="H36" s="35"/>
    </row>
    <row r="37" spans="1:20" ht="17.25">
      <c r="A37" s="121" t="s">
        <v>207</v>
      </c>
      <c r="C37" s="19"/>
      <c r="D37" s="19"/>
      <c r="E37" s="19"/>
      <c r="F37" s="19"/>
      <c r="G37" s="19"/>
      <c r="H37" s="19"/>
      <c r="I37" s="50"/>
      <c r="M37" s="135" t="s">
        <v>233</v>
      </c>
      <c r="O37" s="53" t="s">
        <v>234</v>
      </c>
    </row>
    <row r="38" spans="1:20">
      <c r="A38" s="68" t="s">
        <v>76</v>
      </c>
      <c r="B38" s="12" t="s">
        <v>77</v>
      </c>
      <c r="C38" s="12" t="s">
        <v>9</v>
      </c>
      <c r="D38" s="12" t="s">
        <v>10</v>
      </c>
      <c r="E38" s="12" t="s">
        <v>11</v>
      </c>
      <c r="F38" s="12" t="s">
        <v>12</v>
      </c>
      <c r="G38" s="12" t="s">
        <v>13</v>
      </c>
      <c r="H38" s="12" t="s">
        <v>14</v>
      </c>
      <c r="I38" s="50"/>
      <c r="M38" s="52" t="s">
        <v>76</v>
      </c>
      <c r="N38" s="52" t="s">
        <v>77</v>
      </c>
      <c r="O38" s="52" t="s">
        <v>9</v>
      </c>
      <c r="P38" s="52" t="s">
        <v>10</v>
      </c>
      <c r="Q38" s="52" t="s">
        <v>11</v>
      </c>
      <c r="R38" s="52" t="s">
        <v>12</v>
      </c>
      <c r="S38" s="52" t="s">
        <v>13</v>
      </c>
      <c r="T38" s="52" t="s">
        <v>14</v>
      </c>
    </row>
    <row r="39" spans="1:20">
      <c r="A39" s="68" t="s">
        <v>15</v>
      </c>
      <c r="B39" s="174">
        <v>22510</v>
      </c>
      <c r="C39" s="110">
        <v>19980</v>
      </c>
      <c r="D39" s="174">
        <v>0</v>
      </c>
      <c r="E39" s="110">
        <v>17090</v>
      </c>
      <c r="F39" s="110">
        <v>33390</v>
      </c>
      <c r="G39" s="110">
        <v>14650</v>
      </c>
      <c r="H39" s="110">
        <v>19060</v>
      </c>
      <c r="I39" s="120" t="s">
        <v>208</v>
      </c>
      <c r="M39" s="52" t="s">
        <v>15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</row>
    <row r="40" spans="1:20">
      <c r="A40" s="68" t="s">
        <v>16</v>
      </c>
      <c r="B40" s="110">
        <v>21190</v>
      </c>
      <c r="C40" s="110">
        <v>22410</v>
      </c>
      <c r="D40" s="110">
        <v>16930</v>
      </c>
      <c r="E40" s="110">
        <v>0</v>
      </c>
      <c r="F40" s="110">
        <v>0</v>
      </c>
      <c r="G40" s="110">
        <v>25620</v>
      </c>
      <c r="H40" s="110">
        <v>27140</v>
      </c>
      <c r="I40" s="50"/>
      <c r="M40" s="52" t="s">
        <v>16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0</v>
      </c>
    </row>
    <row r="41" spans="1:20">
      <c r="A41" s="68" t="s">
        <v>17</v>
      </c>
      <c r="B41" s="110">
        <v>14040</v>
      </c>
      <c r="C41" s="110">
        <v>18610</v>
      </c>
      <c r="D41" s="110">
        <v>16330</v>
      </c>
      <c r="E41" s="110">
        <v>17690</v>
      </c>
      <c r="F41" s="229">
        <v>0</v>
      </c>
      <c r="G41" s="110">
        <v>13120</v>
      </c>
      <c r="H41" s="110">
        <v>22880</v>
      </c>
      <c r="I41" s="50"/>
      <c r="M41" s="52" t="s">
        <v>17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</row>
    <row r="42" spans="1:20">
      <c r="A42" s="68" t="s">
        <v>18</v>
      </c>
      <c r="B42" s="110">
        <v>18760</v>
      </c>
      <c r="C42" s="110">
        <v>22720</v>
      </c>
      <c r="D42" s="110">
        <v>23330</v>
      </c>
      <c r="E42" s="110">
        <v>18300</v>
      </c>
      <c r="F42" s="110">
        <v>16330</v>
      </c>
      <c r="G42" s="110">
        <v>18300</v>
      </c>
      <c r="H42" s="110">
        <v>0</v>
      </c>
      <c r="I42" s="50"/>
      <c r="M42" s="52" t="s">
        <v>18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</row>
    <row r="43" spans="1:20">
      <c r="A43" s="68" t="s">
        <v>19</v>
      </c>
      <c r="B43" s="110">
        <v>23020</v>
      </c>
      <c r="C43" s="110">
        <v>25620</v>
      </c>
      <c r="D43" s="110">
        <v>20130</v>
      </c>
      <c r="E43" s="110">
        <v>11900</v>
      </c>
      <c r="F43" s="110">
        <v>21800</v>
      </c>
      <c r="G43" s="110">
        <v>16930</v>
      </c>
      <c r="H43" s="110">
        <v>35230</v>
      </c>
      <c r="I43" s="50"/>
      <c r="M43" s="52" t="s">
        <v>19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</row>
    <row r="44" spans="1:20">
      <c r="A44" s="68" t="s">
        <v>20</v>
      </c>
      <c r="B44" s="110">
        <v>25460</v>
      </c>
      <c r="C44" s="110">
        <v>16170</v>
      </c>
      <c r="D44" s="110">
        <v>19830</v>
      </c>
      <c r="E44" s="110">
        <v>20440</v>
      </c>
      <c r="F44" s="110">
        <v>10990</v>
      </c>
      <c r="G44" s="110">
        <v>45600</v>
      </c>
      <c r="H44" s="110">
        <v>18910</v>
      </c>
      <c r="I44" s="50"/>
      <c r="M44" s="52" t="s">
        <v>20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</row>
    <row r="45" spans="1:20">
      <c r="A45" s="68" t="s">
        <v>21</v>
      </c>
      <c r="B45" s="110">
        <v>100000</v>
      </c>
      <c r="C45" s="110">
        <v>20740</v>
      </c>
      <c r="D45" s="110">
        <v>24240</v>
      </c>
      <c r="E45" s="110">
        <v>18610</v>
      </c>
      <c r="F45" s="110">
        <v>0</v>
      </c>
      <c r="G45" s="110">
        <v>15720</v>
      </c>
      <c r="H45" s="110">
        <v>25160</v>
      </c>
      <c r="I45" s="9" t="s">
        <v>235</v>
      </c>
      <c r="J45" s="140">
        <v>6</v>
      </c>
      <c r="M45" s="52" t="s">
        <v>21</v>
      </c>
      <c r="N45" s="52">
        <v>1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</row>
    <row r="46" spans="1:20">
      <c r="A46" s="68" t="s">
        <v>22</v>
      </c>
      <c r="B46" s="110">
        <v>37640</v>
      </c>
      <c r="C46" s="110">
        <v>29280</v>
      </c>
      <c r="D46" s="110">
        <v>18150</v>
      </c>
      <c r="E46" s="110">
        <v>16930</v>
      </c>
      <c r="F46" s="110">
        <v>13280</v>
      </c>
      <c r="G46" s="110">
        <v>24850</v>
      </c>
      <c r="H46" s="174">
        <v>24790</v>
      </c>
      <c r="J46" s="123">
        <v>1141800</v>
      </c>
      <c r="M46" s="52" t="s">
        <v>22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</row>
    <row r="50" spans="1:9" ht="18" thickBot="1">
      <c r="A50" s="121" t="s">
        <v>209</v>
      </c>
      <c r="B50" s="19" t="s">
        <v>219</v>
      </c>
      <c r="C50" s="19"/>
      <c r="D50" s="69"/>
      <c r="E50" s="19"/>
      <c r="F50" s="19"/>
      <c r="G50" s="19"/>
      <c r="H50" s="19"/>
      <c r="I50" s="53"/>
    </row>
    <row r="51" spans="1:9">
      <c r="A51" s="54" t="s">
        <v>76</v>
      </c>
      <c r="B51" s="61" t="s">
        <v>77</v>
      </c>
      <c r="C51" s="61" t="s">
        <v>9</v>
      </c>
      <c r="D51" s="61" t="s">
        <v>10</v>
      </c>
      <c r="E51" s="61" t="s">
        <v>11</v>
      </c>
      <c r="F51" s="61" t="s">
        <v>12</v>
      </c>
      <c r="G51" s="61" t="s">
        <v>13</v>
      </c>
      <c r="H51" s="62" t="s">
        <v>14</v>
      </c>
    </row>
    <row r="52" spans="1:9">
      <c r="A52" s="55" t="s">
        <v>15</v>
      </c>
      <c r="B52" s="112">
        <v>0</v>
      </c>
      <c r="C52" s="112">
        <v>0</v>
      </c>
      <c r="D52" s="112">
        <v>19830</v>
      </c>
      <c r="E52" s="112">
        <v>0</v>
      </c>
      <c r="F52" s="112">
        <v>0</v>
      </c>
      <c r="G52" s="112">
        <v>0</v>
      </c>
      <c r="H52" s="112">
        <v>0</v>
      </c>
    </row>
    <row r="53" spans="1:9">
      <c r="A53" s="55" t="s">
        <v>16</v>
      </c>
      <c r="B53" s="112">
        <v>0</v>
      </c>
      <c r="C53" s="112">
        <v>0</v>
      </c>
      <c r="D53" s="112">
        <v>0</v>
      </c>
      <c r="E53" s="112">
        <v>21660</v>
      </c>
      <c r="F53" s="112">
        <v>20280</v>
      </c>
      <c r="G53" s="112">
        <v>0</v>
      </c>
      <c r="H53" s="112">
        <v>0</v>
      </c>
    </row>
    <row r="54" spans="1:9">
      <c r="A54" s="55" t="s">
        <v>17</v>
      </c>
      <c r="B54" s="112">
        <v>0</v>
      </c>
      <c r="C54" s="112">
        <v>0</v>
      </c>
      <c r="D54" s="112">
        <v>0</v>
      </c>
      <c r="E54" s="112">
        <v>0</v>
      </c>
      <c r="F54" s="230">
        <v>12360</v>
      </c>
      <c r="G54" s="112">
        <v>0</v>
      </c>
      <c r="H54" s="112">
        <v>0</v>
      </c>
    </row>
    <row r="55" spans="1:9">
      <c r="A55" s="55" t="s">
        <v>18</v>
      </c>
      <c r="B55" s="112">
        <v>0</v>
      </c>
      <c r="C55" s="112">
        <v>0</v>
      </c>
      <c r="D55" s="112">
        <v>0</v>
      </c>
      <c r="E55" s="112">
        <v>0</v>
      </c>
      <c r="F55" s="112">
        <v>0</v>
      </c>
      <c r="G55" s="112">
        <v>0</v>
      </c>
      <c r="H55" s="112">
        <v>37820</v>
      </c>
    </row>
    <row r="56" spans="1:9">
      <c r="A56" s="55" t="s">
        <v>19</v>
      </c>
      <c r="B56" s="112">
        <v>0</v>
      </c>
      <c r="C56" s="112">
        <v>0</v>
      </c>
      <c r="D56" s="112">
        <v>0</v>
      </c>
      <c r="E56" s="112">
        <v>0</v>
      </c>
      <c r="F56" s="112">
        <v>0</v>
      </c>
      <c r="G56" s="112">
        <v>0</v>
      </c>
      <c r="H56" s="112">
        <v>0</v>
      </c>
    </row>
    <row r="57" spans="1:9">
      <c r="A57" s="55" t="s">
        <v>20</v>
      </c>
      <c r="B57" s="112">
        <v>0</v>
      </c>
      <c r="C57" s="112">
        <v>0</v>
      </c>
      <c r="D57" s="112">
        <v>0</v>
      </c>
      <c r="E57" s="112">
        <v>0</v>
      </c>
      <c r="F57" s="112">
        <v>0</v>
      </c>
      <c r="G57" s="112">
        <v>0</v>
      </c>
      <c r="H57" s="112">
        <v>0</v>
      </c>
    </row>
    <row r="58" spans="1:9">
      <c r="A58" s="55" t="s">
        <v>21</v>
      </c>
      <c r="B58" s="112">
        <v>342330</v>
      </c>
      <c r="C58" s="112">
        <v>0</v>
      </c>
      <c r="D58" s="112">
        <v>0</v>
      </c>
      <c r="E58" s="112">
        <v>0</v>
      </c>
      <c r="F58" s="112">
        <v>66940</v>
      </c>
      <c r="G58" s="112">
        <v>0</v>
      </c>
      <c r="H58" s="112">
        <v>0</v>
      </c>
    </row>
    <row r="59" spans="1:9" ht="17.25" thickBot="1">
      <c r="A59" s="56" t="s">
        <v>22</v>
      </c>
      <c r="B59" s="112">
        <v>0</v>
      </c>
      <c r="C59" s="112">
        <v>0</v>
      </c>
      <c r="D59" s="112">
        <v>0</v>
      </c>
      <c r="E59" s="112">
        <v>0</v>
      </c>
      <c r="F59" s="112">
        <v>0</v>
      </c>
      <c r="G59" s="112">
        <v>0</v>
      </c>
      <c r="H59" s="112">
        <v>0</v>
      </c>
      <c r="I59" s="124">
        <v>521220</v>
      </c>
    </row>
    <row r="64" spans="1:9" ht="21" thickBot="1">
      <c r="A64" s="109" t="s">
        <v>218</v>
      </c>
      <c r="B64" s="19" t="s">
        <v>219</v>
      </c>
      <c r="C64" s="19"/>
      <c r="D64" s="144" t="s">
        <v>239</v>
      </c>
      <c r="E64" s="19"/>
      <c r="F64" s="19"/>
      <c r="G64" s="19"/>
      <c r="H64" s="19"/>
    </row>
    <row r="65" spans="1:17">
      <c r="A65" s="65" t="s">
        <v>76</v>
      </c>
      <c r="B65" s="61" t="s">
        <v>77</v>
      </c>
      <c r="C65" s="61" t="s">
        <v>9</v>
      </c>
      <c r="D65" s="61" t="s">
        <v>10</v>
      </c>
      <c r="E65" s="61" t="s">
        <v>11</v>
      </c>
      <c r="F65" s="61" t="s">
        <v>12</v>
      </c>
      <c r="G65" s="61" t="s">
        <v>13</v>
      </c>
      <c r="H65" s="62" t="s">
        <v>14</v>
      </c>
    </row>
    <row r="66" spans="1:17">
      <c r="A66" s="66" t="s">
        <v>15</v>
      </c>
      <c r="B66" s="174">
        <v>19300</v>
      </c>
      <c r="C66" s="110">
        <v>28210</v>
      </c>
      <c r="D66" s="174">
        <v>20280</v>
      </c>
      <c r="E66" s="110">
        <v>17090</v>
      </c>
      <c r="F66" s="110">
        <v>33540</v>
      </c>
      <c r="G66" s="110">
        <v>15110</v>
      </c>
      <c r="H66" s="110">
        <v>18760</v>
      </c>
    </row>
    <row r="67" spans="1:17">
      <c r="A67" s="66" t="s">
        <v>16</v>
      </c>
      <c r="B67" s="110">
        <v>26680</v>
      </c>
      <c r="C67" s="110">
        <v>24400</v>
      </c>
      <c r="D67" s="110">
        <v>17390</v>
      </c>
      <c r="E67" s="110">
        <v>23180</v>
      </c>
      <c r="F67" s="110">
        <v>21960</v>
      </c>
      <c r="G67" s="110">
        <v>28360</v>
      </c>
      <c r="H67" s="110">
        <v>29120</v>
      </c>
    </row>
    <row r="68" spans="1:17">
      <c r="A68" s="66" t="s">
        <v>17</v>
      </c>
      <c r="B68" s="110">
        <v>14500</v>
      </c>
      <c r="C68" s="110">
        <v>19520</v>
      </c>
      <c r="D68" s="110">
        <v>15720</v>
      </c>
      <c r="E68" s="110">
        <v>19830</v>
      </c>
      <c r="F68" s="229">
        <v>2270</v>
      </c>
      <c r="G68" s="110">
        <v>18000</v>
      </c>
      <c r="H68" s="110">
        <v>24400</v>
      </c>
    </row>
    <row r="69" spans="1:17">
      <c r="A69" s="66" t="s">
        <v>18</v>
      </c>
      <c r="B69" s="110">
        <v>19670</v>
      </c>
      <c r="C69" s="110">
        <v>26530</v>
      </c>
      <c r="D69" s="110">
        <v>26840</v>
      </c>
      <c r="E69" s="110">
        <v>21050</v>
      </c>
      <c r="F69" s="110">
        <v>18450</v>
      </c>
      <c r="G69" s="110">
        <v>19220</v>
      </c>
      <c r="H69" s="110">
        <v>19220</v>
      </c>
    </row>
    <row r="70" spans="1:17">
      <c r="A70" s="66" t="s">
        <v>19</v>
      </c>
      <c r="B70" s="110">
        <v>26070</v>
      </c>
      <c r="C70" s="110">
        <v>23790</v>
      </c>
      <c r="D70" s="110">
        <v>17540</v>
      </c>
      <c r="E70" s="110">
        <v>11450</v>
      </c>
      <c r="F70" s="110">
        <v>20130</v>
      </c>
      <c r="G70" s="110">
        <v>18910</v>
      </c>
      <c r="H70" s="110">
        <v>21050</v>
      </c>
      <c r="I70" s="135" t="s">
        <v>197</v>
      </c>
      <c r="J70" s="27">
        <v>42060</v>
      </c>
    </row>
    <row r="71" spans="1:17">
      <c r="A71" s="66" t="s">
        <v>20</v>
      </c>
      <c r="B71" s="110">
        <v>25310</v>
      </c>
      <c r="C71" s="110">
        <v>23490</v>
      </c>
      <c r="D71" s="110">
        <v>23180</v>
      </c>
      <c r="E71" s="110">
        <v>13730</v>
      </c>
      <c r="F71" s="110">
        <v>18760</v>
      </c>
      <c r="G71" s="110">
        <v>22410</v>
      </c>
      <c r="H71" s="110">
        <v>20740</v>
      </c>
      <c r="I71" s="135" t="s">
        <v>199</v>
      </c>
      <c r="J71" s="27">
        <v>21524.464285714286</v>
      </c>
    </row>
    <row r="72" spans="1:17">
      <c r="A72" s="66" t="s">
        <v>21</v>
      </c>
      <c r="B72" s="110">
        <v>30500</v>
      </c>
      <c r="C72" s="110">
        <v>20890</v>
      </c>
      <c r="D72" s="110">
        <v>25310</v>
      </c>
      <c r="E72" s="110">
        <v>18450</v>
      </c>
      <c r="F72" s="110">
        <v>27450</v>
      </c>
      <c r="G72" s="110">
        <v>13580</v>
      </c>
      <c r="H72" s="110">
        <v>16020</v>
      </c>
      <c r="I72" s="135" t="s">
        <v>236</v>
      </c>
      <c r="J72" s="27">
        <v>2270</v>
      </c>
    </row>
    <row r="73" spans="1:17" ht="17.25" thickBot="1">
      <c r="A73" s="67" t="s">
        <v>22</v>
      </c>
      <c r="B73" s="110">
        <v>42060</v>
      </c>
      <c r="C73" s="110">
        <v>23940</v>
      </c>
      <c r="D73" s="110">
        <v>18760</v>
      </c>
      <c r="E73" s="110">
        <v>18300</v>
      </c>
      <c r="F73" s="110">
        <v>22110</v>
      </c>
      <c r="G73" s="110">
        <v>26530</v>
      </c>
      <c r="H73" s="174">
        <v>26310</v>
      </c>
      <c r="I73" s="27">
        <v>1205370</v>
      </c>
    </row>
    <row r="75" spans="1:17" ht="18" thickBot="1">
      <c r="A75" s="115" t="s">
        <v>210</v>
      </c>
      <c r="B75" s="19" t="s">
        <v>219</v>
      </c>
      <c r="C75" s="19"/>
      <c r="D75" s="19"/>
      <c r="E75" s="19"/>
      <c r="F75" s="19"/>
      <c r="G75" s="19"/>
      <c r="H75" s="19"/>
      <c r="J75" s="63"/>
      <c r="K75" s="63"/>
      <c r="L75" s="63"/>
      <c r="M75" s="63"/>
      <c r="N75" s="63"/>
      <c r="O75" s="63"/>
      <c r="P75" s="63"/>
      <c r="Q75" s="63"/>
    </row>
    <row r="76" spans="1:17">
      <c r="A76" s="54" t="s">
        <v>76</v>
      </c>
      <c r="B76" s="61" t="s">
        <v>77</v>
      </c>
      <c r="C76" s="61" t="s">
        <v>9</v>
      </c>
      <c r="D76" s="61" t="s">
        <v>10</v>
      </c>
      <c r="E76" s="61" t="s">
        <v>11</v>
      </c>
      <c r="F76" s="61" t="s">
        <v>12</v>
      </c>
      <c r="G76" s="61" t="s">
        <v>13</v>
      </c>
      <c r="H76" s="62" t="s">
        <v>14</v>
      </c>
      <c r="J76" s="64"/>
      <c r="K76" s="64"/>
      <c r="L76" s="64"/>
      <c r="M76" s="64"/>
      <c r="N76" s="64"/>
      <c r="O76" s="64"/>
      <c r="P76" s="64"/>
      <c r="Q76" s="64"/>
    </row>
    <row r="77" spans="1:17">
      <c r="A77" s="55" t="s">
        <v>15</v>
      </c>
      <c r="B77" s="174">
        <v>19300</v>
      </c>
      <c r="C77" s="110">
        <v>28210</v>
      </c>
      <c r="D77" s="174">
        <v>40110</v>
      </c>
      <c r="E77" s="110">
        <v>17090</v>
      </c>
      <c r="F77" s="110">
        <v>33540</v>
      </c>
      <c r="G77" s="110">
        <v>15110</v>
      </c>
      <c r="H77" s="110">
        <v>18760</v>
      </c>
      <c r="J77" s="64"/>
      <c r="K77" s="35"/>
      <c r="L77" s="35"/>
      <c r="M77" s="35"/>
      <c r="N77" s="35"/>
      <c r="O77" s="35"/>
      <c r="P77" s="35"/>
      <c r="Q77" s="35"/>
    </row>
    <row r="78" spans="1:17">
      <c r="A78" s="55" t="s">
        <v>16</v>
      </c>
      <c r="B78" s="110">
        <v>26680</v>
      </c>
      <c r="C78" s="110">
        <v>24400</v>
      </c>
      <c r="D78" s="110">
        <v>17390</v>
      </c>
      <c r="E78" s="110">
        <v>44840</v>
      </c>
      <c r="F78" s="110">
        <v>42240</v>
      </c>
      <c r="G78" s="110">
        <v>28360</v>
      </c>
      <c r="H78" s="110">
        <v>29120</v>
      </c>
      <c r="J78" s="64"/>
      <c r="K78" s="35"/>
      <c r="L78" s="35"/>
      <c r="M78" s="35"/>
      <c r="N78" s="35"/>
      <c r="O78" s="35"/>
      <c r="P78" s="35"/>
      <c r="Q78" s="35"/>
    </row>
    <row r="79" spans="1:17">
      <c r="A79" s="55" t="s">
        <v>17</v>
      </c>
      <c r="B79" s="110">
        <v>14500</v>
      </c>
      <c r="C79" s="110">
        <v>19520</v>
      </c>
      <c r="D79" s="110">
        <v>15720</v>
      </c>
      <c r="E79" s="110">
        <v>19830</v>
      </c>
      <c r="F79" s="229">
        <v>14630</v>
      </c>
      <c r="G79" s="110">
        <v>18000</v>
      </c>
      <c r="H79" s="110">
        <v>24400</v>
      </c>
      <c r="J79" s="64"/>
      <c r="K79" s="35"/>
      <c r="L79" s="35"/>
      <c r="M79" s="35"/>
      <c r="N79" s="35"/>
      <c r="O79" s="35"/>
      <c r="P79" s="35"/>
      <c r="Q79" s="35"/>
    </row>
    <row r="80" spans="1:17">
      <c r="A80" s="55" t="s">
        <v>18</v>
      </c>
      <c r="B80" s="110">
        <v>19670</v>
      </c>
      <c r="C80" s="110">
        <v>26530</v>
      </c>
      <c r="D80" s="110">
        <v>26840</v>
      </c>
      <c r="E80" s="110">
        <v>21050</v>
      </c>
      <c r="F80" s="110">
        <v>18450</v>
      </c>
      <c r="G80" s="110">
        <v>19220</v>
      </c>
      <c r="H80" s="110">
        <v>57040</v>
      </c>
      <c r="J80" s="64"/>
      <c r="K80" s="35"/>
      <c r="L80" s="35"/>
      <c r="M80" s="35"/>
      <c r="N80" s="35"/>
      <c r="O80" s="35"/>
      <c r="P80" s="35"/>
      <c r="Q80" s="35"/>
    </row>
    <row r="81" spans="1:17">
      <c r="A81" s="55" t="s">
        <v>19</v>
      </c>
      <c r="B81" s="110">
        <v>26070</v>
      </c>
      <c r="C81" s="110">
        <v>23790</v>
      </c>
      <c r="D81" s="110">
        <v>17540</v>
      </c>
      <c r="E81" s="110">
        <v>11450</v>
      </c>
      <c r="F81" s="110">
        <v>20130</v>
      </c>
      <c r="G81" s="110">
        <v>18910</v>
      </c>
      <c r="H81" s="110">
        <v>21050</v>
      </c>
      <c r="J81" s="64"/>
      <c r="K81" s="35"/>
      <c r="L81" s="35"/>
      <c r="M81" s="35"/>
      <c r="N81" s="35"/>
      <c r="O81" s="35"/>
      <c r="P81" s="35"/>
      <c r="Q81" s="35"/>
    </row>
    <row r="82" spans="1:17">
      <c r="A82" s="55" t="s">
        <v>20</v>
      </c>
      <c r="B82" s="110">
        <v>25310</v>
      </c>
      <c r="C82" s="110">
        <v>23490</v>
      </c>
      <c r="D82" s="110">
        <v>23180</v>
      </c>
      <c r="E82" s="110">
        <v>13730</v>
      </c>
      <c r="F82" s="110">
        <v>18760</v>
      </c>
      <c r="G82" s="110">
        <v>22410</v>
      </c>
      <c r="H82" s="110">
        <v>20740</v>
      </c>
      <c r="J82" s="64"/>
      <c r="K82" s="35"/>
      <c r="L82" s="35"/>
      <c r="M82" s="35"/>
      <c r="N82" s="35"/>
      <c r="O82" s="35"/>
      <c r="P82" s="35"/>
      <c r="Q82" s="35"/>
    </row>
    <row r="83" spans="1:17">
      <c r="A83" s="55" t="s">
        <v>21</v>
      </c>
      <c r="B83" s="110">
        <v>372830</v>
      </c>
      <c r="C83" s="110">
        <v>20890</v>
      </c>
      <c r="D83" s="110">
        <v>25310</v>
      </c>
      <c r="E83" s="110">
        <v>18450</v>
      </c>
      <c r="F83" s="110">
        <v>94390</v>
      </c>
      <c r="G83" s="110">
        <v>13580</v>
      </c>
      <c r="H83" s="110">
        <v>16020</v>
      </c>
      <c r="J83" s="64"/>
      <c r="K83" s="35"/>
      <c r="L83" s="35"/>
      <c r="M83" s="35"/>
      <c r="N83" s="35"/>
      <c r="O83" s="35"/>
      <c r="P83" s="35"/>
      <c r="Q83" s="35"/>
    </row>
    <row r="84" spans="1:17" ht="17.25" thickBot="1">
      <c r="A84" s="56" t="s">
        <v>22</v>
      </c>
      <c r="B84" s="110">
        <v>42060</v>
      </c>
      <c r="C84" s="110">
        <v>23940</v>
      </c>
      <c r="D84" s="110">
        <v>18760</v>
      </c>
      <c r="E84" s="110">
        <v>18300</v>
      </c>
      <c r="F84" s="110">
        <v>22110</v>
      </c>
      <c r="G84" s="110">
        <v>26530</v>
      </c>
      <c r="H84" s="174">
        <v>26310</v>
      </c>
      <c r="I84" s="27">
        <v>1726590</v>
      </c>
      <c r="J84" s="64"/>
      <c r="K84" s="35"/>
      <c r="L84" s="35"/>
      <c r="M84" s="35"/>
      <c r="N84" s="35"/>
      <c r="O84" s="35"/>
      <c r="P84" s="35"/>
      <c r="Q84" s="35"/>
    </row>
  </sheetData>
  <phoneticPr fontId="3" type="noConversion"/>
  <conditionalFormatting sqref="N39:T46">
    <cfRule type="cellIs" dxfId="1" priority="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68" fitToHeight="2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4"/>
  <sheetViews>
    <sheetView topLeftCell="A43" zoomScale="55" zoomScaleNormal="55" workbookViewId="0">
      <selection activeCell="B77" sqref="B77:H84"/>
    </sheetView>
  </sheetViews>
  <sheetFormatPr defaultRowHeight="16.5"/>
  <cols>
    <col min="1" max="1" width="15.75" style="135" customWidth="1"/>
    <col min="2" max="8" width="14.5" style="135" customWidth="1"/>
    <col min="9" max="9" width="12.5" style="135" customWidth="1"/>
    <col min="10" max="10" width="12.875" style="135" customWidth="1"/>
    <col min="11" max="12" width="3.875" style="135" customWidth="1"/>
  </cols>
  <sheetData>
    <row r="1" spans="1:10" ht="26.25">
      <c r="A1" s="108" t="s">
        <v>34</v>
      </c>
      <c r="B1" s="106" t="s">
        <v>237</v>
      </c>
      <c r="D1" s="118" t="s">
        <v>134</v>
      </c>
      <c r="E1" s="119"/>
      <c r="F1" s="119"/>
      <c r="J1" s="135" t="s">
        <v>123</v>
      </c>
    </row>
    <row r="2" spans="1:10" ht="17.25">
      <c r="A2" s="108" t="s">
        <v>28</v>
      </c>
      <c r="B2" s="104">
        <v>45301</v>
      </c>
      <c r="J2" s="135" t="s">
        <v>160</v>
      </c>
    </row>
    <row r="3" spans="1:10">
      <c r="J3" s="135" t="s">
        <v>124</v>
      </c>
    </row>
    <row r="4" spans="1:10" ht="17.25">
      <c r="A4" s="107" t="s">
        <v>122</v>
      </c>
      <c r="B4" s="104">
        <v>45279</v>
      </c>
      <c r="C4" s="7" t="s">
        <v>126</v>
      </c>
      <c r="D4" s="7"/>
      <c r="E4" s="7"/>
      <c r="F4" s="7"/>
      <c r="G4" s="7"/>
      <c r="H4" s="7"/>
      <c r="J4" s="60" t="s">
        <v>129</v>
      </c>
    </row>
    <row r="5" spans="1:10">
      <c r="A5" s="12" t="s">
        <v>121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</row>
    <row r="6" spans="1:10">
      <c r="A6" s="13" t="s">
        <v>15</v>
      </c>
      <c r="B6" s="175">
        <v>27933</v>
      </c>
      <c r="C6" s="103">
        <v>9720</v>
      </c>
      <c r="D6" s="103">
        <v>16238</v>
      </c>
      <c r="E6" s="103">
        <v>15115</v>
      </c>
      <c r="F6" s="103">
        <v>13833</v>
      </c>
      <c r="G6" s="103">
        <v>14217</v>
      </c>
      <c r="H6" s="103">
        <v>15811</v>
      </c>
    </row>
    <row r="7" spans="1:10">
      <c r="A7" s="13" t="s">
        <v>16</v>
      </c>
      <c r="B7" s="103">
        <v>16049</v>
      </c>
      <c r="C7" s="103">
        <v>16926</v>
      </c>
      <c r="D7" s="103">
        <v>14251</v>
      </c>
      <c r="E7" s="103">
        <v>15437</v>
      </c>
      <c r="F7" s="103">
        <v>15419</v>
      </c>
      <c r="G7" s="103">
        <v>17700</v>
      </c>
      <c r="H7" s="103">
        <v>15921</v>
      </c>
    </row>
    <row r="8" spans="1:10">
      <c r="A8" s="13" t="s">
        <v>17</v>
      </c>
      <c r="B8" s="103">
        <v>19128</v>
      </c>
      <c r="C8" s="103">
        <v>14830</v>
      </c>
      <c r="D8" s="103">
        <v>13988</v>
      </c>
      <c r="E8" s="103">
        <v>15077</v>
      </c>
      <c r="F8" s="228">
        <v>8172</v>
      </c>
      <c r="G8" s="103">
        <v>9326</v>
      </c>
      <c r="H8" s="103">
        <v>20787</v>
      </c>
    </row>
    <row r="9" spans="1:10">
      <c r="A9" s="13" t="s">
        <v>18</v>
      </c>
      <c r="B9" s="103">
        <v>14081</v>
      </c>
      <c r="C9" s="103">
        <v>15800</v>
      </c>
      <c r="D9" s="103">
        <v>16329</v>
      </c>
      <c r="E9" s="103">
        <v>14017</v>
      </c>
      <c r="F9" s="103">
        <v>11753</v>
      </c>
      <c r="G9" s="103">
        <v>18788</v>
      </c>
      <c r="H9" s="103">
        <v>20425</v>
      </c>
    </row>
    <row r="10" spans="1:10">
      <c r="A10" s="13" t="s">
        <v>19</v>
      </c>
      <c r="B10" s="103">
        <v>25142</v>
      </c>
      <c r="C10" s="103">
        <v>14226</v>
      </c>
      <c r="D10" s="103">
        <v>15741</v>
      </c>
      <c r="E10" s="103">
        <v>17966</v>
      </c>
      <c r="F10" s="103">
        <v>13813</v>
      </c>
      <c r="G10" s="103">
        <v>17334</v>
      </c>
      <c r="H10" s="103">
        <v>20607</v>
      </c>
      <c r="I10" s="135" t="s">
        <v>197</v>
      </c>
      <c r="J10" s="19">
        <v>211</v>
      </c>
    </row>
    <row r="11" spans="1:10">
      <c r="A11" s="13" t="s">
        <v>20</v>
      </c>
      <c r="B11" s="103">
        <v>18490</v>
      </c>
      <c r="C11" s="103">
        <v>17334</v>
      </c>
      <c r="D11" s="103">
        <v>17282</v>
      </c>
      <c r="E11" s="103">
        <v>16824</v>
      </c>
      <c r="F11" s="103">
        <v>24700</v>
      </c>
      <c r="G11" s="103">
        <v>16264</v>
      </c>
      <c r="H11" s="103">
        <v>14987</v>
      </c>
      <c r="I11" s="135" t="s">
        <v>198</v>
      </c>
      <c r="J11" s="19">
        <v>49</v>
      </c>
    </row>
    <row r="12" spans="1:10">
      <c r="A12" s="13" t="s">
        <v>21</v>
      </c>
      <c r="B12" s="103">
        <v>21867</v>
      </c>
      <c r="C12" s="103">
        <v>19770</v>
      </c>
      <c r="D12" s="103">
        <v>15505</v>
      </c>
      <c r="E12" s="103">
        <v>15784</v>
      </c>
      <c r="F12" s="103">
        <v>13470</v>
      </c>
      <c r="G12" s="103">
        <v>13535</v>
      </c>
      <c r="H12" s="103">
        <v>20704</v>
      </c>
      <c r="I12" s="135" t="s">
        <v>199</v>
      </c>
      <c r="J12" s="19">
        <v>112.55357142857143</v>
      </c>
    </row>
    <row r="13" spans="1:10">
      <c r="A13" s="13" t="s">
        <v>22</v>
      </c>
      <c r="B13" s="103">
        <v>22537</v>
      </c>
      <c r="C13" s="103">
        <v>19556</v>
      </c>
      <c r="D13" s="103">
        <v>19226</v>
      </c>
      <c r="E13" s="103">
        <v>15243</v>
      </c>
      <c r="F13" s="103">
        <v>16090</v>
      </c>
      <c r="G13" s="103">
        <v>20074</v>
      </c>
      <c r="H13" s="175">
        <v>15246</v>
      </c>
      <c r="I13" s="135" t="s">
        <v>200</v>
      </c>
      <c r="J13" s="19">
        <v>6303</v>
      </c>
    </row>
    <row r="14" spans="1:10">
      <c r="I14" s="19" t="s">
        <v>201</v>
      </c>
      <c r="J14" s="19">
        <v>0</v>
      </c>
    </row>
    <row r="15" spans="1:10" ht="17.25">
      <c r="A15" s="107" t="s">
        <v>120</v>
      </c>
      <c r="B15" s="104">
        <v>45249</v>
      </c>
      <c r="C15" s="7" t="s">
        <v>175</v>
      </c>
      <c r="D15" s="7"/>
      <c r="E15" s="7"/>
      <c r="F15" s="7"/>
      <c r="G15" s="7"/>
      <c r="H15" s="7"/>
    </row>
    <row r="16" spans="1:10">
      <c r="A16" s="12" t="s">
        <v>121</v>
      </c>
      <c r="B16" s="2" t="s">
        <v>77</v>
      </c>
      <c r="C16" s="2" t="s">
        <v>9</v>
      </c>
      <c r="D16" s="2" t="s">
        <v>10</v>
      </c>
      <c r="E16" s="2" t="s">
        <v>11</v>
      </c>
      <c r="F16" s="2" t="s">
        <v>12</v>
      </c>
      <c r="G16" s="2" t="s">
        <v>13</v>
      </c>
      <c r="H16" s="2" t="s">
        <v>14</v>
      </c>
      <c r="I16" s="7" t="s">
        <v>136</v>
      </c>
    </row>
    <row r="17" spans="1:9">
      <c r="A17" s="13" t="s">
        <v>15</v>
      </c>
      <c r="B17" s="175">
        <v>27792</v>
      </c>
      <c r="C17" s="103">
        <v>9612</v>
      </c>
      <c r="D17" s="103">
        <v>16131</v>
      </c>
      <c r="E17" s="103">
        <v>15026</v>
      </c>
      <c r="F17" s="103">
        <v>13637</v>
      </c>
      <c r="G17" s="103">
        <v>14144</v>
      </c>
      <c r="H17" s="103">
        <v>15709</v>
      </c>
    </row>
    <row r="18" spans="1:9">
      <c r="A18" s="13" t="s">
        <v>16</v>
      </c>
      <c r="B18" s="103">
        <v>15933</v>
      </c>
      <c r="C18" s="103">
        <v>16802</v>
      </c>
      <c r="D18" s="103">
        <v>14163</v>
      </c>
      <c r="E18" s="103">
        <v>15318</v>
      </c>
      <c r="F18" s="103">
        <v>15309</v>
      </c>
      <c r="G18" s="103">
        <v>17555</v>
      </c>
      <c r="H18" s="103">
        <v>15766</v>
      </c>
    </row>
    <row r="19" spans="1:9">
      <c r="A19" s="13" t="s">
        <v>17</v>
      </c>
      <c r="B19" s="103">
        <v>19059</v>
      </c>
      <c r="C19" s="103">
        <v>14731</v>
      </c>
      <c r="D19" s="103">
        <v>13904</v>
      </c>
      <c r="E19" s="103">
        <v>14984</v>
      </c>
      <c r="F19" s="228">
        <v>8068</v>
      </c>
      <c r="G19" s="103">
        <v>9263</v>
      </c>
      <c r="H19" s="103">
        <v>20660</v>
      </c>
    </row>
    <row r="20" spans="1:9">
      <c r="A20" s="13" t="s">
        <v>18</v>
      </c>
      <c r="B20" s="103">
        <v>13981</v>
      </c>
      <c r="C20" s="103">
        <v>15674</v>
      </c>
      <c r="D20" s="103">
        <v>16199</v>
      </c>
      <c r="E20" s="103">
        <v>13920</v>
      </c>
      <c r="F20" s="103">
        <v>11669</v>
      </c>
      <c r="G20" s="103">
        <v>18691</v>
      </c>
      <c r="H20" s="103">
        <v>20328</v>
      </c>
    </row>
    <row r="21" spans="1:9">
      <c r="A21" s="13" t="s">
        <v>19</v>
      </c>
      <c r="B21" s="103">
        <v>25014</v>
      </c>
      <c r="C21" s="103">
        <v>14081</v>
      </c>
      <c r="D21" s="103">
        <v>15632</v>
      </c>
      <c r="E21" s="103">
        <v>17911</v>
      </c>
      <c r="F21" s="103">
        <v>13693</v>
      </c>
      <c r="G21" s="103">
        <v>17246</v>
      </c>
      <c r="H21" s="103">
        <v>20513</v>
      </c>
    </row>
    <row r="22" spans="1:9">
      <c r="A22" s="13" t="s">
        <v>20</v>
      </c>
      <c r="B22" s="103">
        <v>18346</v>
      </c>
      <c r="C22" s="103">
        <v>17251</v>
      </c>
      <c r="D22" s="103">
        <v>17175</v>
      </c>
      <c r="E22" s="103">
        <v>16713</v>
      </c>
      <c r="F22" s="103">
        <v>24651</v>
      </c>
      <c r="G22" s="103">
        <v>16146</v>
      </c>
      <c r="H22" s="103">
        <v>14886</v>
      </c>
    </row>
    <row r="23" spans="1:9">
      <c r="A23" s="13" t="s">
        <v>21</v>
      </c>
      <c r="B23" s="103">
        <v>21696</v>
      </c>
      <c r="C23" s="103">
        <v>19657</v>
      </c>
      <c r="D23" s="103">
        <v>15369</v>
      </c>
      <c r="E23" s="103">
        <v>15685</v>
      </c>
      <c r="F23" s="103">
        <v>13327</v>
      </c>
      <c r="G23" s="103">
        <v>13455</v>
      </c>
      <c r="H23" s="103">
        <v>20562</v>
      </c>
    </row>
    <row r="24" spans="1:9">
      <c r="A24" s="13" t="s">
        <v>22</v>
      </c>
      <c r="B24" s="103">
        <v>22326</v>
      </c>
      <c r="C24" s="103">
        <v>19387</v>
      </c>
      <c r="D24" s="103">
        <v>19130</v>
      </c>
      <c r="E24" s="103">
        <v>15155</v>
      </c>
      <c r="F24" s="103">
        <v>16026</v>
      </c>
      <c r="G24" s="103">
        <v>19934</v>
      </c>
      <c r="H24" s="175">
        <v>15090</v>
      </c>
    </row>
    <row r="26" spans="1:9" ht="18" thickBot="1">
      <c r="A26" s="122" t="s">
        <v>125</v>
      </c>
      <c r="C26" s="19"/>
      <c r="D26" s="19"/>
      <c r="E26" s="19"/>
      <c r="F26" s="19"/>
      <c r="G26" s="19"/>
      <c r="H26" s="19"/>
    </row>
    <row r="27" spans="1:9">
      <c r="A27" s="65" t="s">
        <v>76</v>
      </c>
      <c r="B27" s="61" t="s">
        <v>77</v>
      </c>
      <c r="C27" s="61" t="s">
        <v>9</v>
      </c>
      <c r="D27" s="61" t="s">
        <v>10</v>
      </c>
      <c r="E27" s="61" t="s">
        <v>11</v>
      </c>
      <c r="F27" s="61" t="s">
        <v>12</v>
      </c>
      <c r="G27" s="61" t="s">
        <v>13</v>
      </c>
      <c r="H27" s="62" t="s">
        <v>14</v>
      </c>
      <c r="I27" s="19" t="s">
        <v>135</v>
      </c>
    </row>
    <row r="28" spans="1:9">
      <c r="A28" s="66" t="s">
        <v>15</v>
      </c>
      <c r="B28" s="174">
        <v>18240</v>
      </c>
      <c r="C28" s="110">
        <v>20590</v>
      </c>
      <c r="D28" s="110">
        <v>132970</v>
      </c>
      <c r="E28" s="110">
        <v>20590</v>
      </c>
      <c r="F28" s="110">
        <v>36340</v>
      </c>
      <c r="G28" s="110">
        <v>16020</v>
      </c>
      <c r="H28" s="110">
        <v>19220</v>
      </c>
    </row>
    <row r="29" spans="1:9">
      <c r="A29" s="66" t="s">
        <v>16</v>
      </c>
      <c r="B29" s="110">
        <v>21500</v>
      </c>
      <c r="C29" s="110">
        <v>23630</v>
      </c>
      <c r="D29" s="110">
        <v>17690</v>
      </c>
      <c r="E29" s="110">
        <v>21960</v>
      </c>
      <c r="F29" s="110">
        <v>78830</v>
      </c>
      <c r="G29" s="110">
        <v>26380</v>
      </c>
      <c r="H29" s="110">
        <v>28060</v>
      </c>
    </row>
    <row r="30" spans="1:9">
      <c r="A30" s="66" t="s">
        <v>17</v>
      </c>
      <c r="B30" s="110">
        <v>16170</v>
      </c>
      <c r="C30" s="110">
        <v>12980</v>
      </c>
      <c r="D30" s="110">
        <v>17230</v>
      </c>
      <c r="E30" s="110">
        <v>20440</v>
      </c>
      <c r="F30" s="229">
        <v>11630</v>
      </c>
      <c r="G30" s="110">
        <v>19980</v>
      </c>
      <c r="H30" s="110">
        <v>24100</v>
      </c>
    </row>
    <row r="31" spans="1:9">
      <c r="A31" s="66" t="s">
        <v>18</v>
      </c>
      <c r="B31" s="110">
        <v>19980</v>
      </c>
      <c r="C31" s="110">
        <v>23790</v>
      </c>
      <c r="D31" s="110">
        <v>38740</v>
      </c>
      <c r="E31" s="110">
        <v>18760</v>
      </c>
      <c r="F31" s="110">
        <v>18450</v>
      </c>
      <c r="G31" s="110">
        <v>20280</v>
      </c>
      <c r="H31" s="110">
        <v>19520</v>
      </c>
    </row>
    <row r="32" spans="1:9">
      <c r="A32" s="66" t="s">
        <v>19</v>
      </c>
      <c r="B32" s="110">
        <v>21800</v>
      </c>
      <c r="C32" s="110">
        <v>29730</v>
      </c>
      <c r="D32" s="110">
        <v>18610</v>
      </c>
      <c r="E32" s="110">
        <v>14800</v>
      </c>
      <c r="F32" s="110">
        <v>43880</v>
      </c>
      <c r="G32" s="110">
        <v>19220</v>
      </c>
      <c r="H32" s="110">
        <v>17390</v>
      </c>
    </row>
    <row r="33" spans="1:12">
      <c r="A33" s="66" t="s">
        <v>20</v>
      </c>
      <c r="B33" s="110">
        <v>27450</v>
      </c>
      <c r="C33" s="110">
        <v>10680</v>
      </c>
      <c r="D33" s="110">
        <v>26840</v>
      </c>
      <c r="E33" s="110">
        <v>24400</v>
      </c>
      <c r="F33" s="110">
        <v>13890</v>
      </c>
      <c r="G33" s="110">
        <v>24100</v>
      </c>
      <c r="H33" s="110">
        <v>21050</v>
      </c>
    </row>
    <row r="34" spans="1:12">
      <c r="A34" s="66" t="s">
        <v>21</v>
      </c>
      <c r="B34" s="110">
        <v>412750</v>
      </c>
      <c r="C34" s="110">
        <v>19980</v>
      </c>
      <c r="D34" s="110">
        <v>24710</v>
      </c>
      <c r="E34" s="110">
        <v>22720</v>
      </c>
      <c r="F34" s="110">
        <v>41630</v>
      </c>
      <c r="G34" s="110">
        <v>27450</v>
      </c>
      <c r="H34" s="110">
        <v>81670</v>
      </c>
    </row>
    <row r="35" spans="1:12" ht="17.25" thickBot="1">
      <c r="A35" s="67" t="s">
        <v>22</v>
      </c>
      <c r="B35" s="110">
        <v>42580</v>
      </c>
      <c r="C35" s="110">
        <v>29580</v>
      </c>
      <c r="D35" s="110">
        <v>19830</v>
      </c>
      <c r="E35" s="110">
        <v>41480</v>
      </c>
      <c r="F35" s="110">
        <v>59230</v>
      </c>
      <c r="G35" s="110">
        <v>34000</v>
      </c>
      <c r="H35" s="174">
        <v>29520</v>
      </c>
      <c r="I35" s="123">
        <v>1965040</v>
      </c>
    </row>
    <row r="36" spans="1:12">
      <c r="A36" s="113"/>
      <c r="B36" s="114"/>
      <c r="C36" s="35"/>
      <c r="D36" s="35"/>
      <c r="E36" s="35"/>
      <c r="F36" s="35"/>
      <c r="G36" s="35"/>
      <c r="H36" s="35"/>
      <c r="I36" s="111"/>
      <c r="J36" s="111"/>
      <c r="K36" s="111"/>
      <c r="L36" s="111"/>
    </row>
    <row r="37" spans="1:12" ht="17.25">
      <c r="A37" s="121" t="s">
        <v>202</v>
      </c>
      <c r="C37" s="19"/>
      <c r="D37" s="19"/>
      <c r="E37" s="19"/>
      <c r="F37" s="19"/>
      <c r="G37" s="19"/>
      <c r="H37" s="19"/>
      <c r="I37" s="50"/>
    </row>
    <row r="38" spans="1:12">
      <c r="A38" s="68" t="s">
        <v>76</v>
      </c>
      <c r="B38" s="12" t="s">
        <v>77</v>
      </c>
      <c r="C38" s="12" t="s">
        <v>9</v>
      </c>
      <c r="D38" s="12" t="s">
        <v>10</v>
      </c>
      <c r="E38" s="12" t="s">
        <v>11</v>
      </c>
      <c r="F38" s="12" t="s">
        <v>12</v>
      </c>
      <c r="G38" s="12" t="s">
        <v>13</v>
      </c>
      <c r="H38" s="12" t="s">
        <v>14</v>
      </c>
      <c r="I38" s="50"/>
    </row>
    <row r="39" spans="1:12">
      <c r="A39" s="68" t="s">
        <v>15</v>
      </c>
      <c r="B39" s="174">
        <v>18240</v>
      </c>
      <c r="C39" s="110">
        <v>20590</v>
      </c>
      <c r="D39" s="174">
        <v>132970</v>
      </c>
      <c r="E39" s="110">
        <v>20590</v>
      </c>
      <c r="F39" s="110">
        <v>36340</v>
      </c>
      <c r="G39" s="110">
        <v>16020</v>
      </c>
      <c r="H39" s="110">
        <v>19220</v>
      </c>
      <c r="I39" s="120" t="s">
        <v>203</v>
      </c>
    </row>
    <row r="40" spans="1:12">
      <c r="A40" s="68" t="s">
        <v>16</v>
      </c>
      <c r="B40" s="110">
        <v>21500</v>
      </c>
      <c r="C40" s="110">
        <v>23630</v>
      </c>
      <c r="D40" s="110">
        <v>17690</v>
      </c>
      <c r="E40" s="110">
        <v>21960</v>
      </c>
      <c r="F40" s="110">
        <v>78830</v>
      </c>
      <c r="G40" s="110">
        <v>26380</v>
      </c>
      <c r="H40" s="110">
        <v>28060</v>
      </c>
      <c r="I40" s="50"/>
    </row>
    <row r="41" spans="1:12">
      <c r="A41" s="68" t="s">
        <v>17</v>
      </c>
      <c r="B41" s="110">
        <v>16170</v>
      </c>
      <c r="C41" s="110">
        <v>12980</v>
      </c>
      <c r="D41" s="110">
        <v>17230</v>
      </c>
      <c r="E41" s="110">
        <v>20440</v>
      </c>
      <c r="F41" s="229">
        <v>0</v>
      </c>
      <c r="G41" s="110">
        <v>19980</v>
      </c>
      <c r="H41" s="110">
        <v>24100</v>
      </c>
      <c r="I41" s="50"/>
    </row>
    <row r="42" spans="1:12">
      <c r="A42" s="68" t="s">
        <v>18</v>
      </c>
      <c r="B42" s="110">
        <v>19980</v>
      </c>
      <c r="C42" s="110">
        <v>23790</v>
      </c>
      <c r="D42" s="110">
        <v>38740</v>
      </c>
      <c r="E42" s="110">
        <v>18760</v>
      </c>
      <c r="F42" s="110">
        <v>18450</v>
      </c>
      <c r="G42" s="110">
        <v>20280</v>
      </c>
      <c r="H42" s="110">
        <v>0</v>
      </c>
      <c r="I42" s="50"/>
    </row>
    <row r="43" spans="1:12">
      <c r="A43" s="68" t="s">
        <v>19</v>
      </c>
      <c r="B43" s="110">
        <v>21800</v>
      </c>
      <c r="C43" s="110">
        <v>29730</v>
      </c>
      <c r="D43" s="110">
        <v>18610</v>
      </c>
      <c r="E43" s="110">
        <v>14800</v>
      </c>
      <c r="F43" s="110">
        <v>43880</v>
      </c>
      <c r="G43" s="110">
        <v>19220</v>
      </c>
      <c r="H43" s="110">
        <v>0</v>
      </c>
      <c r="I43" s="50"/>
    </row>
    <row r="44" spans="1:12">
      <c r="A44" s="68" t="s">
        <v>20</v>
      </c>
      <c r="B44" s="110">
        <v>27450</v>
      </c>
      <c r="C44" s="110">
        <v>10680</v>
      </c>
      <c r="D44" s="110">
        <v>26840</v>
      </c>
      <c r="E44" s="110">
        <v>24400</v>
      </c>
      <c r="F44" s="110">
        <v>13890</v>
      </c>
      <c r="G44" s="110">
        <v>0</v>
      </c>
      <c r="H44" s="110">
        <v>21050</v>
      </c>
      <c r="I44" s="50"/>
    </row>
    <row r="45" spans="1:12">
      <c r="A45" s="68" t="s">
        <v>21</v>
      </c>
      <c r="B45" s="110">
        <v>0</v>
      </c>
      <c r="C45" s="110">
        <v>19980</v>
      </c>
      <c r="D45" s="110">
        <v>24710</v>
      </c>
      <c r="E45" s="110">
        <v>22720</v>
      </c>
      <c r="F45" s="110">
        <v>0</v>
      </c>
      <c r="G45" s="110">
        <v>27450</v>
      </c>
      <c r="H45" s="110">
        <v>81670</v>
      </c>
      <c r="I45" s="9" t="s">
        <v>162</v>
      </c>
      <c r="J45" s="140">
        <v>6</v>
      </c>
    </row>
    <row r="46" spans="1:12">
      <c r="A46" s="68" t="s">
        <v>22</v>
      </c>
      <c r="B46" s="110">
        <v>42580</v>
      </c>
      <c r="C46" s="110">
        <v>29580</v>
      </c>
      <c r="D46" s="110">
        <v>19830</v>
      </c>
      <c r="E46" s="110">
        <v>41480</v>
      </c>
      <c r="F46" s="110">
        <v>59230</v>
      </c>
      <c r="G46" s="110">
        <v>34000</v>
      </c>
      <c r="H46" s="174">
        <v>29520</v>
      </c>
      <c r="J46" s="123">
        <v>1438020</v>
      </c>
    </row>
    <row r="50" spans="1:9" ht="18" thickBot="1">
      <c r="A50" s="121" t="s">
        <v>204</v>
      </c>
      <c r="B50" s="19" t="s">
        <v>127</v>
      </c>
      <c r="C50" s="19"/>
      <c r="D50" s="69"/>
      <c r="E50" s="19"/>
      <c r="F50" s="19"/>
      <c r="G50" s="19"/>
      <c r="H50" s="19"/>
      <c r="I50" s="53"/>
    </row>
    <row r="51" spans="1:9">
      <c r="A51" s="54" t="s">
        <v>76</v>
      </c>
      <c r="B51" s="61" t="s">
        <v>77</v>
      </c>
      <c r="C51" s="61" t="s">
        <v>9</v>
      </c>
      <c r="D51" s="61" t="s">
        <v>10</v>
      </c>
      <c r="E51" s="61" t="s">
        <v>11</v>
      </c>
      <c r="F51" s="61" t="s">
        <v>12</v>
      </c>
      <c r="G51" s="61" t="s">
        <v>13</v>
      </c>
      <c r="H51" s="62" t="s">
        <v>14</v>
      </c>
    </row>
    <row r="52" spans="1:9">
      <c r="A52" s="55" t="s">
        <v>15</v>
      </c>
      <c r="B52" s="112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</row>
    <row r="53" spans="1:9">
      <c r="A53" s="55" t="s">
        <v>16</v>
      </c>
      <c r="B53" s="112">
        <v>0</v>
      </c>
      <c r="C53" s="112">
        <v>0</v>
      </c>
      <c r="D53" s="112">
        <v>0</v>
      </c>
      <c r="E53" s="112">
        <v>0</v>
      </c>
      <c r="F53" s="112">
        <v>0</v>
      </c>
      <c r="G53" s="112">
        <v>0</v>
      </c>
      <c r="H53" s="112">
        <v>0</v>
      </c>
    </row>
    <row r="54" spans="1:9">
      <c r="A54" s="55" t="s">
        <v>17</v>
      </c>
      <c r="B54" s="112">
        <v>0</v>
      </c>
      <c r="C54" s="112">
        <v>0</v>
      </c>
      <c r="D54" s="112">
        <v>0</v>
      </c>
      <c r="E54" s="112">
        <v>0</v>
      </c>
      <c r="F54" s="230">
        <v>11630</v>
      </c>
      <c r="G54" s="112">
        <v>0</v>
      </c>
      <c r="H54" s="112">
        <v>0</v>
      </c>
    </row>
    <row r="55" spans="1:9">
      <c r="A55" s="55" t="s">
        <v>18</v>
      </c>
      <c r="B55" s="112">
        <v>0</v>
      </c>
      <c r="C55" s="112">
        <v>0</v>
      </c>
      <c r="D55" s="112">
        <v>0</v>
      </c>
      <c r="E55" s="112">
        <v>0</v>
      </c>
      <c r="F55" s="112">
        <v>0</v>
      </c>
      <c r="G55" s="112">
        <v>0</v>
      </c>
      <c r="H55" s="112">
        <v>19520</v>
      </c>
    </row>
    <row r="56" spans="1:9">
      <c r="A56" s="55" t="s">
        <v>19</v>
      </c>
      <c r="B56" s="112">
        <v>0</v>
      </c>
      <c r="C56" s="112">
        <v>0</v>
      </c>
      <c r="D56" s="112">
        <v>0</v>
      </c>
      <c r="E56" s="112">
        <v>0</v>
      </c>
      <c r="F56" s="112">
        <v>0</v>
      </c>
      <c r="G56" s="112">
        <v>0</v>
      </c>
      <c r="H56" s="112">
        <v>17390</v>
      </c>
    </row>
    <row r="57" spans="1:9">
      <c r="A57" s="55" t="s">
        <v>20</v>
      </c>
      <c r="B57" s="112">
        <v>0</v>
      </c>
      <c r="C57" s="112">
        <v>0</v>
      </c>
      <c r="D57" s="112">
        <v>0</v>
      </c>
      <c r="E57" s="112">
        <v>0</v>
      </c>
      <c r="F57" s="112">
        <v>0</v>
      </c>
      <c r="G57" s="112">
        <v>24100</v>
      </c>
      <c r="H57" s="112">
        <v>0</v>
      </c>
    </row>
    <row r="58" spans="1:9">
      <c r="A58" s="55" t="s">
        <v>21</v>
      </c>
      <c r="B58" s="112">
        <v>412750</v>
      </c>
      <c r="C58" s="112">
        <v>0</v>
      </c>
      <c r="D58" s="112">
        <v>0</v>
      </c>
      <c r="E58" s="112">
        <v>0</v>
      </c>
      <c r="F58" s="112">
        <v>41630</v>
      </c>
      <c r="G58" s="112">
        <v>0</v>
      </c>
      <c r="H58" s="112">
        <v>0</v>
      </c>
    </row>
    <row r="59" spans="1:9" ht="17.25" thickBot="1">
      <c r="A59" s="56" t="s">
        <v>22</v>
      </c>
      <c r="B59" s="112">
        <v>0</v>
      </c>
      <c r="C59" s="112">
        <v>0</v>
      </c>
      <c r="D59" s="112">
        <v>0</v>
      </c>
      <c r="E59" s="112">
        <v>0</v>
      </c>
      <c r="F59" s="112">
        <v>0</v>
      </c>
      <c r="G59" s="112">
        <v>0</v>
      </c>
      <c r="H59" s="112">
        <v>0</v>
      </c>
      <c r="I59" s="124">
        <v>527020</v>
      </c>
    </row>
    <row r="64" spans="1:9" ht="21" thickBot="1">
      <c r="A64" s="109" t="s">
        <v>130</v>
      </c>
      <c r="B64" s="19" t="s">
        <v>127</v>
      </c>
      <c r="C64" s="19"/>
      <c r="D64" s="144" t="s">
        <v>212</v>
      </c>
      <c r="E64" s="19"/>
      <c r="F64" s="19"/>
      <c r="G64" s="19"/>
      <c r="H64" s="19"/>
    </row>
    <row r="65" spans="1:12">
      <c r="A65" s="65" t="s">
        <v>76</v>
      </c>
      <c r="B65" s="61" t="s">
        <v>77</v>
      </c>
      <c r="C65" s="61" t="s">
        <v>9</v>
      </c>
      <c r="D65" s="61" t="s">
        <v>10</v>
      </c>
      <c r="E65" s="61" t="s">
        <v>11</v>
      </c>
      <c r="F65" s="61" t="s">
        <v>12</v>
      </c>
      <c r="G65" s="61" t="s">
        <v>13</v>
      </c>
      <c r="H65" s="62" t="s">
        <v>14</v>
      </c>
    </row>
    <row r="66" spans="1:12">
      <c r="A66" s="66" t="s">
        <v>15</v>
      </c>
      <c r="B66" s="174">
        <v>22510</v>
      </c>
      <c r="C66" s="110">
        <v>19980</v>
      </c>
      <c r="D66" s="174">
        <v>19830</v>
      </c>
      <c r="E66" s="110">
        <v>17090</v>
      </c>
      <c r="F66" s="110">
        <v>33390</v>
      </c>
      <c r="G66" s="110">
        <v>14650</v>
      </c>
      <c r="H66" s="110">
        <v>19060</v>
      </c>
    </row>
    <row r="67" spans="1:12">
      <c r="A67" s="66" t="s">
        <v>16</v>
      </c>
      <c r="B67" s="110">
        <v>21190</v>
      </c>
      <c r="C67" s="110">
        <v>22410</v>
      </c>
      <c r="D67" s="110">
        <v>16930</v>
      </c>
      <c r="E67" s="110">
        <v>21660</v>
      </c>
      <c r="F67" s="110">
        <v>20280</v>
      </c>
      <c r="G67" s="110">
        <v>25620</v>
      </c>
      <c r="H67" s="110">
        <v>27140</v>
      </c>
    </row>
    <row r="68" spans="1:12">
      <c r="A68" s="66" t="s">
        <v>17</v>
      </c>
      <c r="B68" s="110">
        <v>14040</v>
      </c>
      <c r="C68" s="110">
        <v>18610</v>
      </c>
      <c r="D68" s="110">
        <v>16330</v>
      </c>
      <c r="E68" s="110">
        <v>17690</v>
      </c>
      <c r="F68" s="229">
        <v>730</v>
      </c>
      <c r="G68" s="110">
        <v>13120</v>
      </c>
      <c r="H68" s="110">
        <v>22880</v>
      </c>
    </row>
    <row r="69" spans="1:12">
      <c r="A69" s="66" t="s">
        <v>18</v>
      </c>
      <c r="B69" s="110">
        <v>18760</v>
      </c>
      <c r="C69" s="110">
        <v>22720</v>
      </c>
      <c r="D69" s="110">
        <v>23330</v>
      </c>
      <c r="E69" s="110">
        <v>18300</v>
      </c>
      <c r="F69" s="110">
        <v>16330</v>
      </c>
      <c r="G69" s="110">
        <v>18300</v>
      </c>
      <c r="H69" s="110">
        <v>18300</v>
      </c>
    </row>
    <row r="70" spans="1:12">
      <c r="A70" s="66" t="s">
        <v>19</v>
      </c>
      <c r="B70" s="110">
        <v>23020</v>
      </c>
      <c r="C70" s="110">
        <v>25620</v>
      </c>
      <c r="D70" s="110">
        <v>20130</v>
      </c>
      <c r="E70" s="110">
        <v>11900</v>
      </c>
      <c r="F70" s="110">
        <v>21800</v>
      </c>
      <c r="G70" s="110">
        <v>16930</v>
      </c>
      <c r="H70" s="110">
        <v>17840</v>
      </c>
      <c r="I70" s="135" t="s">
        <v>137</v>
      </c>
      <c r="J70" s="27">
        <v>37640</v>
      </c>
    </row>
    <row r="71" spans="1:12">
      <c r="A71" s="66" t="s">
        <v>20</v>
      </c>
      <c r="B71" s="110">
        <v>25460</v>
      </c>
      <c r="C71" s="110">
        <v>16170</v>
      </c>
      <c r="D71" s="110">
        <v>19830</v>
      </c>
      <c r="E71" s="110">
        <v>20440</v>
      </c>
      <c r="F71" s="110">
        <v>10990</v>
      </c>
      <c r="G71" s="110">
        <v>21500</v>
      </c>
      <c r="H71" s="110">
        <v>18910</v>
      </c>
      <c r="I71" s="135" t="s">
        <v>107</v>
      </c>
      <c r="J71" s="27">
        <v>20285.714285714286</v>
      </c>
    </row>
    <row r="72" spans="1:12">
      <c r="A72" s="66" t="s">
        <v>21</v>
      </c>
      <c r="B72" s="110">
        <v>29580</v>
      </c>
      <c r="C72" s="110">
        <v>20740</v>
      </c>
      <c r="D72" s="110">
        <v>24240</v>
      </c>
      <c r="E72" s="110">
        <v>18610</v>
      </c>
      <c r="F72" s="110">
        <v>25310</v>
      </c>
      <c r="G72" s="110">
        <v>15720</v>
      </c>
      <c r="H72" s="110">
        <v>25160</v>
      </c>
      <c r="I72" s="135" t="s">
        <v>161</v>
      </c>
      <c r="J72" s="27">
        <v>730</v>
      </c>
    </row>
    <row r="73" spans="1:12" ht="17.25" thickBot="1">
      <c r="A73" s="67" t="s">
        <v>22</v>
      </c>
      <c r="B73" s="110">
        <v>37640</v>
      </c>
      <c r="C73" s="110">
        <v>29280</v>
      </c>
      <c r="D73" s="110">
        <v>18150</v>
      </c>
      <c r="E73" s="110">
        <v>16930</v>
      </c>
      <c r="F73" s="110">
        <v>13280</v>
      </c>
      <c r="G73" s="110">
        <v>24850</v>
      </c>
      <c r="H73" s="174">
        <v>24790</v>
      </c>
      <c r="I73" s="27">
        <v>1136000</v>
      </c>
    </row>
    <row r="75" spans="1:12" ht="18" thickBot="1">
      <c r="A75" s="115" t="s">
        <v>205</v>
      </c>
      <c r="B75" s="19" t="s">
        <v>127</v>
      </c>
      <c r="C75" s="19"/>
      <c r="D75" s="19"/>
      <c r="E75" s="19"/>
      <c r="F75" s="19"/>
      <c r="G75" s="19"/>
      <c r="H75" s="19"/>
      <c r="J75" s="63"/>
      <c r="K75" s="63"/>
      <c r="L75" s="63"/>
    </row>
    <row r="76" spans="1:12">
      <c r="A76" s="54" t="s">
        <v>0</v>
      </c>
      <c r="B76" s="61" t="s">
        <v>8</v>
      </c>
      <c r="C76" s="61" t="s">
        <v>23</v>
      </c>
      <c r="D76" s="61" t="s">
        <v>10</v>
      </c>
      <c r="E76" s="61" t="s">
        <v>11</v>
      </c>
      <c r="F76" s="61" t="s">
        <v>12</v>
      </c>
      <c r="G76" s="61" t="s">
        <v>13</v>
      </c>
      <c r="H76" s="62" t="s">
        <v>14</v>
      </c>
      <c r="J76" s="64"/>
      <c r="K76" s="64"/>
      <c r="L76" s="64"/>
    </row>
    <row r="77" spans="1:12">
      <c r="A77" s="55" t="s">
        <v>24</v>
      </c>
      <c r="B77" s="174">
        <v>22510</v>
      </c>
      <c r="C77" s="110">
        <v>19980</v>
      </c>
      <c r="D77" s="174">
        <v>19830</v>
      </c>
      <c r="E77" s="110">
        <v>17090</v>
      </c>
      <c r="F77" s="110">
        <v>33390</v>
      </c>
      <c r="G77" s="110">
        <v>14650</v>
      </c>
      <c r="H77" s="110">
        <v>19060</v>
      </c>
      <c r="J77" s="64"/>
      <c r="K77" s="35"/>
      <c r="L77" s="35"/>
    </row>
    <row r="78" spans="1:12">
      <c r="A78" s="55" t="s">
        <v>16</v>
      </c>
      <c r="B78" s="110">
        <v>21190</v>
      </c>
      <c r="C78" s="110">
        <v>22410</v>
      </c>
      <c r="D78" s="110">
        <v>16930</v>
      </c>
      <c r="E78" s="110">
        <v>21660</v>
      </c>
      <c r="F78" s="110">
        <v>20280</v>
      </c>
      <c r="G78" s="110">
        <v>25620</v>
      </c>
      <c r="H78" s="110">
        <v>27140</v>
      </c>
      <c r="J78" s="64"/>
      <c r="K78" s="35"/>
      <c r="L78" s="35"/>
    </row>
    <row r="79" spans="1:12">
      <c r="A79" s="55" t="s">
        <v>17</v>
      </c>
      <c r="B79" s="110">
        <v>14040</v>
      </c>
      <c r="C79" s="110">
        <v>18610</v>
      </c>
      <c r="D79" s="110">
        <v>16330</v>
      </c>
      <c r="E79" s="110">
        <v>17690</v>
      </c>
      <c r="F79" s="229">
        <v>12360</v>
      </c>
      <c r="G79" s="110">
        <v>13120</v>
      </c>
      <c r="H79" s="110">
        <v>22880</v>
      </c>
      <c r="J79" s="64"/>
      <c r="K79" s="35"/>
      <c r="L79" s="35"/>
    </row>
    <row r="80" spans="1:12">
      <c r="A80" s="55" t="s">
        <v>18</v>
      </c>
      <c r="B80" s="110">
        <v>18760</v>
      </c>
      <c r="C80" s="110">
        <v>22720</v>
      </c>
      <c r="D80" s="110">
        <v>23330</v>
      </c>
      <c r="E80" s="110">
        <v>18300</v>
      </c>
      <c r="F80" s="110">
        <v>16330</v>
      </c>
      <c r="G80" s="110">
        <v>18300</v>
      </c>
      <c r="H80" s="110">
        <v>37820</v>
      </c>
      <c r="J80" s="64"/>
      <c r="K80" s="35"/>
      <c r="L80" s="35"/>
    </row>
    <row r="81" spans="1:12">
      <c r="A81" s="55" t="s">
        <v>19</v>
      </c>
      <c r="B81" s="110">
        <v>23020</v>
      </c>
      <c r="C81" s="110">
        <v>25620</v>
      </c>
      <c r="D81" s="110">
        <v>20130</v>
      </c>
      <c r="E81" s="110">
        <v>11900</v>
      </c>
      <c r="F81" s="110">
        <v>21800</v>
      </c>
      <c r="G81" s="110">
        <v>16930</v>
      </c>
      <c r="H81" s="110">
        <v>35230</v>
      </c>
      <c r="J81" s="64"/>
      <c r="K81" s="35"/>
      <c r="L81" s="35"/>
    </row>
    <row r="82" spans="1:12">
      <c r="A82" s="55" t="s">
        <v>20</v>
      </c>
      <c r="B82" s="110">
        <v>25460</v>
      </c>
      <c r="C82" s="110">
        <v>16170</v>
      </c>
      <c r="D82" s="110">
        <v>19830</v>
      </c>
      <c r="E82" s="110">
        <v>20440</v>
      </c>
      <c r="F82" s="110">
        <v>10990</v>
      </c>
      <c r="G82" s="110">
        <v>45600</v>
      </c>
      <c r="H82" s="110">
        <v>18910</v>
      </c>
      <c r="J82" s="64"/>
      <c r="K82" s="35"/>
      <c r="L82" s="35"/>
    </row>
    <row r="83" spans="1:12">
      <c r="A83" s="55" t="s">
        <v>21</v>
      </c>
      <c r="B83" s="110">
        <v>442330</v>
      </c>
      <c r="C83" s="110">
        <v>20740</v>
      </c>
      <c r="D83" s="110">
        <v>24240</v>
      </c>
      <c r="E83" s="110">
        <v>18610</v>
      </c>
      <c r="F83" s="110">
        <v>66940</v>
      </c>
      <c r="G83" s="110">
        <v>15720</v>
      </c>
      <c r="H83" s="110">
        <v>25160</v>
      </c>
      <c r="J83" s="64"/>
      <c r="K83" s="35"/>
      <c r="L83" s="35"/>
    </row>
    <row r="84" spans="1:12" ht="17.25" thickBot="1">
      <c r="A84" s="56" t="s">
        <v>22</v>
      </c>
      <c r="B84" s="110">
        <v>37640</v>
      </c>
      <c r="C84" s="110">
        <v>29280</v>
      </c>
      <c r="D84" s="110">
        <v>18150</v>
      </c>
      <c r="E84" s="110">
        <v>16930</v>
      </c>
      <c r="F84" s="110">
        <v>13280</v>
      </c>
      <c r="G84" s="110">
        <v>24850</v>
      </c>
      <c r="H84" s="174">
        <v>24790</v>
      </c>
      <c r="I84" s="27">
        <v>1663020</v>
      </c>
      <c r="J84" s="64"/>
      <c r="K84" s="35"/>
      <c r="L84" s="35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68" fitToHeight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95"/>
  <sheetViews>
    <sheetView zoomScale="70" zoomScaleNormal="70" workbookViewId="0">
      <selection activeCell="H50" sqref="H50"/>
    </sheetView>
  </sheetViews>
  <sheetFormatPr defaultColWidth="9" defaultRowHeight="16.5"/>
  <cols>
    <col min="1" max="1" width="12.125" style="9" customWidth="1"/>
    <col min="2" max="8" width="12.125" style="7" customWidth="1"/>
    <col min="9" max="9" width="11.875" style="135" customWidth="1"/>
    <col min="10" max="10" width="10.875" style="19" customWidth="1"/>
    <col min="11" max="11" width="13.375" style="19" customWidth="1"/>
    <col min="12" max="18" width="13.375" style="135" customWidth="1"/>
    <col min="19" max="16384" width="9" style="135"/>
  </cols>
  <sheetData>
    <row r="1" spans="1:11">
      <c r="A1" s="23" t="s">
        <v>132</v>
      </c>
    </row>
    <row r="2" spans="1:11" ht="17.25">
      <c r="A2" s="23" t="s">
        <v>131</v>
      </c>
      <c r="D2" s="150" t="s">
        <v>216</v>
      </c>
    </row>
    <row r="3" spans="1:11">
      <c r="A3" s="23" t="s">
        <v>133</v>
      </c>
    </row>
    <row r="4" spans="1:11">
      <c r="A4" s="23"/>
    </row>
    <row r="5" spans="1:11">
      <c r="A5" s="19" t="s">
        <v>110</v>
      </c>
      <c r="B5" s="29"/>
      <c r="C5" s="135"/>
    </row>
    <row r="6" spans="1:11">
      <c r="A6" s="19" t="s">
        <v>94</v>
      </c>
      <c r="B6" s="29" t="s">
        <v>99</v>
      </c>
      <c r="C6" s="135"/>
    </row>
    <row r="7" spans="1:11">
      <c r="A7" s="19" t="s">
        <v>98</v>
      </c>
      <c r="B7" s="29"/>
      <c r="C7" s="135"/>
    </row>
    <row r="9" spans="1:11">
      <c r="A9" s="9" t="s">
        <v>100</v>
      </c>
      <c r="B9" s="105">
        <f>+입력항목!B4</f>
        <v>45644</v>
      </c>
      <c r="K9" s="28"/>
    </row>
    <row r="10" spans="1:11">
      <c r="A10" s="12" t="s">
        <v>0</v>
      </c>
      <c r="B10" s="2" t="s">
        <v>8</v>
      </c>
      <c r="C10" s="2" t="s">
        <v>9</v>
      </c>
      <c r="D10" s="2" t="s">
        <v>10</v>
      </c>
      <c r="E10" s="2" t="s">
        <v>11</v>
      </c>
      <c r="F10" s="2" t="s">
        <v>12</v>
      </c>
      <c r="G10" s="2" t="s">
        <v>13</v>
      </c>
      <c r="H10" s="2" t="s">
        <v>14</v>
      </c>
    </row>
    <row r="11" spans="1:11">
      <c r="A11" s="13" t="s">
        <v>15</v>
      </c>
      <c r="B11" s="51">
        <f>+입력항목!B6</f>
        <v>30052</v>
      </c>
      <c r="C11" s="51">
        <f>+입력항목!C6</f>
        <v>11652</v>
      </c>
      <c r="D11" s="51">
        <f>+입력항목!D6</f>
        <v>17894</v>
      </c>
      <c r="E11" s="51">
        <f>+입력항목!E6</f>
        <v>16512</v>
      </c>
      <c r="F11" s="51">
        <f>+입력항목!F6</f>
        <v>16052</v>
      </c>
      <c r="G11" s="51">
        <f>+입력항목!G6</f>
        <v>15484</v>
      </c>
      <c r="H11" s="51">
        <f>+입력항목!H6</f>
        <v>17541</v>
      </c>
    </row>
    <row r="12" spans="1:11">
      <c r="A12" s="13" t="s">
        <v>16</v>
      </c>
      <c r="B12" s="51">
        <f>+입력항목!B7</f>
        <v>18304</v>
      </c>
      <c r="C12" s="51">
        <f>+입력항목!C7</f>
        <v>18950</v>
      </c>
      <c r="D12" s="51">
        <f>+입력항목!D7</f>
        <v>15722</v>
      </c>
      <c r="E12" s="51">
        <f>+입력항목!E7</f>
        <v>16732</v>
      </c>
      <c r="F12" s="51">
        <f>+입력항목!F7</f>
        <v>17485</v>
      </c>
      <c r="G12" s="51">
        <f>+입력항목!G7</f>
        <v>19724</v>
      </c>
      <c r="H12" s="51">
        <f>+입력항목!H7</f>
        <v>17985</v>
      </c>
    </row>
    <row r="13" spans="1:11">
      <c r="A13" s="13" t="s">
        <v>17</v>
      </c>
      <c r="B13" s="51">
        <f>+입력항목!B8</f>
        <v>21084</v>
      </c>
      <c r="C13" s="51">
        <f>+입력항목!C8</f>
        <v>16368</v>
      </c>
      <c r="D13" s="51">
        <f>+입력항목!D8</f>
        <v>15115</v>
      </c>
      <c r="E13" s="51">
        <f>+입력항목!E8</f>
        <v>16720</v>
      </c>
      <c r="F13" s="103">
        <f>+입력항목!F8</f>
        <v>10127</v>
      </c>
      <c r="G13" s="51">
        <f>+입력항목!G8</f>
        <v>10680</v>
      </c>
      <c r="H13" s="51">
        <f>+입력항목!H8</f>
        <v>22849</v>
      </c>
    </row>
    <row r="14" spans="1:11">
      <c r="A14" s="13" t="s">
        <v>18</v>
      </c>
      <c r="B14" s="51">
        <f>+입력항목!B9</f>
        <v>15561</v>
      </c>
      <c r="C14" s="51">
        <f>+입력항목!C9</f>
        <v>17762</v>
      </c>
      <c r="D14" s="51">
        <f>+입력항목!D9</f>
        <v>17819</v>
      </c>
      <c r="E14" s="51">
        <f>+입력항목!E9</f>
        <v>15306</v>
      </c>
      <c r="F14" s="51">
        <f>+입력항목!F9</f>
        <v>13263</v>
      </c>
      <c r="G14" s="51">
        <f>+입력항목!G9</f>
        <v>20081</v>
      </c>
      <c r="H14" s="51">
        <f>+입력항목!H9</f>
        <v>21767</v>
      </c>
    </row>
    <row r="15" spans="1:11">
      <c r="A15" s="13" t="s">
        <v>19</v>
      </c>
      <c r="B15" s="51">
        <f>+입력항목!B10</f>
        <v>28279</v>
      </c>
      <c r="C15" s="51">
        <f>+입력항목!C10</f>
        <v>16804</v>
      </c>
      <c r="D15" s="51">
        <f>+입력항목!D10</f>
        <v>17491</v>
      </c>
      <c r="E15" s="51">
        <f>+입력항목!E10</f>
        <v>19683</v>
      </c>
      <c r="F15" s="51">
        <f>+입력항목!F10</f>
        <v>15457</v>
      </c>
      <c r="G15" s="51">
        <f>+입력항목!G10</f>
        <v>18649</v>
      </c>
      <c r="H15" s="51">
        <f>+입력항목!H10</f>
        <v>23356</v>
      </c>
    </row>
    <row r="16" spans="1:11">
      <c r="A16" s="13" t="s">
        <v>20</v>
      </c>
      <c r="B16" s="51">
        <f>+입력항목!B11</f>
        <v>20299</v>
      </c>
      <c r="C16" s="51">
        <f>+입력항목!C11</f>
        <v>19471</v>
      </c>
      <c r="D16" s="51">
        <f>+입력항목!D11</f>
        <v>19037</v>
      </c>
      <c r="E16" s="51">
        <f>+입력항목!E11</f>
        <v>18461</v>
      </c>
      <c r="F16" s="51">
        <f>+입력항목!F11</f>
        <v>26252</v>
      </c>
      <c r="G16" s="51">
        <f>+입력항목!G11</f>
        <v>18479</v>
      </c>
      <c r="H16" s="51">
        <f>+입력항목!H11</f>
        <v>16778</v>
      </c>
    </row>
    <row r="17" spans="1:17">
      <c r="A17" s="13" t="s">
        <v>21</v>
      </c>
      <c r="B17" s="51">
        <f>+입력항목!B12</f>
        <v>23802</v>
      </c>
      <c r="C17" s="51">
        <f>+입력항목!C12</f>
        <v>21618</v>
      </c>
      <c r="D17" s="51">
        <f>+입력항목!D12</f>
        <v>17430</v>
      </c>
      <c r="E17" s="51">
        <f>+입력항목!E12</f>
        <v>17422</v>
      </c>
      <c r="F17" s="51">
        <f>+입력항목!F12</f>
        <v>15050</v>
      </c>
      <c r="G17" s="51">
        <f>+입력항목!G12</f>
        <v>14972</v>
      </c>
      <c r="H17" s="51">
        <f>+입력항목!H12</f>
        <v>23485</v>
      </c>
    </row>
    <row r="18" spans="1:17">
      <c r="A18" s="13" t="s">
        <v>22</v>
      </c>
      <c r="B18" s="51">
        <f>+입력항목!B13</f>
        <v>26449</v>
      </c>
      <c r="C18" s="51">
        <f>+입력항목!C13</f>
        <v>22209</v>
      </c>
      <c r="D18" s="51">
        <f>+입력항목!D13</f>
        <v>21023</v>
      </c>
      <c r="E18" s="51">
        <f>+입력항목!E13</f>
        <v>16742</v>
      </c>
      <c r="F18" s="51">
        <f>+입력항목!F13</f>
        <v>19333</v>
      </c>
      <c r="G18" s="51">
        <f>+입력항목!G13</f>
        <v>22687</v>
      </c>
      <c r="H18" s="51">
        <f>+입력항목!H13</f>
        <v>17407</v>
      </c>
    </row>
    <row r="19" spans="1:17">
      <c r="A19" s="15"/>
      <c r="B19" s="35"/>
      <c r="C19" s="35"/>
      <c r="D19" s="35"/>
      <c r="E19" s="35"/>
      <c r="F19" s="35"/>
      <c r="G19" s="35"/>
      <c r="H19" s="35"/>
    </row>
    <row r="20" spans="1:17">
      <c r="J20" s="21"/>
      <c r="K20" s="21"/>
      <c r="L20" s="50"/>
      <c r="M20" s="50"/>
      <c r="N20" s="50"/>
      <c r="O20" s="50"/>
      <c r="P20" s="50"/>
      <c r="Q20" s="50"/>
    </row>
    <row r="21" spans="1:17" ht="17.25">
      <c r="A21" s="9" t="s">
        <v>95</v>
      </c>
      <c r="B21" s="105">
        <f>+입력항목!B15</f>
        <v>45615</v>
      </c>
      <c r="J21" s="150" t="s">
        <v>215</v>
      </c>
      <c r="K21" s="21"/>
      <c r="L21" s="50"/>
      <c r="M21" s="50"/>
      <c r="N21" s="50"/>
      <c r="O21" s="50"/>
      <c r="P21" s="50"/>
      <c r="Q21" s="50"/>
    </row>
    <row r="22" spans="1:17" ht="17.25" thickBot="1">
      <c r="A22" s="12" t="s">
        <v>0</v>
      </c>
      <c r="B22" s="2" t="s">
        <v>8</v>
      </c>
      <c r="C22" s="2" t="s">
        <v>9</v>
      </c>
      <c r="D22" s="2" t="s">
        <v>10</v>
      </c>
      <c r="E22" s="2" t="s">
        <v>11</v>
      </c>
      <c r="F22" s="2" t="s">
        <v>12</v>
      </c>
      <c r="G22" s="2" t="s">
        <v>13</v>
      </c>
      <c r="H22" s="2" t="s">
        <v>14</v>
      </c>
      <c r="J22" s="149"/>
      <c r="K22" s="149"/>
      <c r="L22" s="149"/>
      <c r="M22" s="149"/>
      <c r="N22" s="149"/>
      <c r="O22" s="149"/>
      <c r="P22" s="149"/>
      <c r="Q22" s="50"/>
    </row>
    <row r="23" spans="1:17">
      <c r="A23" s="13" t="s">
        <v>15</v>
      </c>
      <c r="B23" s="51">
        <f>+입력항목!B17</f>
        <v>29887</v>
      </c>
      <c r="C23" s="51">
        <f>+입력항목!C17</f>
        <v>11547</v>
      </c>
      <c r="D23" s="51">
        <f>+입력항목!D17</f>
        <v>17749</v>
      </c>
      <c r="E23" s="51">
        <f>+입력항목!E17</f>
        <v>16423</v>
      </c>
      <c r="F23" s="51">
        <f>+입력항목!F17</f>
        <v>15904</v>
      </c>
      <c r="G23" s="51">
        <f>+입력항목!G17</f>
        <v>15402</v>
      </c>
      <c r="H23" s="51">
        <f>+입력항목!H17</f>
        <v>17428</v>
      </c>
      <c r="J23" s="152"/>
      <c r="K23" s="153"/>
      <c r="L23" s="270" t="s">
        <v>164</v>
      </c>
      <c r="M23" s="270"/>
      <c r="N23" s="270" t="s">
        <v>165</v>
      </c>
      <c r="O23" s="271"/>
      <c r="P23" s="149"/>
      <c r="Q23" s="50"/>
    </row>
    <row r="24" spans="1:17">
      <c r="A24" s="13" t="s">
        <v>16</v>
      </c>
      <c r="B24" s="51">
        <f>+입력항목!B18</f>
        <v>18172</v>
      </c>
      <c r="C24" s="51">
        <f>+입력항목!C18</f>
        <v>18813</v>
      </c>
      <c r="D24" s="51">
        <f>+입력항목!D18</f>
        <v>15638</v>
      </c>
      <c r="E24" s="51">
        <f>+입력항목!E18</f>
        <v>16651</v>
      </c>
      <c r="F24" s="51">
        <f>+입력항목!F18</f>
        <v>17328</v>
      </c>
      <c r="G24" s="51">
        <f>+입력항목!G18</f>
        <v>19724</v>
      </c>
      <c r="H24" s="51">
        <f>+입력항목!H18</f>
        <v>17862</v>
      </c>
      <c r="J24" s="154"/>
      <c r="K24" s="151" t="s">
        <v>146</v>
      </c>
      <c r="L24" s="151" t="s">
        <v>85</v>
      </c>
      <c r="M24" s="151" t="s">
        <v>86</v>
      </c>
      <c r="N24" s="151" t="s">
        <v>85</v>
      </c>
      <c r="O24" s="155" t="s">
        <v>86</v>
      </c>
      <c r="Q24" s="50"/>
    </row>
    <row r="25" spans="1:17">
      <c r="A25" s="13" t="s">
        <v>17</v>
      </c>
      <c r="B25" s="51">
        <f>+입력항목!B19</f>
        <v>20977</v>
      </c>
      <c r="C25" s="51">
        <f>+입력항목!C19</f>
        <v>16253</v>
      </c>
      <c r="D25" s="51">
        <f>+입력항목!D19</f>
        <v>15011</v>
      </c>
      <c r="E25" s="51">
        <f>+입력항목!E19</f>
        <v>16598</v>
      </c>
      <c r="F25" s="51">
        <f>+입력항목!F19</f>
        <v>10030</v>
      </c>
      <c r="G25" s="51">
        <f>+입력항목!G19</f>
        <v>10612</v>
      </c>
      <c r="H25" s="51">
        <f>+입력항목!H19</f>
        <v>22701</v>
      </c>
      <c r="J25" s="156"/>
      <c r="K25" s="151"/>
      <c r="L25" s="151" t="s">
        <v>147</v>
      </c>
      <c r="M25" s="151" t="s">
        <v>148</v>
      </c>
      <c r="N25" s="151" t="s">
        <v>147</v>
      </c>
      <c r="O25" s="155" t="s">
        <v>148</v>
      </c>
      <c r="Q25" s="50"/>
    </row>
    <row r="26" spans="1:17">
      <c r="A26" s="13" t="s">
        <v>18</v>
      </c>
      <c r="B26" s="51">
        <f>+입력항목!B20</f>
        <v>15455</v>
      </c>
      <c r="C26" s="51">
        <f>+입력항목!C20</f>
        <v>17639</v>
      </c>
      <c r="D26" s="51">
        <f>+입력항목!D20</f>
        <v>17691</v>
      </c>
      <c r="E26" s="51">
        <f>+입력항목!E20</f>
        <v>15221</v>
      </c>
      <c r="F26" s="51">
        <f>+입력항목!F20</f>
        <v>13183</v>
      </c>
      <c r="G26" s="51">
        <f>+입력항목!G20</f>
        <v>19998</v>
      </c>
      <c r="H26" s="51">
        <f>+입력항목!H20</f>
        <v>21632</v>
      </c>
      <c r="J26" s="156">
        <v>1</v>
      </c>
      <c r="K26" s="151" t="s">
        <v>179</v>
      </c>
      <c r="L26" s="151">
        <v>910</v>
      </c>
      <c r="M26" s="151">
        <v>93.2</v>
      </c>
      <c r="N26" s="151">
        <v>910</v>
      </c>
      <c r="O26" s="246">
        <v>120</v>
      </c>
      <c r="Q26" s="50"/>
    </row>
    <row r="27" spans="1:17">
      <c r="A27" s="13" t="s">
        <v>19</v>
      </c>
      <c r="B27" s="51">
        <f>+입력항목!B21</f>
        <v>28140</v>
      </c>
      <c r="C27" s="51">
        <f>+입력항목!C21</f>
        <v>16661</v>
      </c>
      <c r="D27" s="51">
        <f>+입력항목!D21</f>
        <v>17376</v>
      </c>
      <c r="E27" s="51">
        <f>+입력항목!E21</f>
        <v>19591</v>
      </c>
      <c r="F27" s="51">
        <f>+입력항목!F21</f>
        <v>15348</v>
      </c>
      <c r="G27" s="51">
        <f>+입력항목!G21</f>
        <v>18552</v>
      </c>
      <c r="H27" s="51">
        <f>+입력항목!H21</f>
        <v>23186</v>
      </c>
      <c r="J27" s="156">
        <v>2</v>
      </c>
      <c r="K27" s="151" t="s">
        <v>180</v>
      </c>
      <c r="L27" s="151">
        <v>1600</v>
      </c>
      <c r="M27" s="151">
        <v>187.8</v>
      </c>
      <c r="N27" s="151">
        <v>1600</v>
      </c>
      <c r="O27" s="246">
        <v>214.6</v>
      </c>
      <c r="Q27" s="50"/>
    </row>
    <row r="28" spans="1:17" ht="17.25" thickBot="1">
      <c r="A28" s="13" t="s">
        <v>20</v>
      </c>
      <c r="B28" s="51">
        <f>+입력항목!B22</f>
        <v>20201</v>
      </c>
      <c r="C28" s="51">
        <f>+입력항목!C22</f>
        <v>19358</v>
      </c>
      <c r="D28" s="51">
        <f>+입력항목!D22</f>
        <v>18945</v>
      </c>
      <c r="E28" s="51">
        <f>+입력항목!E22</f>
        <v>18366</v>
      </c>
      <c r="F28" s="51">
        <f>+입력항목!F22</f>
        <v>26061</v>
      </c>
      <c r="G28" s="51">
        <f>+입력항목!G22</f>
        <v>18432</v>
      </c>
      <c r="H28" s="51">
        <f>+입력항목!H22</f>
        <v>16664</v>
      </c>
      <c r="J28" s="157">
        <v>3</v>
      </c>
      <c r="K28" s="158" t="s">
        <v>181</v>
      </c>
      <c r="L28" s="158">
        <v>7300</v>
      </c>
      <c r="M28" s="158">
        <v>280.5</v>
      </c>
      <c r="N28" s="158">
        <v>7300</v>
      </c>
      <c r="O28" s="247">
        <v>307.3</v>
      </c>
      <c r="Q28" s="50"/>
    </row>
    <row r="29" spans="1:17">
      <c r="A29" s="13" t="s">
        <v>21</v>
      </c>
      <c r="B29" s="51">
        <f>+입력항목!B23</f>
        <v>23643</v>
      </c>
      <c r="C29" s="51">
        <f>+입력항목!C23</f>
        <v>21536</v>
      </c>
      <c r="D29" s="51">
        <f>+입력항목!D23</f>
        <v>17306</v>
      </c>
      <c r="E29" s="51">
        <f>+입력항목!E23</f>
        <v>17303</v>
      </c>
      <c r="F29" s="51">
        <f>+입력항목!F23</f>
        <v>14925</v>
      </c>
      <c r="G29" s="51">
        <f>+입력항목!G23</f>
        <v>14900</v>
      </c>
      <c r="H29" s="51">
        <f>+입력항목!H23</f>
        <v>23320</v>
      </c>
      <c r="J29" s="149"/>
      <c r="K29" s="149"/>
      <c r="L29" s="149"/>
      <c r="M29" s="149"/>
      <c r="N29" s="50"/>
      <c r="O29" s="50"/>
      <c r="P29" s="50"/>
      <c r="Q29" s="50"/>
    </row>
    <row r="30" spans="1:17">
      <c r="A30" s="13" t="s">
        <v>22</v>
      </c>
      <c r="B30" s="51">
        <f>+입력항목!B24</f>
        <v>26322</v>
      </c>
      <c r="C30" s="51">
        <f>+입력항목!C24</f>
        <v>22004</v>
      </c>
      <c r="D30" s="51">
        <f>+입력항목!D24</f>
        <v>20911</v>
      </c>
      <c r="E30" s="51">
        <f>+입력항목!E24</f>
        <v>16636</v>
      </c>
      <c r="F30" s="51">
        <f>+입력항목!F24</f>
        <v>19177</v>
      </c>
      <c r="G30" s="51">
        <f>+입력항목!G24</f>
        <v>22524</v>
      </c>
      <c r="H30" s="51">
        <f>+입력항목!H24</f>
        <v>17306</v>
      </c>
      <c r="J30" s="63"/>
      <c r="K30" s="63"/>
      <c r="L30" s="149"/>
      <c r="M30" s="149"/>
      <c r="N30" s="149"/>
      <c r="O30" s="50"/>
      <c r="P30" s="50"/>
      <c r="Q30" s="50"/>
    </row>
    <row r="31" spans="1:17">
      <c r="I31" s="4"/>
      <c r="J31" s="149"/>
      <c r="K31" s="149"/>
      <c r="L31" s="149"/>
      <c r="M31" s="149"/>
      <c r="N31" s="149"/>
      <c r="O31" s="50"/>
      <c r="P31" s="50"/>
      <c r="Q31" s="50"/>
    </row>
    <row r="32" spans="1:17">
      <c r="J32" s="149"/>
      <c r="K32" s="149"/>
      <c r="L32" s="149"/>
      <c r="M32" s="149"/>
      <c r="N32" s="149"/>
      <c r="O32" s="50"/>
      <c r="P32" s="50"/>
      <c r="Q32" s="50"/>
    </row>
    <row r="33" spans="1:14">
      <c r="A33" s="1" t="s">
        <v>0</v>
      </c>
      <c r="B33" s="2" t="s">
        <v>1</v>
      </c>
      <c r="C33" s="3"/>
      <c r="D33" s="2" t="s">
        <v>2</v>
      </c>
      <c r="E33" s="2" t="s">
        <v>3</v>
      </c>
      <c r="F33" s="2" t="s">
        <v>4</v>
      </c>
      <c r="G33" s="2" t="s">
        <v>5</v>
      </c>
      <c r="H33" s="3"/>
      <c r="J33" s="148"/>
      <c r="K33" s="148"/>
      <c r="L33" s="111"/>
      <c r="M33" s="111"/>
      <c r="N33" s="111"/>
    </row>
    <row r="34" spans="1:14">
      <c r="A34" s="179" t="s">
        <v>182</v>
      </c>
      <c r="B34" s="6">
        <v>910</v>
      </c>
      <c r="D34" s="178" t="s">
        <v>185</v>
      </c>
      <c r="E34" s="8">
        <v>120</v>
      </c>
      <c r="F34" s="6">
        <f>+E34*300</f>
        <v>36000</v>
      </c>
      <c r="G34" s="6">
        <v>0</v>
      </c>
    </row>
    <row r="35" spans="1:14">
      <c r="A35" s="179" t="s">
        <v>183</v>
      </c>
      <c r="B35" s="6">
        <v>1600</v>
      </c>
      <c r="D35" s="178" t="s">
        <v>186</v>
      </c>
      <c r="E35" s="8">
        <v>214.6</v>
      </c>
      <c r="F35" s="6">
        <f>+E35*150</f>
        <v>32190</v>
      </c>
      <c r="G35" s="6">
        <f>+G34+F34</f>
        <v>36000</v>
      </c>
    </row>
    <row r="36" spans="1:14">
      <c r="A36" s="179" t="s">
        <v>184</v>
      </c>
      <c r="B36" s="6">
        <v>7300</v>
      </c>
      <c r="D36" s="178" t="s">
        <v>188</v>
      </c>
      <c r="E36" s="8">
        <v>307.3</v>
      </c>
      <c r="F36" s="6"/>
      <c r="G36" s="6">
        <f>+G35+F35</f>
        <v>68190</v>
      </c>
    </row>
    <row r="37" spans="1:14" ht="20.25">
      <c r="D37" s="255" t="s">
        <v>7</v>
      </c>
      <c r="E37" s="256">
        <v>3.2000000000000001E-2</v>
      </c>
    </row>
    <row r="38" spans="1:14">
      <c r="D38" s="24"/>
      <c r="E38" s="25"/>
    </row>
    <row r="39" spans="1:14">
      <c r="D39" s="24"/>
      <c r="E39" s="25"/>
    </row>
    <row r="40" spans="1:14" ht="17.25">
      <c r="A40" s="125" t="s">
        <v>217</v>
      </c>
      <c r="D40" s="24"/>
      <c r="E40" s="25"/>
    </row>
    <row r="41" spans="1:14">
      <c r="D41" s="24"/>
      <c r="E41" s="25"/>
    </row>
    <row r="42" spans="1:14">
      <c r="A42" s="9" t="s">
        <v>34</v>
      </c>
      <c r="B42" s="23" t="str">
        <f>+입력항목!B1</f>
        <v>11/19~12/18</v>
      </c>
      <c r="D42" s="9" t="s">
        <v>28</v>
      </c>
      <c r="E42" s="59">
        <f>+입력항목!B2</f>
        <v>45301</v>
      </c>
      <c r="I42" s="14"/>
    </row>
    <row r="43" spans="1:14">
      <c r="A43" s="12" t="s">
        <v>0</v>
      </c>
      <c r="B43" s="2" t="s">
        <v>8</v>
      </c>
      <c r="C43" s="2" t="s">
        <v>9</v>
      </c>
      <c r="D43" s="2" t="s">
        <v>10</v>
      </c>
      <c r="E43" s="2" t="s">
        <v>11</v>
      </c>
      <c r="F43" s="2" t="s">
        <v>12</v>
      </c>
      <c r="G43" s="2" t="s">
        <v>13</v>
      </c>
      <c r="H43" s="2" t="s">
        <v>14</v>
      </c>
      <c r="I43" s="14"/>
    </row>
    <row r="44" spans="1:14">
      <c r="A44" s="13" t="s">
        <v>15</v>
      </c>
      <c r="B44" s="176">
        <f t="shared" ref="B44:H51" si="0">+B11-B23</f>
        <v>165</v>
      </c>
      <c r="C44" s="57">
        <f t="shared" si="0"/>
        <v>105</v>
      </c>
      <c r="D44" s="176">
        <f t="shared" si="0"/>
        <v>145</v>
      </c>
      <c r="E44" s="57">
        <f t="shared" si="0"/>
        <v>89</v>
      </c>
      <c r="F44" s="57">
        <f t="shared" si="0"/>
        <v>148</v>
      </c>
      <c r="G44" s="57">
        <f t="shared" si="0"/>
        <v>82</v>
      </c>
      <c r="H44" s="57">
        <f t="shared" si="0"/>
        <v>113</v>
      </c>
      <c r="I44" s="14"/>
    </row>
    <row r="45" spans="1:14">
      <c r="A45" s="13" t="s">
        <v>16</v>
      </c>
      <c r="B45" s="57">
        <f t="shared" si="0"/>
        <v>132</v>
      </c>
      <c r="C45" s="57">
        <f t="shared" si="0"/>
        <v>137</v>
      </c>
      <c r="D45" s="57">
        <f t="shared" si="0"/>
        <v>84</v>
      </c>
      <c r="E45" s="57">
        <f t="shared" si="0"/>
        <v>81</v>
      </c>
      <c r="F45" s="57">
        <f t="shared" si="0"/>
        <v>157</v>
      </c>
      <c r="G45" s="57">
        <f t="shared" si="0"/>
        <v>0</v>
      </c>
      <c r="H45" s="57">
        <f t="shared" si="0"/>
        <v>123</v>
      </c>
      <c r="I45" s="14"/>
    </row>
    <row r="46" spans="1:14">
      <c r="A46" s="13" t="s">
        <v>17</v>
      </c>
      <c r="B46" s="57">
        <f t="shared" si="0"/>
        <v>107</v>
      </c>
      <c r="C46" s="57">
        <f t="shared" si="0"/>
        <v>115</v>
      </c>
      <c r="D46" s="57">
        <f t="shared" si="0"/>
        <v>104</v>
      </c>
      <c r="E46" s="57">
        <f t="shared" si="0"/>
        <v>122</v>
      </c>
      <c r="F46" s="176">
        <f t="shared" si="0"/>
        <v>97</v>
      </c>
      <c r="G46" s="57">
        <f t="shared" si="0"/>
        <v>68</v>
      </c>
      <c r="H46" s="57">
        <f t="shared" si="0"/>
        <v>148</v>
      </c>
      <c r="I46" s="14"/>
    </row>
    <row r="47" spans="1:14">
      <c r="A47" s="13" t="s">
        <v>18</v>
      </c>
      <c r="B47" s="57">
        <f t="shared" si="0"/>
        <v>106</v>
      </c>
      <c r="C47" s="57">
        <f t="shared" si="0"/>
        <v>123</v>
      </c>
      <c r="D47" s="57">
        <f t="shared" si="0"/>
        <v>128</v>
      </c>
      <c r="E47" s="57">
        <f t="shared" si="0"/>
        <v>85</v>
      </c>
      <c r="F47" s="57">
        <f t="shared" si="0"/>
        <v>80</v>
      </c>
      <c r="G47" s="176">
        <f t="shared" si="0"/>
        <v>83</v>
      </c>
      <c r="H47" s="57">
        <f t="shared" si="0"/>
        <v>135</v>
      </c>
      <c r="I47" s="14"/>
    </row>
    <row r="48" spans="1:14">
      <c r="A48" s="13" t="s">
        <v>19</v>
      </c>
      <c r="B48" s="57">
        <f t="shared" si="0"/>
        <v>139</v>
      </c>
      <c r="C48" s="57">
        <f t="shared" si="0"/>
        <v>143</v>
      </c>
      <c r="D48" s="57">
        <f t="shared" si="0"/>
        <v>115</v>
      </c>
      <c r="E48" s="57">
        <f t="shared" si="0"/>
        <v>92</v>
      </c>
      <c r="F48" s="57">
        <f t="shared" si="0"/>
        <v>109</v>
      </c>
      <c r="G48" s="57">
        <f t="shared" si="0"/>
        <v>97</v>
      </c>
      <c r="H48" s="57">
        <f t="shared" si="0"/>
        <v>170</v>
      </c>
      <c r="I48" s="19" t="s">
        <v>105</v>
      </c>
      <c r="J48" s="19">
        <f>+MAX(B44:H51)</f>
        <v>205</v>
      </c>
    </row>
    <row r="49" spans="1:10">
      <c r="A49" s="13" t="s">
        <v>20</v>
      </c>
      <c r="B49" s="57">
        <f t="shared" si="0"/>
        <v>98</v>
      </c>
      <c r="C49" s="57">
        <f t="shared" si="0"/>
        <v>113</v>
      </c>
      <c r="D49" s="57">
        <f t="shared" si="0"/>
        <v>92</v>
      </c>
      <c r="E49" s="57">
        <f t="shared" si="0"/>
        <v>95</v>
      </c>
      <c r="F49" s="57">
        <f t="shared" si="0"/>
        <v>191</v>
      </c>
      <c r="G49" s="57">
        <f t="shared" si="0"/>
        <v>47</v>
      </c>
      <c r="H49" s="57">
        <f t="shared" si="0"/>
        <v>114</v>
      </c>
      <c r="I49" s="19" t="s">
        <v>106</v>
      </c>
      <c r="J49" s="19">
        <f>+MIN(B44:H51)</f>
        <v>0</v>
      </c>
    </row>
    <row r="50" spans="1:10">
      <c r="A50" s="13" t="s">
        <v>21</v>
      </c>
      <c r="B50" s="58">
        <f t="shared" si="0"/>
        <v>159</v>
      </c>
      <c r="C50" s="58">
        <f t="shared" si="0"/>
        <v>82</v>
      </c>
      <c r="D50" s="58">
        <f t="shared" si="0"/>
        <v>124</v>
      </c>
      <c r="E50" s="58">
        <f t="shared" si="0"/>
        <v>119</v>
      </c>
      <c r="F50" s="58">
        <f t="shared" si="0"/>
        <v>125</v>
      </c>
      <c r="G50" s="58">
        <f t="shared" si="0"/>
        <v>72</v>
      </c>
      <c r="H50" s="58">
        <f t="shared" si="0"/>
        <v>165</v>
      </c>
      <c r="I50" s="19" t="s">
        <v>107</v>
      </c>
      <c r="J50" s="19">
        <f>+AVERAGE(B44:H51)</f>
        <v>115.94642857142857</v>
      </c>
    </row>
    <row r="51" spans="1:10">
      <c r="A51" s="13" t="s">
        <v>22</v>
      </c>
      <c r="B51" s="58">
        <f t="shared" si="0"/>
        <v>127</v>
      </c>
      <c r="C51" s="58">
        <f t="shared" si="0"/>
        <v>205</v>
      </c>
      <c r="D51" s="58">
        <f t="shared" si="0"/>
        <v>112</v>
      </c>
      <c r="E51" s="58">
        <f t="shared" si="0"/>
        <v>106</v>
      </c>
      <c r="F51" s="58">
        <f t="shared" si="0"/>
        <v>156</v>
      </c>
      <c r="G51" s="58">
        <f t="shared" si="0"/>
        <v>163</v>
      </c>
      <c r="H51" s="58">
        <f t="shared" si="0"/>
        <v>101</v>
      </c>
      <c r="I51" s="19" t="s">
        <v>108</v>
      </c>
      <c r="J51" s="44">
        <f>+SUM(B44:H51)</f>
        <v>6493</v>
      </c>
    </row>
    <row r="52" spans="1:10">
      <c r="A52" s="15"/>
      <c r="B52" s="16"/>
      <c r="C52" s="16"/>
      <c r="D52" s="16"/>
      <c r="E52" s="16"/>
      <c r="F52" s="16"/>
      <c r="G52" s="16"/>
      <c r="H52" s="16"/>
      <c r="I52" s="19" t="s">
        <v>163</v>
      </c>
      <c r="J52" s="19">
        <f>+COUNTIF(B44:H51,"&lt;0")</f>
        <v>0</v>
      </c>
    </row>
    <row r="53" spans="1:10">
      <c r="A53" s="13" t="s">
        <v>1</v>
      </c>
      <c r="I53" s="19"/>
    </row>
    <row r="54" spans="1:10">
      <c r="A54" s="12" t="s">
        <v>0</v>
      </c>
      <c r="B54" s="2" t="s">
        <v>8</v>
      </c>
      <c r="C54" s="2" t="s">
        <v>23</v>
      </c>
      <c r="D54" s="2" t="s">
        <v>10</v>
      </c>
      <c r="E54" s="2" t="s">
        <v>11</v>
      </c>
      <c r="F54" s="2" t="s">
        <v>12</v>
      </c>
      <c r="G54" s="2" t="s">
        <v>13</v>
      </c>
      <c r="H54" s="2" t="s">
        <v>14</v>
      </c>
      <c r="I54" s="19"/>
    </row>
    <row r="55" spans="1:10">
      <c r="A55" s="17" t="s">
        <v>24</v>
      </c>
      <c r="B55" s="18">
        <f>+IF(B44&lt;301,$B$34,IF(B44&lt;451,$B$35,$B$36))</f>
        <v>910</v>
      </c>
      <c r="C55" s="18">
        <f t="shared" ref="C55:H55" si="1">+IF(C44&lt;301,$B$34,IF(C44&lt;451,$B$35,$B$36))</f>
        <v>910</v>
      </c>
      <c r="D55" s="18">
        <f t="shared" si="1"/>
        <v>910</v>
      </c>
      <c r="E55" s="18">
        <f t="shared" si="1"/>
        <v>910</v>
      </c>
      <c r="F55" s="18">
        <f t="shared" si="1"/>
        <v>910</v>
      </c>
      <c r="G55" s="18">
        <f t="shared" si="1"/>
        <v>910</v>
      </c>
      <c r="H55" s="18">
        <f t="shared" si="1"/>
        <v>910</v>
      </c>
      <c r="I55" s="19"/>
    </row>
    <row r="56" spans="1:10">
      <c r="A56" s="17" t="s">
        <v>16</v>
      </c>
      <c r="B56" s="18">
        <f t="shared" ref="B56:H56" si="2">+IF(B45&lt;301,$B$34,IF(B45&lt;451,$B$35,$B$36))</f>
        <v>910</v>
      </c>
      <c r="C56" s="18">
        <f t="shared" si="2"/>
        <v>910</v>
      </c>
      <c r="D56" s="18">
        <f t="shared" si="2"/>
        <v>910</v>
      </c>
      <c r="E56" s="18">
        <f t="shared" si="2"/>
        <v>910</v>
      </c>
      <c r="F56" s="18">
        <f t="shared" si="2"/>
        <v>910</v>
      </c>
      <c r="G56" s="18">
        <f t="shared" si="2"/>
        <v>910</v>
      </c>
      <c r="H56" s="18">
        <f t="shared" si="2"/>
        <v>910</v>
      </c>
      <c r="I56" s="19"/>
    </row>
    <row r="57" spans="1:10">
      <c r="A57" s="17" t="s">
        <v>17</v>
      </c>
      <c r="B57" s="18">
        <f t="shared" ref="B57:H57" si="3">+IF(B46&lt;301,$B$34,IF(B46&lt;451,$B$35,$B$36))</f>
        <v>910</v>
      </c>
      <c r="C57" s="18">
        <f t="shared" si="3"/>
        <v>910</v>
      </c>
      <c r="D57" s="18">
        <f t="shared" si="3"/>
        <v>910</v>
      </c>
      <c r="E57" s="18">
        <f t="shared" si="3"/>
        <v>910</v>
      </c>
      <c r="F57" s="18">
        <f t="shared" si="3"/>
        <v>910</v>
      </c>
      <c r="G57" s="18">
        <f t="shared" si="3"/>
        <v>910</v>
      </c>
      <c r="H57" s="18">
        <f t="shared" si="3"/>
        <v>910</v>
      </c>
      <c r="I57" s="19"/>
    </row>
    <row r="58" spans="1:10">
      <c r="A58" s="17" t="s">
        <v>18</v>
      </c>
      <c r="B58" s="18">
        <f t="shared" ref="B58:H58" si="4">+IF(B47&lt;301,$B$34,IF(B47&lt;451,$B$35,$B$36))</f>
        <v>910</v>
      </c>
      <c r="C58" s="18">
        <f t="shared" si="4"/>
        <v>910</v>
      </c>
      <c r="D58" s="18">
        <f t="shared" si="4"/>
        <v>910</v>
      </c>
      <c r="E58" s="18">
        <f t="shared" si="4"/>
        <v>910</v>
      </c>
      <c r="F58" s="18">
        <f t="shared" si="4"/>
        <v>910</v>
      </c>
      <c r="G58" s="18">
        <f t="shared" si="4"/>
        <v>910</v>
      </c>
      <c r="H58" s="18">
        <f t="shared" si="4"/>
        <v>910</v>
      </c>
      <c r="I58" s="19"/>
    </row>
    <row r="59" spans="1:10">
      <c r="A59" s="17" t="s">
        <v>19</v>
      </c>
      <c r="B59" s="18">
        <f t="shared" ref="B59:H59" si="5">+IF(B48&lt;301,$B$34,IF(B48&lt;451,$B$35,$B$36))</f>
        <v>910</v>
      </c>
      <c r="C59" s="18">
        <f t="shared" si="5"/>
        <v>910</v>
      </c>
      <c r="D59" s="18">
        <f t="shared" si="5"/>
        <v>910</v>
      </c>
      <c r="E59" s="18">
        <f t="shared" si="5"/>
        <v>910</v>
      </c>
      <c r="F59" s="18">
        <f t="shared" si="5"/>
        <v>910</v>
      </c>
      <c r="G59" s="18">
        <f t="shared" si="5"/>
        <v>910</v>
      </c>
      <c r="H59" s="18">
        <f t="shared" si="5"/>
        <v>910</v>
      </c>
      <c r="I59" s="19"/>
    </row>
    <row r="60" spans="1:10">
      <c r="A60" s="17" t="s">
        <v>20</v>
      </c>
      <c r="B60" s="18">
        <f t="shared" ref="B60:H60" si="6">+IF(B49&lt;301,$B$34,IF(B49&lt;451,$B$35,$B$36))</f>
        <v>910</v>
      </c>
      <c r="C60" s="18">
        <f t="shared" si="6"/>
        <v>910</v>
      </c>
      <c r="D60" s="18">
        <f t="shared" si="6"/>
        <v>910</v>
      </c>
      <c r="E60" s="18">
        <f t="shared" si="6"/>
        <v>910</v>
      </c>
      <c r="F60" s="18">
        <f t="shared" si="6"/>
        <v>910</v>
      </c>
      <c r="G60" s="18">
        <f t="shared" si="6"/>
        <v>910</v>
      </c>
      <c r="H60" s="18">
        <f t="shared" si="6"/>
        <v>910</v>
      </c>
      <c r="I60" s="21"/>
    </row>
    <row r="61" spans="1:10">
      <c r="A61" s="17" t="s">
        <v>21</v>
      </c>
      <c r="B61" s="18">
        <f t="shared" ref="B61:H61" si="7">+IF(B50&lt;301,$B$34,IF(B50&lt;451,$B$35,$B$36))</f>
        <v>910</v>
      </c>
      <c r="C61" s="18">
        <f t="shared" si="7"/>
        <v>910</v>
      </c>
      <c r="D61" s="18">
        <f t="shared" si="7"/>
        <v>910</v>
      </c>
      <c r="E61" s="18">
        <f t="shared" si="7"/>
        <v>910</v>
      </c>
      <c r="F61" s="18">
        <f t="shared" si="7"/>
        <v>910</v>
      </c>
      <c r="G61" s="18">
        <f t="shared" si="7"/>
        <v>910</v>
      </c>
      <c r="H61" s="18">
        <f t="shared" si="7"/>
        <v>910</v>
      </c>
      <c r="I61" s="19"/>
    </row>
    <row r="62" spans="1:10">
      <c r="A62" s="17" t="s">
        <v>22</v>
      </c>
      <c r="B62" s="18">
        <f t="shared" ref="B62:H62" si="8">+IF(B51&lt;301,$B$34,IF(B51&lt;451,$B$35,$B$36))</f>
        <v>910</v>
      </c>
      <c r="C62" s="18">
        <f t="shared" si="8"/>
        <v>910</v>
      </c>
      <c r="D62" s="18">
        <f t="shared" si="8"/>
        <v>910</v>
      </c>
      <c r="E62" s="18">
        <f t="shared" si="8"/>
        <v>910</v>
      </c>
      <c r="F62" s="18">
        <f t="shared" si="8"/>
        <v>910</v>
      </c>
      <c r="G62" s="18">
        <f t="shared" si="8"/>
        <v>910</v>
      </c>
      <c r="H62" s="18">
        <f t="shared" si="8"/>
        <v>910</v>
      </c>
      <c r="I62" s="19"/>
    </row>
    <row r="63" spans="1:10">
      <c r="A63" s="15"/>
      <c r="B63" s="20"/>
      <c r="C63" s="20"/>
      <c r="D63" s="20"/>
      <c r="E63" s="20"/>
      <c r="F63" s="20"/>
      <c r="G63" s="20"/>
      <c r="H63" s="20"/>
      <c r="I63" s="19"/>
    </row>
    <row r="64" spans="1:10">
      <c r="A64" s="13" t="s">
        <v>3</v>
      </c>
      <c r="B64" s="20"/>
      <c r="C64" s="20"/>
      <c r="D64" s="20"/>
      <c r="E64" s="20"/>
      <c r="F64" s="20"/>
      <c r="G64" s="20"/>
      <c r="H64" s="20"/>
      <c r="I64" s="19"/>
    </row>
    <row r="65" spans="1:11">
      <c r="A65" s="12" t="s">
        <v>0</v>
      </c>
      <c r="B65" s="2" t="s">
        <v>8</v>
      </c>
      <c r="C65" s="2" t="s">
        <v>9</v>
      </c>
      <c r="D65" s="2" t="s">
        <v>10</v>
      </c>
      <c r="E65" s="2" t="s">
        <v>11</v>
      </c>
      <c r="F65" s="2" t="s">
        <v>12</v>
      </c>
      <c r="G65" s="2" t="s">
        <v>13</v>
      </c>
      <c r="H65" s="2" t="s">
        <v>14</v>
      </c>
      <c r="I65" s="19"/>
      <c r="K65" s="126"/>
    </row>
    <row r="66" spans="1:11">
      <c r="A66" s="17" t="s">
        <v>24</v>
      </c>
      <c r="B66" s="18">
        <f>+ROUNDDOWN(IF(B44&lt;301,$E$34*B44,IF(B44&lt;451,$E$35*(B44-300)+$G$35,$E$36*(B44-450)+$G$36)),0)</f>
        <v>19800</v>
      </c>
      <c r="C66" s="18">
        <f t="shared" ref="C66:H66" si="9">+ROUNDDOWN(IF(C44&lt;301,$E$34*C44,IF(C44&lt;451,$E$35*(C44-300)+$G$35,$E$36*(C44-450)+$G$36)),0)</f>
        <v>12600</v>
      </c>
      <c r="D66" s="18">
        <f t="shared" si="9"/>
        <v>17400</v>
      </c>
      <c r="E66" s="18">
        <f t="shared" si="9"/>
        <v>10680</v>
      </c>
      <c r="F66" s="18">
        <f t="shared" si="9"/>
        <v>17760</v>
      </c>
      <c r="G66" s="18">
        <f t="shared" si="9"/>
        <v>9840</v>
      </c>
      <c r="H66" s="18">
        <f t="shared" si="9"/>
        <v>13560</v>
      </c>
      <c r="I66" s="19"/>
    </row>
    <row r="67" spans="1:11">
      <c r="A67" s="17" t="s">
        <v>16</v>
      </c>
      <c r="B67" s="18">
        <f t="shared" ref="B67:H67" si="10">+ROUNDDOWN(IF(B45&lt;301,$E$34*B45,IF(B45&lt;451,$E$35*(B45-300)+$G$35,$E$36*(B45-450)+$G$36)),0)</f>
        <v>15840</v>
      </c>
      <c r="C67" s="18">
        <f t="shared" si="10"/>
        <v>16440</v>
      </c>
      <c r="D67" s="18">
        <f t="shared" si="10"/>
        <v>10080</v>
      </c>
      <c r="E67" s="18">
        <f t="shared" si="10"/>
        <v>9720</v>
      </c>
      <c r="F67" s="18">
        <f t="shared" si="10"/>
        <v>18840</v>
      </c>
      <c r="G67" s="18">
        <f t="shared" si="10"/>
        <v>0</v>
      </c>
      <c r="H67" s="18">
        <f t="shared" si="10"/>
        <v>14760</v>
      </c>
      <c r="I67" s="19"/>
    </row>
    <row r="68" spans="1:11">
      <c r="A68" s="17" t="s">
        <v>17</v>
      </c>
      <c r="B68" s="18">
        <f t="shared" ref="B68:H68" si="11">+ROUNDDOWN(IF(B46&lt;301,$E$34*B46,IF(B46&lt;451,$E$35*(B46-300)+$G$35,$E$36*(B46-450)+$G$36)),0)</f>
        <v>12840</v>
      </c>
      <c r="C68" s="18">
        <f t="shared" si="11"/>
        <v>13800</v>
      </c>
      <c r="D68" s="18">
        <f t="shared" si="11"/>
        <v>12480</v>
      </c>
      <c r="E68" s="18">
        <f t="shared" si="11"/>
        <v>14640</v>
      </c>
      <c r="F68" s="18">
        <f t="shared" si="11"/>
        <v>11640</v>
      </c>
      <c r="G68" s="18">
        <f t="shared" si="11"/>
        <v>8160</v>
      </c>
      <c r="H68" s="18">
        <f t="shared" si="11"/>
        <v>17760</v>
      </c>
      <c r="I68" s="19"/>
    </row>
    <row r="69" spans="1:11">
      <c r="A69" s="17" t="s">
        <v>18</v>
      </c>
      <c r="B69" s="18">
        <f t="shared" ref="B69:H69" si="12">+ROUNDDOWN(IF(B47&lt;301,$E$34*B47,IF(B47&lt;451,$E$35*(B47-300)+$G$35,$E$36*(B47-450)+$G$36)),0)</f>
        <v>12720</v>
      </c>
      <c r="C69" s="18">
        <f t="shared" si="12"/>
        <v>14760</v>
      </c>
      <c r="D69" s="18">
        <f t="shared" si="12"/>
        <v>15360</v>
      </c>
      <c r="E69" s="18">
        <f t="shared" si="12"/>
        <v>10200</v>
      </c>
      <c r="F69" s="18">
        <f t="shared" si="12"/>
        <v>9600</v>
      </c>
      <c r="G69" s="18">
        <f t="shared" si="12"/>
        <v>9960</v>
      </c>
      <c r="H69" s="18">
        <f t="shared" si="12"/>
        <v>16200</v>
      </c>
      <c r="I69" s="19"/>
    </row>
    <row r="70" spans="1:11">
      <c r="A70" s="17" t="s">
        <v>19</v>
      </c>
      <c r="B70" s="18">
        <f t="shared" ref="B70:H70" si="13">+ROUNDDOWN(IF(B48&lt;301,$E$34*B48,IF(B48&lt;451,$E$35*(B48-300)+$G$35,$E$36*(B48-450)+$G$36)),0)</f>
        <v>16680</v>
      </c>
      <c r="C70" s="18">
        <f t="shared" si="13"/>
        <v>17160</v>
      </c>
      <c r="D70" s="18">
        <f t="shared" si="13"/>
        <v>13800</v>
      </c>
      <c r="E70" s="18">
        <f t="shared" si="13"/>
        <v>11040</v>
      </c>
      <c r="F70" s="18">
        <f t="shared" si="13"/>
        <v>13080</v>
      </c>
      <c r="G70" s="18">
        <f t="shared" si="13"/>
        <v>11640</v>
      </c>
      <c r="H70" s="18">
        <f t="shared" si="13"/>
        <v>20400</v>
      </c>
    </row>
    <row r="71" spans="1:11">
      <c r="A71" s="17" t="s">
        <v>20</v>
      </c>
      <c r="B71" s="18">
        <f t="shared" ref="B71:H71" si="14">+ROUNDDOWN(IF(B49&lt;301,$E$34*B49,IF(B49&lt;451,$E$35*(B49-300)+$G$35,$E$36*(B49-450)+$G$36)),0)</f>
        <v>11760</v>
      </c>
      <c r="C71" s="18">
        <f t="shared" si="14"/>
        <v>13560</v>
      </c>
      <c r="D71" s="18">
        <f t="shared" si="14"/>
        <v>11040</v>
      </c>
      <c r="E71" s="18">
        <f t="shared" si="14"/>
        <v>11400</v>
      </c>
      <c r="F71" s="18">
        <f t="shared" si="14"/>
        <v>22920</v>
      </c>
      <c r="G71" s="18">
        <f t="shared" si="14"/>
        <v>5640</v>
      </c>
      <c r="H71" s="18">
        <f t="shared" si="14"/>
        <v>13680</v>
      </c>
    </row>
    <row r="72" spans="1:11">
      <c r="A72" s="17" t="s">
        <v>21</v>
      </c>
      <c r="B72" s="18">
        <f t="shared" ref="B72:H72" si="15">+ROUNDDOWN(IF(B50&lt;301,$E$34*B50,IF(B50&lt;451,$E$35*(B50-300)+$G$35,$E$36*(B50-450)+$G$36)),0)</f>
        <v>19080</v>
      </c>
      <c r="C72" s="18">
        <f t="shared" si="15"/>
        <v>9840</v>
      </c>
      <c r="D72" s="18">
        <f t="shared" si="15"/>
        <v>14880</v>
      </c>
      <c r="E72" s="18">
        <f t="shared" si="15"/>
        <v>14280</v>
      </c>
      <c r="F72" s="18">
        <f t="shared" si="15"/>
        <v>15000</v>
      </c>
      <c r="G72" s="18">
        <f t="shared" si="15"/>
        <v>8640</v>
      </c>
      <c r="H72" s="18">
        <f t="shared" si="15"/>
        <v>19800</v>
      </c>
    </row>
    <row r="73" spans="1:11">
      <c r="A73" s="17" t="s">
        <v>22</v>
      </c>
      <c r="B73" s="18">
        <f t="shared" ref="B73:H73" si="16">+ROUNDDOWN(IF(B51&lt;301,$E$34*B51,IF(B51&lt;451,$E$35*(B51-300)+$G$35,$E$36*(B51-450)+$G$36)),0)</f>
        <v>15240</v>
      </c>
      <c r="C73" s="18">
        <f t="shared" si="16"/>
        <v>24600</v>
      </c>
      <c r="D73" s="18">
        <f t="shared" si="16"/>
        <v>13440</v>
      </c>
      <c r="E73" s="18">
        <f t="shared" si="16"/>
        <v>12720</v>
      </c>
      <c r="F73" s="18">
        <f t="shared" si="16"/>
        <v>18720</v>
      </c>
      <c r="G73" s="18">
        <f t="shared" si="16"/>
        <v>19560</v>
      </c>
      <c r="H73" s="18">
        <f t="shared" si="16"/>
        <v>12120</v>
      </c>
    </row>
    <row r="75" spans="1:11">
      <c r="A75" s="22" t="s">
        <v>157</v>
      </c>
      <c r="B75" s="20"/>
      <c r="C75" s="161">
        <v>0</v>
      </c>
      <c r="D75" s="63" t="s">
        <v>166</v>
      </c>
      <c r="E75" s="63" t="s">
        <v>187</v>
      </c>
      <c r="F75" s="160" t="s">
        <v>173</v>
      </c>
      <c r="G75" s="20"/>
      <c r="H75" s="20"/>
      <c r="I75" s="218" t="s">
        <v>192</v>
      </c>
    </row>
    <row r="76" spans="1:11">
      <c r="A76" s="12" t="s">
        <v>0</v>
      </c>
      <c r="B76" s="2" t="s">
        <v>8</v>
      </c>
      <c r="C76" s="2" t="s">
        <v>23</v>
      </c>
      <c r="D76" s="2" t="s">
        <v>10</v>
      </c>
      <c r="E76" s="2" t="s">
        <v>11</v>
      </c>
      <c r="F76" s="2" t="s">
        <v>12</v>
      </c>
      <c r="G76" s="2" t="s">
        <v>13</v>
      </c>
      <c r="H76" s="2" t="s">
        <v>14</v>
      </c>
    </row>
    <row r="77" spans="1:11">
      <c r="A77" s="17" t="s">
        <v>24</v>
      </c>
      <c r="B77" s="18">
        <f>IF(B44=0,0,+IF(B55+B66+B88+B99-$C$75&lt;1000,-((B55+B66+B88+B99)-1000),IF(B44&lt;=200,-$C$75,0)))</f>
        <v>0</v>
      </c>
      <c r="C77" s="18">
        <f t="shared" ref="C77:H77" si="17">IF(C44=0,0,+IF(C55+C66+C88+C99-$C$75&lt;1000,-((C55+C66+C88+C99)-1000),IF(C44&lt;=200,-$C$75,0)))</f>
        <v>0</v>
      </c>
      <c r="D77" s="18">
        <f t="shared" si="17"/>
        <v>0</v>
      </c>
      <c r="E77" s="18">
        <f t="shared" si="17"/>
        <v>0</v>
      </c>
      <c r="F77" s="18">
        <f t="shared" si="17"/>
        <v>0</v>
      </c>
      <c r="G77" s="18">
        <f t="shared" si="17"/>
        <v>0</v>
      </c>
      <c r="H77" s="18">
        <f t="shared" si="17"/>
        <v>0</v>
      </c>
    </row>
    <row r="78" spans="1:11">
      <c r="A78" s="17" t="s">
        <v>16</v>
      </c>
      <c r="B78" s="18">
        <f t="shared" ref="B78:H84" si="18">IF(B45=0,0,+IF(B56+B67+B89+B100-$C$75&lt;1000,-((B56+B67+B89+B100)-1000),IF(B45&lt;=200,-$C$75,0)))</f>
        <v>0</v>
      </c>
      <c r="C78" s="18">
        <f t="shared" si="18"/>
        <v>0</v>
      </c>
      <c r="D78" s="18">
        <f t="shared" si="18"/>
        <v>0</v>
      </c>
      <c r="E78" s="18">
        <f t="shared" si="18"/>
        <v>0</v>
      </c>
      <c r="F78" s="18">
        <f t="shared" si="18"/>
        <v>0</v>
      </c>
      <c r="G78" s="18">
        <f t="shared" si="18"/>
        <v>0</v>
      </c>
      <c r="H78" s="18">
        <f t="shared" si="18"/>
        <v>0</v>
      </c>
    </row>
    <row r="79" spans="1:11">
      <c r="A79" s="17" t="s">
        <v>17</v>
      </c>
      <c r="B79" s="18">
        <f t="shared" si="18"/>
        <v>0</v>
      </c>
      <c r="C79" s="18">
        <f t="shared" si="18"/>
        <v>0</v>
      </c>
      <c r="D79" s="18">
        <f t="shared" si="18"/>
        <v>0</v>
      </c>
      <c r="E79" s="18">
        <f t="shared" si="18"/>
        <v>0</v>
      </c>
      <c r="F79" s="163"/>
      <c r="G79" s="18">
        <f t="shared" si="18"/>
        <v>0</v>
      </c>
      <c r="H79" s="18">
        <f t="shared" si="18"/>
        <v>0</v>
      </c>
      <c r="I79" s="177" t="s">
        <v>176</v>
      </c>
    </row>
    <row r="80" spans="1:11">
      <c r="A80" s="17" t="s">
        <v>18</v>
      </c>
      <c r="B80" s="18">
        <f t="shared" si="18"/>
        <v>0</v>
      </c>
      <c r="C80" s="18">
        <f t="shared" si="18"/>
        <v>0</v>
      </c>
      <c r="D80" s="18">
        <f t="shared" si="18"/>
        <v>0</v>
      </c>
      <c r="E80" s="18">
        <f t="shared" si="18"/>
        <v>0</v>
      </c>
      <c r="F80" s="18">
        <f t="shared" si="18"/>
        <v>0</v>
      </c>
      <c r="G80" s="18">
        <f t="shared" si="18"/>
        <v>0</v>
      </c>
      <c r="H80" s="18">
        <f t="shared" si="18"/>
        <v>0</v>
      </c>
    </row>
    <row r="81" spans="1:10">
      <c r="A81" s="17" t="s">
        <v>19</v>
      </c>
      <c r="B81" s="18">
        <f t="shared" si="18"/>
        <v>0</v>
      </c>
      <c r="C81" s="18">
        <f t="shared" si="18"/>
        <v>0</v>
      </c>
      <c r="D81" s="18">
        <f t="shared" si="18"/>
        <v>0</v>
      </c>
      <c r="E81" s="18">
        <f t="shared" si="18"/>
        <v>0</v>
      </c>
      <c r="F81" s="18">
        <f t="shared" si="18"/>
        <v>0</v>
      </c>
      <c r="G81" s="18">
        <f t="shared" si="18"/>
        <v>0</v>
      </c>
      <c r="H81" s="18">
        <f t="shared" si="18"/>
        <v>0</v>
      </c>
    </row>
    <row r="82" spans="1:10">
      <c r="A82" s="17" t="s">
        <v>20</v>
      </c>
      <c r="B82" s="18">
        <f t="shared" si="18"/>
        <v>0</v>
      </c>
      <c r="C82" s="18">
        <f t="shared" si="18"/>
        <v>0</v>
      </c>
      <c r="D82" s="18">
        <f t="shared" si="18"/>
        <v>0</v>
      </c>
      <c r="E82" s="18">
        <f t="shared" si="18"/>
        <v>0</v>
      </c>
      <c r="F82" s="18">
        <f t="shared" si="18"/>
        <v>0</v>
      </c>
      <c r="G82" s="18">
        <f t="shared" si="18"/>
        <v>0</v>
      </c>
      <c r="H82" s="18">
        <f t="shared" si="18"/>
        <v>0</v>
      </c>
    </row>
    <row r="83" spans="1:10">
      <c r="A83" s="17" t="s">
        <v>21</v>
      </c>
      <c r="B83" s="18">
        <f t="shared" si="18"/>
        <v>0</v>
      </c>
      <c r="C83" s="18">
        <f t="shared" si="18"/>
        <v>0</v>
      </c>
      <c r="D83" s="18">
        <f t="shared" si="18"/>
        <v>0</v>
      </c>
      <c r="E83" s="18">
        <f t="shared" si="18"/>
        <v>0</v>
      </c>
      <c r="F83" s="18">
        <f t="shared" si="18"/>
        <v>0</v>
      </c>
      <c r="G83" s="18">
        <f t="shared" si="18"/>
        <v>0</v>
      </c>
      <c r="H83" s="18">
        <f t="shared" si="18"/>
        <v>0</v>
      </c>
    </row>
    <row r="84" spans="1:10">
      <c r="A84" s="17" t="s">
        <v>22</v>
      </c>
      <c r="B84" s="18">
        <f t="shared" si="18"/>
        <v>0</v>
      </c>
      <c r="C84" s="18">
        <f t="shared" si="18"/>
        <v>0</v>
      </c>
      <c r="D84" s="18">
        <f t="shared" si="18"/>
        <v>0</v>
      </c>
      <c r="E84" s="18">
        <f t="shared" si="18"/>
        <v>0</v>
      </c>
      <c r="F84" s="18">
        <f t="shared" si="18"/>
        <v>0</v>
      </c>
      <c r="G84" s="18">
        <f t="shared" si="18"/>
        <v>0</v>
      </c>
      <c r="H84" s="18">
        <f t="shared" si="18"/>
        <v>0</v>
      </c>
    </row>
    <row r="86" spans="1:10" ht="17.25" thickBot="1">
      <c r="A86" s="204" t="s">
        <v>167</v>
      </c>
      <c r="B86" s="205"/>
      <c r="C86" s="206">
        <v>9</v>
      </c>
      <c r="D86" s="207" t="s">
        <v>166</v>
      </c>
      <c r="E86" s="197"/>
      <c r="F86" s="198"/>
      <c r="G86" s="198"/>
      <c r="H86" s="198"/>
      <c r="I86" s="199"/>
      <c r="J86" s="200"/>
    </row>
    <row r="87" spans="1:10">
      <c r="A87" s="45" t="s">
        <v>0</v>
      </c>
      <c r="B87" s="46" t="s">
        <v>8</v>
      </c>
      <c r="C87" s="46" t="s">
        <v>23</v>
      </c>
      <c r="D87" s="46" t="s">
        <v>10</v>
      </c>
      <c r="E87" s="46" t="s">
        <v>11</v>
      </c>
      <c r="F87" s="46" t="s">
        <v>12</v>
      </c>
      <c r="G87" s="46" t="s">
        <v>13</v>
      </c>
      <c r="H87" s="47" t="s">
        <v>14</v>
      </c>
    </row>
    <row r="88" spans="1:10">
      <c r="A88" s="48" t="s">
        <v>24</v>
      </c>
      <c r="B88" s="18">
        <f>+ROUND($C$86*B44,0)</f>
        <v>1485</v>
      </c>
      <c r="C88" s="18">
        <f t="shared" ref="C88:H88" si="19">+ROUND($C$86*C44,0)</f>
        <v>945</v>
      </c>
      <c r="D88" s="18">
        <f t="shared" si="19"/>
        <v>1305</v>
      </c>
      <c r="E88" s="18">
        <f t="shared" si="19"/>
        <v>801</v>
      </c>
      <c r="F88" s="18">
        <f t="shared" si="19"/>
        <v>1332</v>
      </c>
      <c r="G88" s="18">
        <f t="shared" si="19"/>
        <v>738</v>
      </c>
      <c r="H88" s="201">
        <f t="shared" si="19"/>
        <v>1017</v>
      </c>
    </row>
    <row r="89" spans="1:10">
      <c r="A89" s="48" t="s">
        <v>16</v>
      </c>
      <c r="B89" s="18">
        <f t="shared" ref="B89:H95" si="20">+ROUND($C$86*B45,0)</f>
        <v>1188</v>
      </c>
      <c r="C89" s="18">
        <f t="shared" si="20"/>
        <v>1233</v>
      </c>
      <c r="D89" s="18">
        <f t="shared" si="20"/>
        <v>756</v>
      </c>
      <c r="E89" s="18">
        <f t="shared" si="20"/>
        <v>729</v>
      </c>
      <c r="F89" s="18">
        <f t="shared" si="20"/>
        <v>1413</v>
      </c>
      <c r="G89" s="18">
        <f t="shared" si="20"/>
        <v>0</v>
      </c>
      <c r="H89" s="201">
        <f t="shared" si="20"/>
        <v>1107</v>
      </c>
    </row>
    <row r="90" spans="1:10">
      <c r="A90" s="48" t="s">
        <v>17</v>
      </c>
      <c r="B90" s="18">
        <f t="shared" si="20"/>
        <v>963</v>
      </c>
      <c r="C90" s="18">
        <f t="shared" si="20"/>
        <v>1035</v>
      </c>
      <c r="D90" s="18">
        <f t="shared" si="20"/>
        <v>936</v>
      </c>
      <c r="E90" s="18">
        <f t="shared" si="20"/>
        <v>1098</v>
      </c>
      <c r="F90" s="18">
        <f t="shared" si="20"/>
        <v>873</v>
      </c>
      <c r="G90" s="18">
        <f t="shared" si="20"/>
        <v>612</v>
      </c>
      <c r="H90" s="201">
        <f t="shared" si="20"/>
        <v>1332</v>
      </c>
    </row>
    <row r="91" spans="1:10">
      <c r="A91" s="48" t="s">
        <v>18</v>
      </c>
      <c r="B91" s="18">
        <f t="shared" si="20"/>
        <v>954</v>
      </c>
      <c r="C91" s="18">
        <f t="shared" si="20"/>
        <v>1107</v>
      </c>
      <c r="D91" s="18">
        <f t="shared" si="20"/>
        <v>1152</v>
      </c>
      <c r="E91" s="18">
        <f t="shared" si="20"/>
        <v>765</v>
      </c>
      <c r="F91" s="18">
        <f t="shared" si="20"/>
        <v>720</v>
      </c>
      <c r="G91" s="18">
        <f t="shared" si="20"/>
        <v>747</v>
      </c>
      <c r="H91" s="201">
        <f t="shared" si="20"/>
        <v>1215</v>
      </c>
    </row>
    <row r="92" spans="1:10">
      <c r="A92" s="48" t="s">
        <v>19</v>
      </c>
      <c r="B92" s="18">
        <f t="shared" si="20"/>
        <v>1251</v>
      </c>
      <c r="C92" s="18">
        <f t="shared" si="20"/>
        <v>1287</v>
      </c>
      <c r="D92" s="18">
        <f t="shared" si="20"/>
        <v>1035</v>
      </c>
      <c r="E92" s="18">
        <f t="shared" si="20"/>
        <v>828</v>
      </c>
      <c r="F92" s="18">
        <f t="shared" si="20"/>
        <v>981</v>
      </c>
      <c r="G92" s="18">
        <f t="shared" si="20"/>
        <v>873</v>
      </c>
      <c r="H92" s="201">
        <f t="shared" si="20"/>
        <v>1530</v>
      </c>
    </row>
    <row r="93" spans="1:10">
      <c r="A93" s="48" t="s">
        <v>20</v>
      </c>
      <c r="B93" s="18">
        <f t="shared" si="20"/>
        <v>882</v>
      </c>
      <c r="C93" s="18">
        <f t="shared" si="20"/>
        <v>1017</v>
      </c>
      <c r="D93" s="18">
        <f t="shared" si="20"/>
        <v>828</v>
      </c>
      <c r="E93" s="18">
        <f t="shared" si="20"/>
        <v>855</v>
      </c>
      <c r="F93" s="18">
        <f t="shared" si="20"/>
        <v>1719</v>
      </c>
      <c r="G93" s="18">
        <f t="shared" si="20"/>
        <v>423</v>
      </c>
      <c r="H93" s="201">
        <f t="shared" si="20"/>
        <v>1026</v>
      </c>
    </row>
    <row r="94" spans="1:10">
      <c r="A94" s="48" t="s">
        <v>21</v>
      </c>
      <c r="B94" s="18">
        <f t="shared" si="20"/>
        <v>1431</v>
      </c>
      <c r="C94" s="18">
        <f t="shared" si="20"/>
        <v>738</v>
      </c>
      <c r="D94" s="18">
        <f t="shared" si="20"/>
        <v>1116</v>
      </c>
      <c r="E94" s="18">
        <f t="shared" si="20"/>
        <v>1071</v>
      </c>
      <c r="F94" s="18">
        <f t="shared" si="20"/>
        <v>1125</v>
      </c>
      <c r="G94" s="18">
        <f t="shared" si="20"/>
        <v>648</v>
      </c>
      <c r="H94" s="201">
        <f t="shared" si="20"/>
        <v>1485</v>
      </c>
    </row>
    <row r="95" spans="1:10" ht="17.25" thickBot="1">
      <c r="A95" s="49" t="s">
        <v>22</v>
      </c>
      <c r="B95" s="202">
        <f t="shared" si="20"/>
        <v>1143</v>
      </c>
      <c r="C95" s="202">
        <f t="shared" si="20"/>
        <v>1845</v>
      </c>
      <c r="D95" s="202">
        <f t="shared" si="20"/>
        <v>1008</v>
      </c>
      <c r="E95" s="202">
        <f t="shared" si="20"/>
        <v>954</v>
      </c>
      <c r="F95" s="202">
        <f t="shared" si="20"/>
        <v>1404</v>
      </c>
      <c r="G95" s="202">
        <f t="shared" si="20"/>
        <v>1467</v>
      </c>
      <c r="H95" s="203">
        <f t="shared" si="20"/>
        <v>909</v>
      </c>
    </row>
    <row r="97" spans="1:8">
      <c r="A97" s="22" t="s">
        <v>168</v>
      </c>
      <c r="B97" s="20"/>
      <c r="C97" s="162">
        <v>5</v>
      </c>
      <c r="D97" s="63" t="s">
        <v>166</v>
      </c>
      <c r="E97" s="20"/>
      <c r="F97" s="20"/>
      <c r="G97" s="20"/>
      <c r="H97" s="20"/>
    </row>
    <row r="98" spans="1:8">
      <c r="A98" s="12" t="s">
        <v>0</v>
      </c>
      <c r="B98" s="2" t="s">
        <v>8</v>
      </c>
      <c r="C98" s="2" t="s">
        <v>23</v>
      </c>
      <c r="D98" s="2" t="s">
        <v>10</v>
      </c>
      <c r="E98" s="2" t="s">
        <v>11</v>
      </c>
      <c r="F98" s="2" t="s">
        <v>12</v>
      </c>
      <c r="G98" s="2" t="s">
        <v>13</v>
      </c>
      <c r="H98" s="2" t="s">
        <v>14</v>
      </c>
    </row>
    <row r="99" spans="1:8">
      <c r="A99" s="17" t="s">
        <v>24</v>
      </c>
      <c r="B99" s="18">
        <f>+ROUND($C$97*B44,0)</f>
        <v>825</v>
      </c>
      <c r="C99" s="18">
        <f t="shared" ref="C99:H99" si="21">+ROUND($C$97*C44,0)</f>
        <v>525</v>
      </c>
      <c r="D99" s="18">
        <f t="shared" si="21"/>
        <v>725</v>
      </c>
      <c r="E99" s="18">
        <f t="shared" si="21"/>
        <v>445</v>
      </c>
      <c r="F99" s="18">
        <f t="shared" si="21"/>
        <v>740</v>
      </c>
      <c r="G99" s="18">
        <f t="shared" si="21"/>
        <v>410</v>
      </c>
      <c r="H99" s="18">
        <f t="shared" si="21"/>
        <v>565</v>
      </c>
    </row>
    <row r="100" spans="1:8">
      <c r="A100" s="17" t="s">
        <v>16</v>
      </c>
      <c r="B100" s="18">
        <f t="shared" ref="B100:H106" si="22">+ROUND($C$97*B45,0)</f>
        <v>660</v>
      </c>
      <c r="C100" s="18">
        <f t="shared" si="22"/>
        <v>685</v>
      </c>
      <c r="D100" s="18">
        <f t="shared" si="22"/>
        <v>420</v>
      </c>
      <c r="E100" s="18">
        <f t="shared" si="22"/>
        <v>405</v>
      </c>
      <c r="F100" s="18">
        <f t="shared" si="22"/>
        <v>785</v>
      </c>
      <c r="G100" s="18">
        <f t="shared" si="22"/>
        <v>0</v>
      </c>
      <c r="H100" s="18">
        <f t="shared" si="22"/>
        <v>615</v>
      </c>
    </row>
    <row r="101" spans="1:8">
      <c r="A101" s="17" t="s">
        <v>17</v>
      </c>
      <c r="B101" s="18">
        <f t="shared" si="22"/>
        <v>535</v>
      </c>
      <c r="C101" s="18">
        <f t="shared" si="22"/>
        <v>575</v>
      </c>
      <c r="D101" s="18">
        <f t="shared" si="22"/>
        <v>520</v>
      </c>
      <c r="E101" s="18">
        <f t="shared" si="22"/>
        <v>610</v>
      </c>
      <c r="F101" s="18">
        <f t="shared" si="22"/>
        <v>485</v>
      </c>
      <c r="G101" s="18">
        <f t="shared" si="22"/>
        <v>340</v>
      </c>
      <c r="H101" s="18">
        <f t="shared" si="22"/>
        <v>740</v>
      </c>
    </row>
    <row r="102" spans="1:8">
      <c r="A102" s="17" t="s">
        <v>18</v>
      </c>
      <c r="B102" s="18">
        <f t="shared" si="22"/>
        <v>530</v>
      </c>
      <c r="C102" s="18">
        <f t="shared" si="22"/>
        <v>615</v>
      </c>
      <c r="D102" s="18">
        <f t="shared" si="22"/>
        <v>640</v>
      </c>
      <c r="E102" s="18">
        <f t="shared" si="22"/>
        <v>425</v>
      </c>
      <c r="F102" s="18">
        <f t="shared" si="22"/>
        <v>400</v>
      </c>
      <c r="G102" s="18">
        <f t="shared" si="22"/>
        <v>415</v>
      </c>
      <c r="H102" s="18">
        <f t="shared" si="22"/>
        <v>675</v>
      </c>
    </row>
    <row r="103" spans="1:8">
      <c r="A103" s="17" t="s">
        <v>19</v>
      </c>
      <c r="B103" s="18">
        <f t="shared" si="22"/>
        <v>695</v>
      </c>
      <c r="C103" s="18">
        <f t="shared" si="22"/>
        <v>715</v>
      </c>
      <c r="D103" s="18">
        <f t="shared" si="22"/>
        <v>575</v>
      </c>
      <c r="E103" s="18">
        <f t="shared" si="22"/>
        <v>460</v>
      </c>
      <c r="F103" s="18">
        <f t="shared" si="22"/>
        <v>545</v>
      </c>
      <c r="G103" s="18">
        <f t="shared" si="22"/>
        <v>485</v>
      </c>
      <c r="H103" s="18">
        <f t="shared" si="22"/>
        <v>850</v>
      </c>
    </row>
    <row r="104" spans="1:8">
      <c r="A104" s="17" t="s">
        <v>20</v>
      </c>
      <c r="B104" s="18">
        <f t="shared" si="22"/>
        <v>490</v>
      </c>
      <c r="C104" s="18">
        <f t="shared" si="22"/>
        <v>565</v>
      </c>
      <c r="D104" s="18">
        <f t="shared" si="22"/>
        <v>460</v>
      </c>
      <c r="E104" s="18">
        <f t="shared" si="22"/>
        <v>475</v>
      </c>
      <c r="F104" s="18">
        <f t="shared" si="22"/>
        <v>955</v>
      </c>
      <c r="G104" s="18">
        <f t="shared" si="22"/>
        <v>235</v>
      </c>
      <c r="H104" s="18">
        <f t="shared" si="22"/>
        <v>570</v>
      </c>
    </row>
    <row r="105" spans="1:8">
      <c r="A105" s="17" t="s">
        <v>21</v>
      </c>
      <c r="B105" s="18">
        <f t="shared" si="22"/>
        <v>795</v>
      </c>
      <c r="C105" s="18">
        <f t="shared" si="22"/>
        <v>410</v>
      </c>
      <c r="D105" s="18">
        <f t="shared" si="22"/>
        <v>620</v>
      </c>
      <c r="E105" s="18">
        <f t="shared" si="22"/>
        <v>595</v>
      </c>
      <c r="F105" s="18">
        <f t="shared" si="22"/>
        <v>625</v>
      </c>
      <c r="G105" s="18">
        <f t="shared" si="22"/>
        <v>360</v>
      </c>
      <c r="H105" s="18">
        <f t="shared" si="22"/>
        <v>825</v>
      </c>
    </row>
    <row r="106" spans="1:8">
      <c r="A106" s="17" t="s">
        <v>22</v>
      </c>
      <c r="B106" s="18">
        <f t="shared" si="22"/>
        <v>635</v>
      </c>
      <c r="C106" s="18">
        <f t="shared" si="22"/>
        <v>1025</v>
      </c>
      <c r="D106" s="18">
        <f t="shared" si="22"/>
        <v>560</v>
      </c>
      <c r="E106" s="18">
        <f t="shared" si="22"/>
        <v>530</v>
      </c>
      <c r="F106" s="18">
        <f t="shared" si="22"/>
        <v>780</v>
      </c>
      <c r="G106" s="18">
        <f t="shared" si="22"/>
        <v>815</v>
      </c>
      <c r="H106" s="18">
        <f t="shared" si="22"/>
        <v>505</v>
      </c>
    </row>
    <row r="108" spans="1:8">
      <c r="A108" s="22" t="s">
        <v>25</v>
      </c>
      <c r="B108" s="20"/>
      <c r="C108" s="20"/>
      <c r="D108" s="20"/>
      <c r="E108" s="20"/>
      <c r="F108" s="20"/>
      <c r="G108" s="20"/>
      <c r="H108" s="20"/>
    </row>
    <row r="109" spans="1:8">
      <c r="A109" s="12" t="s">
        <v>0</v>
      </c>
      <c r="B109" s="2" t="s">
        <v>8</v>
      </c>
      <c r="C109" s="2" t="s">
        <v>23</v>
      </c>
      <c r="D109" s="2" t="s">
        <v>10</v>
      </c>
      <c r="E109" s="2" t="s">
        <v>11</v>
      </c>
      <c r="F109" s="2" t="s">
        <v>12</v>
      </c>
      <c r="G109" s="2" t="s">
        <v>13</v>
      </c>
      <c r="H109" s="2" t="s">
        <v>14</v>
      </c>
    </row>
    <row r="110" spans="1:8">
      <c r="A110" s="17" t="s">
        <v>24</v>
      </c>
      <c r="B110" s="18">
        <f>+ROUND((B55+B66+B77+B88+B99)*0.1,0)</f>
        <v>2302</v>
      </c>
      <c r="C110" s="18">
        <f t="shared" ref="C110:H110" si="23">+ROUND((C55+C66+C77+C88+C99)*0.1,0)</f>
        <v>1498</v>
      </c>
      <c r="D110" s="18">
        <f t="shared" si="23"/>
        <v>2034</v>
      </c>
      <c r="E110" s="18">
        <f t="shared" si="23"/>
        <v>1284</v>
      </c>
      <c r="F110" s="18">
        <f t="shared" si="23"/>
        <v>2074</v>
      </c>
      <c r="G110" s="18">
        <f t="shared" si="23"/>
        <v>1190</v>
      </c>
      <c r="H110" s="18">
        <f t="shared" si="23"/>
        <v>1605</v>
      </c>
    </row>
    <row r="111" spans="1:8">
      <c r="A111" s="17" t="s">
        <v>16</v>
      </c>
      <c r="B111" s="18">
        <f t="shared" ref="B111:H117" si="24">+ROUND((B56+B67+B78+B89+B100)*0.1,0)</f>
        <v>1860</v>
      </c>
      <c r="C111" s="18">
        <f t="shared" si="24"/>
        <v>1927</v>
      </c>
      <c r="D111" s="18">
        <f t="shared" si="24"/>
        <v>1217</v>
      </c>
      <c r="E111" s="18">
        <f t="shared" si="24"/>
        <v>1176</v>
      </c>
      <c r="F111" s="18">
        <f t="shared" si="24"/>
        <v>2195</v>
      </c>
      <c r="G111" s="18">
        <f t="shared" si="24"/>
        <v>91</v>
      </c>
      <c r="H111" s="18">
        <f t="shared" si="24"/>
        <v>1739</v>
      </c>
    </row>
    <row r="112" spans="1:8">
      <c r="A112" s="17" t="s">
        <v>17</v>
      </c>
      <c r="B112" s="18">
        <f t="shared" si="24"/>
        <v>1525</v>
      </c>
      <c r="C112" s="18">
        <f t="shared" si="24"/>
        <v>1632</v>
      </c>
      <c r="D112" s="18">
        <f t="shared" si="24"/>
        <v>1485</v>
      </c>
      <c r="E112" s="18">
        <f t="shared" si="24"/>
        <v>1726</v>
      </c>
      <c r="F112" s="18">
        <f t="shared" si="24"/>
        <v>1391</v>
      </c>
      <c r="G112" s="18">
        <f t="shared" si="24"/>
        <v>1002</v>
      </c>
      <c r="H112" s="18">
        <f t="shared" si="24"/>
        <v>2074</v>
      </c>
    </row>
    <row r="113" spans="1:8">
      <c r="A113" s="17" t="s">
        <v>18</v>
      </c>
      <c r="B113" s="18">
        <f t="shared" si="24"/>
        <v>1511</v>
      </c>
      <c r="C113" s="18">
        <f t="shared" si="24"/>
        <v>1739</v>
      </c>
      <c r="D113" s="18">
        <f t="shared" si="24"/>
        <v>1806</v>
      </c>
      <c r="E113" s="18">
        <f t="shared" si="24"/>
        <v>1230</v>
      </c>
      <c r="F113" s="18">
        <f t="shared" si="24"/>
        <v>1163</v>
      </c>
      <c r="G113" s="18">
        <f t="shared" si="24"/>
        <v>1203</v>
      </c>
      <c r="H113" s="18">
        <f t="shared" si="24"/>
        <v>1900</v>
      </c>
    </row>
    <row r="114" spans="1:8">
      <c r="A114" s="17" t="s">
        <v>19</v>
      </c>
      <c r="B114" s="18">
        <f t="shared" si="24"/>
        <v>1954</v>
      </c>
      <c r="C114" s="18">
        <f t="shared" si="24"/>
        <v>2007</v>
      </c>
      <c r="D114" s="18">
        <f t="shared" si="24"/>
        <v>1632</v>
      </c>
      <c r="E114" s="18">
        <f t="shared" si="24"/>
        <v>1324</v>
      </c>
      <c r="F114" s="18">
        <f t="shared" si="24"/>
        <v>1552</v>
      </c>
      <c r="G114" s="18">
        <f t="shared" si="24"/>
        <v>1391</v>
      </c>
      <c r="H114" s="18">
        <f t="shared" si="24"/>
        <v>2369</v>
      </c>
    </row>
    <row r="115" spans="1:8">
      <c r="A115" s="17" t="s">
        <v>20</v>
      </c>
      <c r="B115" s="18">
        <f t="shared" si="24"/>
        <v>1404</v>
      </c>
      <c r="C115" s="18">
        <f t="shared" si="24"/>
        <v>1605</v>
      </c>
      <c r="D115" s="18">
        <f t="shared" si="24"/>
        <v>1324</v>
      </c>
      <c r="E115" s="18">
        <f t="shared" si="24"/>
        <v>1364</v>
      </c>
      <c r="F115" s="18">
        <f t="shared" si="24"/>
        <v>2650</v>
      </c>
      <c r="G115" s="18">
        <f t="shared" si="24"/>
        <v>721</v>
      </c>
      <c r="H115" s="18">
        <f t="shared" si="24"/>
        <v>1619</v>
      </c>
    </row>
    <row r="116" spans="1:8">
      <c r="A116" s="17" t="s">
        <v>21</v>
      </c>
      <c r="B116" s="18">
        <f t="shared" si="24"/>
        <v>2222</v>
      </c>
      <c r="C116" s="18">
        <f t="shared" si="24"/>
        <v>1190</v>
      </c>
      <c r="D116" s="18">
        <f t="shared" si="24"/>
        <v>1753</v>
      </c>
      <c r="E116" s="18">
        <f t="shared" si="24"/>
        <v>1686</v>
      </c>
      <c r="F116" s="18">
        <f t="shared" si="24"/>
        <v>1766</v>
      </c>
      <c r="G116" s="18">
        <f t="shared" si="24"/>
        <v>1056</v>
      </c>
      <c r="H116" s="18">
        <f t="shared" si="24"/>
        <v>2302</v>
      </c>
    </row>
    <row r="117" spans="1:8">
      <c r="A117" s="17" t="s">
        <v>22</v>
      </c>
      <c r="B117" s="18">
        <f t="shared" si="24"/>
        <v>1793</v>
      </c>
      <c r="C117" s="18">
        <f t="shared" si="24"/>
        <v>2838</v>
      </c>
      <c r="D117" s="18">
        <f t="shared" si="24"/>
        <v>1592</v>
      </c>
      <c r="E117" s="18">
        <f t="shared" si="24"/>
        <v>1511</v>
      </c>
      <c r="F117" s="18">
        <f t="shared" si="24"/>
        <v>2181</v>
      </c>
      <c r="G117" s="18">
        <f t="shared" si="24"/>
        <v>2275</v>
      </c>
      <c r="H117" s="18">
        <f t="shared" si="24"/>
        <v>1444</v>
      </c>
    </row>
    <row r="119" spans="1:8">
      <c r="A119" s="22" t="s">
        <v>170</v>
      </c>
      <c r="B119" s="20"/>
      <c r="C119" s="20"/>
      <c r="D119" s="20"/>
      <c r="E119" s="20"/>
      <c r="F119" s="20"/>
      <c r="G119" s="20"/>
      <c r="H119" s="20"/>
    </row>
    <row r="120" spans="1:8">
      <c r="A120" s="12" t="s">
        <v>0</v>
      </c>
      <c r="B120" s="2" t="s">
        <v>8</v>
      </c>
      <c r="C120" s="2" t="s">
        <v>23</v>
      </c>
      <c r="D120" s="2" t="s">
        <v>10</v>
      </c>
      <c r="E120" s="2" t="s">
        <v>11</v>
      </c>
      <c r="F120" s="2" t="s">
        <v>12</v>
      </c>
      <c r="G120" s="2" t="s">
        <v>13</v>
      </c>
      <c r="H120" s="2" t="s">
        <v>14</v>
      </c>
    </row>
    <row r="121" spans="1:8">
      <c r="A121" s="17" t="s">
        <v>24</v>
      </c>
      <c r="B121" s="18">
        <f>+ROUNDDOWN((B55+B66+B77+B88+B99+B110),-1)-ROUND((B55+B66+B77+B88+B99+B110),0)</f>
        <v>-2</v>
      </c>
      <c r="C121" s="18">
        <f t="shared" ref="C121:H121" si="25">+ROUNDDOWN((C55+C66+C77+C88+C99+C110),-1)-ROUND((C55+C66+C77+C88+C99+C110),0)</f>
        <v>-8</v>
      </c>
      <c r="D121" s="18">
        <f t="shared" si="25"/>
        <v>-4</v>
      </c>
      <c r="E121" s="18">
        <f t="shared" si="25"/>
        <v>0</v>
      </c>
      <c r="F121" s="18">
        <f t="shared" si="25"/>
        <v>-6</v>
      </c>
      <c r="G121" s="18">
        <f t="shared" si="25"/>
        <v>-8</v>
      </c>
      <c r="H121" s="18">
        <f t="shared" si="25"/>
        <v>-7</v>
      </c>
    </row>
    <row r="122" spans="1:8">
      <c r="A122" s="17" t="s">
        <v>16</v>
      </c>
      <c r="B122" s="18">
        <f t="shared" ref="B122:H128" si="26">+ROUNDDOWN((B56+B67+B78+B89+B100+B111),-1)-ROUND((B56+B67+B78+B89+B100+B111),0)</f>
        <v>-8</v>
      </c>
      <c r="C122" s="18">
        <f t="shared" si="26"/>
        <v>-5</v>
      </c>
      <c r="D122" s="18">
        <f t="shared" si="26"/>
        <v>-3</v>
      </c>
      <c r="E122" s="18">
        <f t="shared" si="26"/>
        <v>0</v>
      </c>
      <c r="F122" s="18">
        <f t="shared" si="26"/>
        <v>-3</v>
      </c>
      <c r="G122" s="18">
        <f t="shared" si="26"/>
        <v>-1</v>
      </c>
      <c r="H122" s="18">
        <f t="shared" si="26"/>
        <v>-1</v>
      </c>
    </row>
    <row r="123" spans="1:8">
      <c r="A123" s="17" t="s">
        <v>17</v>
      </c>
      <c r="B123" s="18">
        <f t="shared" si="26"/>
        <v>-3</v>
      </c>
      <c r="C123" s="18">
        <f t="shared" si="26"/>
        <v>-2</v>
      </c>
      <c r="D123" s="18">
        <f t="shared" si="26"/>
        <v>-1</v>
      </c>
      <c r="E123" s="18">
        <f t="shared" si="26"/>
        <v>-4</v>
      </c>
      <c r="F123" s="18">
        <f t="shared" si="26"/>
        <v>-9</v>
      </c>
      <c r="G123" s="18">
        <f t="shared" si="26"/>
        <v>-4</v>
      </c>
      <c r="H123" s="18">
        <f t="shared" si="26"/>
        <v>-6</v>
      </c>
    </row>
    <row r="124" spans="1:8">
      <c r="A124" s="17" t="s">
        <v>18</v>
      </c>
      <c r="B124" s="18">
        <f t="shared" si="26"/>
        <v>-5</v>
      </c>
      <c r="C124" s="18">
        <f t="shared" si="26"/>
        <v>-1</v>
      </c>
      <c r="D124" s="18">
        <f t="shared" si="26"/>
        <v>-8</v>
      </c>
      <c r="E124" s="18">
        <f t="shared" si="26"/>
        <v>0</v>
      </c>
      <c r="F124" s="18">
        <f t="shared" si="26"/>
        <v>-3</v>
      </c>
      <c r="G124" s="18">
        <f t="shared" si="26"/>
        <v>-5</v>
      </c>
      <c r="H124" s="18">
        <f t="shared" si="26"/>
        <v>0</v>
      </c>
    </row>
    <row r="125" spans="1:8">
      <c r="A125" s="17" t="s">
        <v>19</v>
      </c>
      <c r="B125" s="18">
        <f t="shared" si="26"/>
        <v>0</v>
      </c>
      <c r="C125" s="18">
        <f t="shared" si="26"/>
        <v>-9</v>
      </c>
      <c r="D125" s="18">
        <f t="shared" si="26"/>
        <v>-2</v>
      </c>
      <c r="E125" s="18">
        <f t="shared" si="26"/>
        <v>-2</v>
      </c>
      <c r="F125" s="18">
        <f t="shared" si="26"/>
        <v>-8</v>
      </c>
      <c r="G125" s="18">
        <f t="shared" si="26"/>
        <v>-9</v>
      </c>
      <c r="H125" s="18">
        <f t="shared" si="26"/>
        <v>-9</v>
      </c>
    </row>
    <row r="126" spans="1:8">
      <c r="A126" s="17" t="s">
        <v>20</v>
      </c>
      <c r="B126" s="18">
        <f t="shared" si="26"/>
        <v>-6</v>
      </c>
      <c r="C126" s="18">
        <f t="shared" si="26"/>
        <v>-7</v>
      </c>
      <c r="D126" s="18">
        <f t="shared" si="26"/>
        <v>-2</v>
      </c>
      <c r="E126" s="18">
        <f t="shared" si="26"/>
        <v>-4</v>
      </c>
      <c r="F126" s="18">
        <f t="shared" si="26"/>
        <v>-4</v>
      </c>
      <c r="G126" s="18">
        <f t="shared" si="26"/>
        <v>-9</v>
      </c>
      <c r="H126" s="18">
        <f t="shared" si="26"/>
        <v>-5</v>
      </c>
    </row>
    <row r="127" spans="1:8">
      <c r="A127" s="17" t="s">
        <v>21</v>
      </c>
      <c r="B127" s="18">
        <f t="shared" si="26"/>
        <v>-8</v>
      </c>
      <c r="C127" s="18">
        <f t="shared" si="26"/>
        <v>-8</v>
      </c>
      <c r="D127" s="18">
        <f t="shared" si="26"/>
        <v>-9</v>
      </c>
      <c r="E127" s="18">
        <f t="shared" si="26"/>
        <v>-2</v>
      </c>
      <c r="F127" s="18">
        <f t="shared" si="26"/>
        <v>-6</v>
      </c>
      <c r="G127" s="18">
        <f t="shared" si="26"/>
        <v>-4</v>
      </c>
      <c r="H127" s="18">
        <f t="shared" si="26"/>
        <v>-2</v>
      </c>
    </row>
    <row r="128" spans="1:8">
      <c r="A128" s="17" t="s">
        <v>22</v>
      </c>
      <c r="B128" s="18">
        <f t="shared" si="26"/>
        <v>-1</v>
      </c>
      <c r="C128" s="18">
        <f t="shared" si="26"/>
        <v>-8</v>
      </c>
      <c r="D128" s="18">
        <f t="shared" si="26"/>
        <v>0</v>
      </c>
      <c r="E128" s="18">
        <f t="shared" si="26"/>
        <v>-5</v>
      </c>
      <c r="F128" s="18">
        <f t="shared" si="26"/>
        <v>-5</v>
      </c>
      <c r="G128" s="18">
        <f t="shared" si="26"/>
        <v>-7</v>
      </c>
      <c r="H128" s="18">
        <f t="shared" si="26"/>
        <v>-8</v>
      </c>
    </row>
    <row r="130" spans="1:8">
      <c r="A130" s="22" t="s">
        <v>7</v>
      </c>
      <c r="B130" s="254" t="s">
        <v>679</v>
      </c>
      <c r="C130" s="20"/>
      <c r="D130" s="20"/>
      <c r="E130" s="20"/>
      <c r="F130" s="20"/>
      <c r="G130" s="20"/>
      <c r="H130" s="20"/>
    </row>
    <row r="131" spans="1:8">
      <c r="A131" s="12" t="s">
        <v>0</v>
      </c>
      <c r="B131" s="2" t="s">
        <v>8</v>
      </c>
      <c r="C131" s="2" t="s">
        <v>23</v>
      </c>
      <c r="D131" s="2" t="s">
        <v>10</v>
      </c>
      <c r="E131" s="2" t="s">
        <v>11</v>
      </c>
      <c r="F131" s="2" t="s">
        <v>12</v>
      </c>
      <c r="G131" s="2" t="s">
        <v>13</v>
      </c>
      <c r="H131" s="2" t="s">
        <v>14</v>
      </c>
    </row>
    <row r="132" spans="1:8">
      <c r="A132" s="17" t="s">
        <v>24</v>
      </c>
      <c r="B132" s="18">
        <f>+ROUNDDOWN((B55+B66+B77+B88+B99)*$E$37,-1)</f>
        <v>730</v>
      </c>
      <c r="C132" s="18">
        <f t="shared" ref="C132:H132" si="27">+ROUNDDOWN((C55+C66+C77+C88+C99)*$E$37,-1)</f>
        <v>470</v>
      </c>
      <c r="D132" s="18">
        <f t="shared" si="27"/>
        <v>650</v>
      </c>
      <c r="E132" s="18">
        <f t="shared" si="27"/>
        <v>410</v>
      </c>
      <c r="F132" s="18">
        <f t="shared" si="27"/>
        <v>660</v>
      </c>
      <c r="G132" s="18">
        <f t="shared" si="27"/>
        <v>380</v>
      </c>
      <c r="H132" s="18">
        <f t="shared" si="27"/>
        <v>510</v>
      </c>
    </row>
    <row r="133" spans="1:8">
      <c r="A133" s="17" t="s">
        <v>16</v>
      </c>
      <c r="B133" s="18">
        <f t="shared" ref="B133:H133" si="28">+ROUNDDOWN((B56+B67+B78+B89+B100)*$E$37,-1)</f>
        <v>590</v>
      </c>
      <c r="C133" s="18">
        <f t="shared" si="28"/>
        <v>610</v>
      </c>
      <c r="D133" s="18">
        <f t="shared" si="28"/>
        <v>380</v>
      </c>
      <c r="E133" s="18">
        <f t="shared" si="28"/>
        <v>370</v>
      </c>
      <c r="F133" s="18">
        <f t="shared" si="28"/>
        <v>700</v>
      </c>
      <c r="G133" s="18">
        <f t="shared" si="28"/>
        <v>20</v>
      </c>
      <c r="H133" s="18">
        <f t="shared" si="28"/>
        <v>550</v>
      </c>
    </row>
    <row r="134" spans="1:8">
      <c r="A134" s="17" t="s">
        <v>17</v>
      </c>
      <c r="B134" s="18">
        <f t="shared" ref="B134:H134" si="29">+ROUNDDOWN((B57+B68+B79+B90+B101)*$E$37,-1)</f>
        <v>480</v>
      </c>
      <c r="C134" s="18">
        <f t="shared" si="29"/>
        <v>520</v>
      </c>
      <c r="D134" s="18">
        <f t="shared" si="29"/>
        <v>470</v>
      </c>
      <c r="E134" s="18">
        <f t="shared" si="29"/>
        <v>550</v>
      </c>
      <c r="F134" s="18">
        <f t="shared" si="29"/>
        <v>440</v>
      </c>
      <c r="G134" s="18">
        <f t="shared" si="29"/>
        <v>320</v>
      </c>
      <c r="H134" s="18">
        <f t="shared" si="29"/>
        <v>660</v>
      </c>
    </row>
    <row r="135" spans="1:8">
      <c r="A135" s="17" t="s">
        <v>18</v>
      </c>
      <c r="B135" s="18">
        <f t="shared" ref="B135:H135" si="30">+ROUNDDOWN((B58+B69+B80+B91+B102)*$E$37,-1)</f>
        <v>480</v>
      </c>
      <c r="C135" s="18">
        <f t="shared" si="30"/>
        <v>550</v>
      </c>
      <c r="D135" s="18">
        <f t="shared" si="30"/>
        <v>570</v>
      </c>
      <c r="E135" s="18">
        <f t="shared" si="30"/>
        <v>390</v>
      </c>
      <c r="F135" s="18">
        <f t="shared" si="30"/>
        <v>370</v>
      </c>
      <c r="G135" s="18">
        <f t="shared" si="30"/>
        <v>380</v>
      </c>
      <c r="H135" s="18">
        <f t="shared" si="30"/>
        <v>600</v>
      </c>
    </row>
    <row r="136" spans="1:8">
      <c r="A136" s="17" t="s">
        <v>19</v>
      </c>
      <c r="B136" s="18">
        <f t="shared" ref="B136:H136" si="31">+ROUNDDOWN((B59+B70+B81+B92+B103)*$E$37,-1)</f>
        <v>620</v>
      </c>
      <c r="C136" s="18">
        <f t="shared" si="31"/>
        <v>640</v>
      </c>
      <c r="D136" s="18">
        <f t="shared" si="31"/>
        <v>520</v>
      </c>
      <c r="E136" s="18">
        <f t="shared" si="31"/>
        <v>420</v>
      </c>
      <c r="F136" s="18">
        <f t="shared" si="31"/>
        <v>490</v>
      </c>
      <c r="G136" s="18">
        <f t="shared" si="31"/>
        <v>440</v>
      </c>
      <c r="H136" s="18">
        <f t="shared" si="31"/>
        <v>750</v>
      </c>
    </row>
    <row r="137" spans="1:8">
      <c r="A137" s="17" t="s">
        <v>20</v>
      </c>
      <c r="B137" s="18">
        <f t="shared" ref="B137:H137" si="32">+ROUNDDOWN((B60+B71+B82+B93+B104)*$E$37,-1)</f>
        <v>440</v>
      </c>
      <c r="C137" s="18">
        <f t="shared" si="32"/>
        <v>510</v>
      </c>
      <c r="D137" s="18">
        <f t="shared" si="32"/>
        <v>420</v>
      </c>
      <c r="E137" s="18">
        <f t="shared" si="32"/>
        <v>430</v>
      </c>
      <c r="F137" s="18">
        <f t="shared" si="32"/>
        <v>840</v>
      </c>
      <c r="G137" s="18">
        <f t="shared" si="32"/>
        <v>230</v>
      </c>
      <c r="H137" s="18">
        <f t="shared" si="32"/>
        <v>510</v>
      </c>
    </row>
    <row r="138" spans="1:8">
      <c r="A138" s="17" t="s">
        <v>21</v>
      </c>
      <c r="B138" s="18">
        <f t="shared" ref="B138:H138" si="33">+ROUNDDOWN((B61+B72+B83+B94+B105)*$E$37,-1)</f>
        <v>710</v>
      </c>
      <c r="C138" s="18">
        <f t="shared" si="33"/>
        <v>380</v>
      </c>
      <c r="D138" s="18">
        <f t="shared" si="33"/>
        <v>560</v>
      </c>
      <c r="E138" s="18">
        <f t="shared" si="33"/>
        <v>530</v>
      </c>
      <c r="F138" s="18">
        <f t="shared" si="33"/>
        <v>560</v>
      </c>
      <c r="G138" s="18">
        <f t="shared" si="33"/>
        <v>330</v>
      </c>
      <c r="H138" s="18">
        <f t="shared" si="33"/>
        <v>730</v>
      </c>
    </row>
    <row r="139" spans="1:8">
      <c r="A139" s="17" t="s">
        <v>22</v>
      </c>
      <c r="B139" s="18">
        <f t="shared" ref="B139:H139" si="34">+ROUNDDOWN((B62+B73+B84+B95+B106)*$E$37,-1)</f>
        <v>570</v>
      </c>
      <c r="C139" s="18">
        <f t="shared" si="34"/>
        <v>900</v>
      </c>
      <c r="D139" s="18">
        <f t="shared" si="34"/>
        <v>500</v>
      </c>
      <c r="E139" s="18">
        <f t="shared" si="34"/>
        <v>480</v>
      </c>
      <c r="F139" s="18">
        <f t="shared" si="34"/>
        <v>690</v>
      </c>
      <c r="G139" s="18">
        <f t="shared" si="34"/>
        <v>720</v>
      </c>
      <c r="H139" s="18">
        <f t="shared" si="34"/>
        <v>460</v>
      </c>
    </row>
    <row r="141" spans="1:8">
      <c r="A141" s="22" t="s">
        <v>103</v>
      </c>
      <c r="B141" s="20"/>
      <c r="C141" s="20"/>
      <c r="D141" s="20"/>
      <c r="E141" s="20"/>
      <c r="F141" s="20"/>
      <c r="G141" s="20"/>
      <c r="H141" s="20"/>
    </row>
    <row r="142" spans="1:8">
      <c r="A142" s="12" t="s">
        <v>0</v>
      </c>
      <c r="B142" s="2" t="s">
        <v>8</v>
      </c>
      <c r="C142" s="2" t="s">
        <v>23</v>
      </c>
      <c r="D142" s="2" t="s">
        <v>10</v>
      </c>
      <c r="E142" s="2" t="s">
        <v>11</v>
      </c>
      <c r="F142" s="2" t="s">
        <v>12</v>
      </c>
      <c r="G142" s="2" t="s">
        <v>13</v>
      </c>
      <c r="H142" s="2" t="s">
        <v>14</v>
      </c>
    </row>
    <row r="143" spans="1:8">
      <c r="A143" s="17" t="s">
        <v>24</v>
      </c>
      <c r="B143" s="18">
        <v>2500</v>
      </c>
      <c r="C143" s="18">
        <v>2500</v>
      </c>
      <c r="D143" s="18">
        <v>2500</v>
      </c>
      <c r="E143" s="18">
        <v>2500</v>
      </c>
      <c r="F143" s="18">
        <v>2500</v>
      </c>
      <c r="G143" s="18">
        <v>2500</v>
      </c>
      <c r="H143" s="18">
        <v>2500</v>
      </c>
    </row>
    <row r="144" spans="1:8">
      <c r="A144" s="17" t="s">
        <v>16</v>
      </c>
      <c r="B144" s="18">
        <v>2500</v>
      </c>
      <c r="C144" s="18">
        <v>2500</v>
      </c>
      <c r="D144" s="18">
        <v>2500</v>
      </c>
      <c r="E144" s="18">
        <v>2500</v>
      </c>
      <c r="F144" s="18">
        <v>2500</v>
      </c>
      <c r="G144" s="163"/>
      <c r="H144" s="18">
        <v>2500</v>
      </c>
    </row>
    <row r="145" spans="1:8">
      <c r="A145" s="17" t="s">
        <v>17</v>
      </c>
      <c r="B145" s="18">
        <v>2500</v>
      </c>
      <c r="C145" s="18">
        <v>2500</v>
      </c>
      <c r="D145" s="18">
        <v>2500</v>
      </c>
      <c r="E145" s="18">
        <v>2500</v>
      </c>
      <c r="F145" s="253"/>
      <c r="G145" s="18">
        <v>2500</v>
      </c>
      <c r="H145" s="18">
        <v>2500</v>
      </c>
    </row>
    <row r="146" spans="1:8">
      <c r="A146" s="17" t="s">
        <v>18</v>
      </c>
      <c r="B146" s="18">
        <v>2500</v>
      </c>
      <c r="C146" s="18">
        <v>2500</v>
      </c>
      <c r="D146" s="18">
        <v>2500</v>
      </c>
      <c r="E146" s="18">
        <v>2500</v>
      </c>
      <c r="F146" s="18">
        <v>2500</v>
      </c>
      <c r="G146" s="18">
        <v>2500</v>
      </c>
      <c r="H146" s="18">
        <v>2500</v>
      </c>
    </row>
    <row r="147" spans="1:8">
      <c r="A147" s="17" t="s">
        <v>19</v>
      </c>
      <c r="B147" s="18">
        <v>2500</v>
      </c>
      <c r="C147" s="18">
        <v>2500</v>
      </c>
      <c r="D147" s="18">
        <v>2500</v>
      </c>
      <c r="E147" s="163"/>
      <c r="F147" s="18">
        <v>2500</v>
      </c>
      <c r="G147" s="18">
        <v>2500</v>
      </c>
      <c r="H147" s="163"/>
    </row>
    <row r="148" spans="1:8">
      <c r="A148" s="17" t="s">
        <v>20</v>
      </c>
      <c r="B148" s="18">
        <v>2500</v>
      </c>
      <c r="C148" s="18">
        <v>2500</v>
      </c>
      <c r="D148" s="18">
        <v>2500</v>
      </c>
      <c r="E148" s="18">
        <v>2500</v>
      </c>
      <c r="F148" s="18">
        <v>2500</v>
      </c>
      <c r="G148" s="18">
        <v>2500</v>
      </c>
      <c r="H148" s="18">
        <v>2500</v>
      </c>
    </row>
    <row r="149" spans="1:8">
      <c r="A149" s="17" t="s">
        <v>21</v>
      </c>
      <c r="B149" s="18">
        <v>2500</v>
      </c>
      <c r="C149" s="18">
        <v>2500</v>
      </c>
      <c r="D149" s="18">
        <v>2500</v>
      </c>
      <c r="E149" s="18">
        <v>2500</v>
      </c>
      <c r="F149" s="18">
        <v>2500</v>
      </c>
      <c r="G149" s="18">
        <v>2500</v>
      </c>
      <c r="H149" s="18">
        <v>2500</v>
      </c>
    </row>
    <row r="150" spans="1:8">
      <c r="A150" s="17" t="s">
        <v>22</v>
      </c>
      <c r="B150" s="18">
        <v>2500</v>
      </c>
      <c r="C150" s="18">
        <v>2500</v>
      </c>
      <c r="D150" s="18">
        <v>2500</v>
      </c>
      <c r="E150" s="163"/>
      <c r="F150" s="18">
        <v>2500</v>
      </c>
      <c r="G150" s="18">
        <v>2500</v>
      </c>
      <c r="H150" s="18">
        <v>0</v>
      </c>
    </row>
    <row r="152" spans="1:8">
      <c r="A152" s="22" t="s">
        <v>104</v>
      </c>
      <c r="B152" s="20"/>
      <c r="C152" s="20"/>
      <c r="D152" s="20"/>
      <c r="E152" s="20"/>
      <c r="F152" s="20"/>
      <c r="G152" s="20"/>
      <c r="H152" s="20"/>
    </row>
    <row r="153" spans="1:8">
      <c r="A153" s="12" t="s">
        <v>0</v>
      </c>
      <c r="B153" s="2" t="s">
        <v>8</v>
      </c>
      <c r="C153" s="2" t="s">
        <v>23</v>
      </c>
      <c r="D153" s="2" t="s">
        <v>10</v>
      </c>
      <c r="E153" s="2" t="s">
        <v>11</v>
      </c>
      <c r="F153" s="2" t="s">
        <v>12</v>
      </c>
      <c r="G153" s="2" t="s">
        <v>13</v>
      </c>
      <c r="H153" s="2" t="s">
        <v>14</v>
      </c>
    </row>
    <row r="154" spans="1:8">
      <c r="A154" s="17" t="s">
        <v>24</v>
      </c>
      <c r="B154" s="18"/>
      <c r="C154" s="18"/>
      <c r="D154" s="18"/>
      <c r="E154" s="18"/>
      <c r="F154" s="18"/>
      <c r="G154" s="18"/>
      <c r="H154" s="18"/>
    </row>
    <row r="155" spans="1:8">
      <c r="A155" s="17" t="s">
        <v>16</v>
      </c>
      <c r="B155" s="18"/>
      <c r="C155" s="18"/>
      <c r="D155" s="18"/>
      <c r="E155" s="18"/>
      <c r="F155" s="18"/>
      <c r="G155" s="18"/>
      <c r="H155" s="18"/>
    </row>
    <row r="156" spans="1:8">
      <c r="A156" s="17" t="s">
        <v>17</v>
      </c>
      <c r="B156" s="18"/>
      <c r="C156" s="18"/>
      <c r="D156" s="18"/>
      <c r="E156" s="18"/>
      <c r="F156" s="253">
        <v>-18680</v>
      </c>
      <c r="G156" s="18"/>
      <c r="H156" s="18"/>
    </row>
    <row r="157" spans="1:8">
      <c r="A157" s="17" t="s">
        <v>18</v>
      </c>
      <c r="B157" s="18"/>
      <c r="C157" s="18"/>
      <c r="D157" s="18"/>
      <c r="E157" s="18"/>
      <c r="F157" s="18"/>
      <c r="G157" s="18"/>
      <c r="H157" s="18"/>
    </row>
    <row r="158" spans="1:8">
      <c r="A158" s="17" t="s">
        <v>19</v>
      </c>
      <c r="B158" s="18"/>
      <c r="C158" s="18"/>
      <c r="D158" s="18"/>
      <c r="E158" s="18"/>
      <c r="F158" s="18"/>
      <c r="G158" s="18"/>
      <c r="H158" s="18"/>
    </row>
    <row r="159" spans="1:8">
      <c r="A159" s="17" t="s">
        <v>20</v>
      </c>
      <c r="B159" s="18"/>
      <c r="C159" s="18"/>
      <c r="D159" s="18"/>
      <c r="E159" s="18"/>
      <c r="F159" s="18"/>
      <c r="G159" s="18"/>
      <c r="H159" s="18"/>
    </row>
    <row r="160" spans="1:8">
      <c r="A160" s="17" t="s">
        <v>21</v>
      </c>
      <c r="B160" s="18"/>
      <c r="C160" s="18"/>
      <c r="D160" s="18"/>
      <c r="E160" s="18"/>
      <c r="F160" s="18"/>
      <c r="G160" s="18"/>
      <c r="H160" s="18"/>
    </row>
    <row r="161" spans="1:10">
      <c r="A161" s="17" t="s">
        <v>22</v>
      </c>
      <c r="B161" s="18"/>
      <c r="C161" s="18"/>
      <c r="D161" s="18"/>
      <c r="E161" s="18"/>
      <c r="F161" s="18"/>
      <c r="G161" s="18"/>
      <c r="H161" s="18"/>
    </row>
    <row r="163" spans="1:10" ht="17.25" thickBot="1">
      <c r="A163" s="97" t="s">
        <v>116</v>
      </c>
      <c r="B163" s="7" t="s">
        <v>158</v>
      </c>
    </row>
    <row r="164" spans="1:10">
      <c r="A164" s="45" t="s">
        <v>0</v>
      </c>
      <c r="B164" s="46" t="s">
        <v>8</v>
      </c>
      <c r="C164" s="46" t="s">
        <v>23</v>
      </c>
      <c r="D164" s="46" t="s">
        <v>10</v>
      </c>
      <c r="E164" s="2" t="s">
        <v>11</v>
      </c>
      <c r="F164" s="2" t="s">
        <v>12</v>
      </c>
      <c r="G164" s="2" t="s">
        <v>13</v>
      </c>
      <c r="H164" s="2" t="s">
        <v>14</v>
      </c>
    </row>
    <row r="165" spans="1:10">
      <c r="A165" s="48" t="s">
        <v>24</v>
      </c>
      <c r="B165" s="18">
        <f t="shared" ref="B165:H172" si="35">+ROUNDDOWN(B55+B66+B77+B110+B132+B143+B154+B88+B99,-1)</f>
        <v>28550</v>
      </c>
      <c r="C165" s="18">
        <f t="shared" si="35"/>
        <v>19440</v>
      </c>
      <c r="D165" s="18">
        <f t="shared" si="35"/>
        <v>25520</v>
      </c>
      <c r="E165" s="18">
        <f t="shared" si="35"/>
        <v>17030</v>
      </c>
      <c r="F165" s="18">
        <f t="shared" si="35"/>
        <v>25970</v>
      </c>
      <c r="G165" s="18">
        <f t="shared" si="35"/>
        <v>15960</v>
      </c>
      <c r="H165" s="18">
        <f t="shared" si="35"/>
        <v>20660</v>
      </c>
    </row>
    <row r="166" spans="1:10">
      <c r="A166" s="48" t="s">
        <v>16</v>
      </c>
      <c r="B166" s="18">
        <f t="shared" si="35"/>
        <v>23540</v>
      </c>
      <c r="C166" s="18">
        <f t="shared" si="35"/>
        <v>24300</v>
      </c>
      <c r="D166" s="18">
        <f t="shared" si="35"/>
        <v>16260</v>
      </c>
      <c r="E166" s="18">
        <f t="shared" si="35"/>
        <v>15810</v>
      </c>
      <c r="F166" s="18">
        <f t="shared" si="35"/>
        <v>27340</v>
      </c>
      <c r="G166" s="163">
        <f t="shared" si="35"/>
        <v>1020</v>
      </c>
      <c r="H166" s="18">
        <f t="shared" si="35"/>
        <v>22180</v>
      </c>
    </row>
    <row r="167" spans="1:10">
      <c r="A167" s="48" t="s">
        <v>17</v>
      </c>
      <c r="B167" s="18">
        <f t="shared" si="35"/>
        <v>19750</v>
      </c>
      <c r="C167" s="18">
        <f t="shared" si="35"/>
        <v>20970</v>
      </c>
      <c r="D167" s="18">
        <f t="shared" si="35"/>
        <v>19300</v>
      </c>
      <c r="E167" s="18">
        <f t="shared" si="35"/>
        <v>22030</v>
      </c>
      <c r="F167" s="253">
        <f>+ROUNDDOWN(F57+F68+F79+F112+F134+F145+F156+F90+F101,-1)</f>
        <v>-2940</v>
      </c>
      <c r="G167" s="18">
        <f t="shared" si="35"/>
        <v>13840</v>
      </c>
      <c r="H167" s="18">
        <f t="shared" si="35"/>
        <v>25970</v>
      </c>
    </row>
    <row r="168" spans="1:10">
      <c r="A168" s="48" t="s">
        <v>18</v>
      </c>
      <c r="B168" s="18">
        <f t="shared" si="35"/>
        <v>19600</v>
      </c>
      <c r="C168" s="18">
        <f t="shared" si="35"/>
        <v>22180</v>
      </c>
      <c r="D168" s="18">
        <f t="shared" si="35"/>
        <v>22930</v>
      </c>
      <c r="E168" s="18">
        <f t="shared" si="35"/>
        <v>16420</v>
      </c>
      <c r="F168" s="18">
        <f t="shared" si="35"/>
        <v>15660</v>
      </c>
      <c r="G168" s="18">
        <f t="shared" si="35"/>
        <v>16110</v>
      </c>
      <c r="H168" s="18">
        <f t="shared" si="35"/>
        <v>24000</v>
      </c>
    </row>
    <row r="169" spans="1:10">
      <c r="A169" s="48" t="s">
        <v>19</v>
      </c>
      <c r="B169" s="18">
        <f t="shared" si="35"/>
        <v>24610</v>
      </c>
      <c r="C169" s="18">
        <f t="shared" si="35"/>
        <v>25210</v>
      </c>
      <c r="D169" s="18">
        <f t="shared" si="35"/>
        <v>20970</v>
      </c>
      <c r="E169" s="163">
        <f t="shared" si="35"/>
        <v>14980</v>
      </c>
      <c r="F169" s="18">
        <f t="shared" si="35"/>
        <v>20050</v>
      </c>
      <c r="G169" s="18">
        <f t="shared" si="35"/>
        <v>18230</v>
      </c>
      <c r="H169" s="163">
        <f t="shared" si="35"/>
        <v>26800</v>
      </c>
      <c r="I169" s="135" t="s">
        <v>105</v>
      </c>
      <c r="J169" s="19">
        <f>+MAX(B165:H172)</f>
        <v>34610</v>
      </c>
    </row>
    <row r="170" spans="1:10">
      <c r="A170" s="48" t="s">
        <v>20</v>
      </c>
      <c r="B170" s="18">
        <f t="shared" si="35"/>
        <v>18380</v>
      </c>
      <c r="C170" s="18">
        <f t="shared" si="35"/>
        <v>20660</v>
      </c>
      <c r="D170" s="18">
        <f t="shared" si="35"/>
        <v>17480</v>
      </c>
      <c r="E170" s="18">
        <f t="shared" si="35"/>
        <v>17930</v>
      </c>
      <c r="F170" s="18">
        <f t="shared" si="35"/>
        <v>32490</v>
      </c>
      <c r="G170" s="18">
        <f t="shared" si="35"/>
        <v>10650</v>
      </c>
      <c r="H170" s="18">
        <f t="shared" si="35"/>
        <v>20810</v>
      </c>
      <c r="I170" s="135" t="s">
        <v>106</v>
      </c>
      <c r="J170" s="19">
        <f>+MIN(B165:H172)</f>
        <v>-2940</v>
      </c>
    </row>
    <row r="171" spans="1:10">
      <c r="A171" s="48" t="s">
        <v>21</v>
      </c>
      <c r="B171" s="18">
        <f t="shared" si="35"/>
        <v>27640</v>
      </c>
      <c r="C171" s="18">
        <f t="shared" si="35"/>
        <v>15960</v>
      </c>
      <c r="D171" s="18">
        <f t="shared" si="35"/>
        <v>22330</v>
      </c>
      <c r="E171" s="18">
        <f t="shared" si="35"/>
        <v>21570</v>
      </c>
      <c r="F171" s="18">
        <f t="shared" si="35"/>
        <v>22480</v>
      </c>
      <c r="G171" s="18">
        <f t="shared" si="35"/>
        <v>14440</v>
      </c>
      <c r="H171" s="18">
        <f t="shared" si="35"/>
        <v>28550</v>
      </c>
      <c r="I171" s="135" t="s">
        <v>107</v>
      </c>
      <c r="J171" s="19">
        <f>+AVERAGE(B165:H172)</f>
        <v>20506.964285714286</v>
      </c>
    </row>
    <row r="172" spans="1:10" ht="17.25" thickBot="1">
      <c r="A172" s="49" t="s">
        <v>22</v>
      </c>
      <c r="B172" s="18">
        <f t="shared" si="35"/>
        <v>22790</v>
      </c>
      <c r="C172" s="18">
        <f t="shared" si="35"/>
        <v>34610</v>
      </c>
      <c r="D172" s="18">
        <f t="shared" si="35"/>
        <v>20510</v>
      </c>
      <c r="E172" s="18">
        <f t="shared" si="35"/>
        <v>17100</v>
      </c>
      <c r="F172" s="18">
        <f t="shared" si="35"/>
        <v>27180</v>
      </c>
      <c r="G172" s="18">
        <f t="shared" si="35"/>
        <v>28240</v>
      </c>
      <c r="H172" s="18">
        <f t="shared" si="35"/>
        <v>16340</v>
      </c>
      <c r="I172" s="135" t="s">
        <v>108</v>
      </c>
      <c r="J172" s="44">
        <f>+SUM(B165:H172)</f>
        <v>1148390</v>
      </c>
    </row>
    <row r="173" spans="1:10">
      <c r="B173" s="240"/>
    </row>
    <row r="174" spans="1:10" ht="17.25" thickBot="1">
      <c r="A174" s="227" t="s">
        <v>196</v>
      </c>
      <c r="B174" s="243"/>
      <c r="C174" s="226"/>
      <c r="D174" s="226"/>
      <c r="E174" s="226"/>
      <c r="F174" s="226"/>
      <c r="G174" s="243"/>
      <c r="H174" s="226"/>
    </row>
    <row r="175" spans="1:10">
      <c r="A175" s="45" t="s">
        <v>0</v>
      </c>
      <c r="B175" s="244" t="s">
        <v>8</v>
      </c>
      <c r="C175" s="46" t="s">
        <v>23</v>
      </c>
      <c r="D175" s="46" t="s">
        <v>10</v>
      </c>
      <c r="E175" s="2" t="s">
        <v>11</v>
      </c>
      <c r="F175" s="2" t="s">
        <v>12</v>
      </c>
      <c r="G175" s="2" t="s">
        <v>13</v>
      </c>
      <c r="H175" s="2" t="s">
        <v>14</v>
      </c>
    </row>
    <row r="176" spans="1:10">
      <c r="A176" s="17" t="s">
        <v>15</v>
      </c>
      <c r="B176" s="239">
        <f t="shared" ref="B176:H183" si="36">+B165-B143</f>
        <v>26050</v>
      </c>
      <c r="C176" s="6">
        <f t="shared" si="36"/>
        <v>16940</v>
      </c>
      <c r="D176" s="239">
        <f t="shared" si="36"/>
        <v>23020</v>
      </c>
      <c r="E176" s="18">
        <f t="shared" si="36"/>
        <v>14530</v>
      </c>
      <c r="F176" s="18">
        <f t="shared" si="36"/>
        <v>23470</v>
      </c>
      <c r="G176" s="18">
        <f t="shared" si="36"/>
        <v>13460</v>
      </c>
      <c r="H176" s="18">
        <f t="shared" si="36"/>
        <v>18160</v>
      </c>
    </row>
    <row r="177" spans="1:8">
      <c r="A177" s="17" t="s">
        <v>16</v>
      </c>
      <c r="B177" s="239">
        <f t="shared" si="36"/>
        <v>21040</v>
      </c>
      <c r="C177" s="6">
        <f t="shared" si="36"/>
        <v>21800</v>
      </c>
      <c r="D177" s="6">
        <f t="shared" si="36"/>
        <v>13760</v>
      </c>
      <c r="E177" s="18">
        <f t="shared" si="36"/>
        <v>13310</v>
      </c>
      <c r="F177" s="18">
        <f t="shared" si="36"/>
        <v>24840</v>
      </c>
      <c r="G177" s="163">
        <f t="shared" si="36"/>
        <v>1020</v>
      </c>
      <c r="H177" s="18">
        <f t="shared" si="36"/>
        <v>19680</v>
      </c>
    </row>
    <row r="178" spans="1:8">
      <c r="A178" s="17" t="s">
        <v>17</v>
      </c>
      <c r="B178" s="239">
        <f t="shared" si="36"/>
        <v>17250</v>
      </c>
      <c r="C178" s="6">
        <f t="shared" si="36"/>
        <v>18470</v>
      </c>
      <c r="D178" s="6">
        <f t="shared" si="36"/>
        <v>16800</v>
      </c>
      <c r="E178" s="18">
        <f t="shared" si="36"/>
        <v>19530</v>
      </c>
      <c r="F178" s="253">
        <f t="shared" si="36"/>
        <v>-2940</v>
      </c>
      <c r="G178" s="18">
        <f t="shared" si="36"/>
        <v>11340</v>
      </c>
      <c r="H178" s="18">
        <f t="shared" si="36"/>
        <v>23470</v>
      </c>
    </row>
    <row r="179" spans="1:8">
      <c r="A179" s="17" t="s">
        <v>18</v>
      </c>
      <c r="B179" s="239">
        <f t="shared" si="36"/>
        <v>17100</v>
      </c>
      <c r="C179" s="6">
        <f t="shared" si="36"/>
        <v>19680</v>
      </c>
      <c r="D179" s="6">
        <f t="shared" si="36"/>
        <v>20430</v>
      </c>
      <c r="E179" s="18">
        <f t="shared" si="36"/>
        <v>13920</v>
      </c>
      <c r="F179" s="18">
        <f t="shared" si="36"/>
        <v>13160</v>
      </c>
      <c r="G179" s="18">
        <f t="shared" si="36"/>
        <v>13610</v>
      </c>
      <c r="H179" s="18">
        <f t="shared" si="36"/>
        <v>21500</v>
      </c>
    </row>
    <row r="180" spans="1:8">
      <c r="A180" s="17" t="s">
        <v>19</v>
      </c>
      <c r="B180" s="239">
        <f t="shared" si="36"/>
        <v>22110</v>
      </c>
      <c r="C180" s="6">
        <f t="shared" si="36"/>
        <v>22710</v>
      </c>
      <c r="D180" s="6">
        <f t="shared" si="36"/>
        <v>18470</v>
      </c>
      <c r="E180" s="163">
        <f t="shared" si="36"/>
        <v>14980</v>
      </c>
      <c r="F180" s="18">
        <f t="shared" si="36"/>
        <v>17550</v>
      </c>
      <c r="G180" s="18">
        <f t="shared" si="36"/>
        <v>15730</v>
      </c>
      <c r="H180" s="163">
        <f t="shared" si="36"/>
        <v>26800</v>
      </c>
    </row>
    <row r="181" spans="1:8">
      <c r="A181" s="17" t="s">
        <v>20</v>
      </c>
      <c r="B181" s="239">
        <f t="shared" si="36"/>
        <v>15880</v>
      </c>
      <c r="C181" s="6">
        <f t="shared" si="36"/>
        <v>18160</v>
      </c>
      <c r="D181" s="6">
        <f t="shared" si="36"/>
        <v>14980</v>
      </c>
      <c r="E181" s="6">
        <f t="shared" si="36"/>
        <v>15430</v>
      </c>
      <c r="F181" s="6">
        <f t="shared" si="36"/>
        <v>29990</v>
      </c>
      <c r="G181" s="239">
        <f t="shared" si="36"/>
        <v>8150</v>
      </c>
      <c r="H181" s="6">
        <f t="shared" si="36"/>
        <v>18310</v>
      </c>
    </row>
    <row r="182" spans="1:8">
      <c r="A182" s="17" t="s">
        <v>21</v>
      </c>
      <c r="B182" s="239">
        <f t="shared" si="36"/>
        <v>25140</v>
      </c>
      <c r="C182" s="6">
        <f t="shared" si="36"/>
        <v>13460</v>
      </c>
      <c r="D182" s="6">
        <f t="shared" si="36"/>
        <v>19830</v>
      </c>
      <c r="E182" s="6">
        <f t="shared" si="36"/>
        <v>19070</v>
      </c>
      <c r="F182" s="6">
        <f t="shared" si="36"/>
        <v>19980</v>
      </c>
      <c r="G182" s="239">
        <f t="shared" si="36"/>
        <v>11940</v>
      </c>
      <c r="H182" s="6">
        <f t="shared" si="36"/>
        <v>26050</v>
      </c>
    </row>
    <row r="183" spans="1:8">
      <c r="A183" s="17" t="s">
        <v>22</v>
      </c>
      <c r="B183" s="239">
        <f t="shared" si="36"/>
        <v>20290</v>
      </c>
      <c r="C183" s="6">
        <f t="shared" si="36"/>
        <v>32110</v>
      </c>
      <c r="D183" s="6">
        <f t="shared" si="36"/>
        <v>18010</v>
      </c>
      <c r="E183" s="6">
        <f t="shared" si="36"/>
        <v>17100</v>
      </c>
      <c r="F183" s="6">
        <f t="shared" si="36"/>
        <v>24680</v>
      </c>
      <c r="G183" s="239">
        <f t="shared" si="36"/>
        <v>25740</v>
      </c>
      <c r="H183" s="239">
        <f t="shared" si="36"/>
        <v>16340</v>
      </c>
    </row>
    <row r="184" spans="1:8">
      <c r="B184" s="148"/>
      <c r="C184" s="19"/>
      <c r="D184" s="19"/>
      <c r="E184" s="19"/>
      <c r="F184" s="19"/>
      <c r="G184" s="148"/>
      <c r="H184" s="19"/>
    </row>
    <row r="185" spans="1:8" ht="17.25" thickBot="1">
      <c r="A185" s="4" t="s">
        <v>117</v>
      </c>
      <c r="B185" s="148"/>
      <c r="C185" s="19"/>
      <c r="D185" s="19"/>
      <c r="E185" s="19"/>
      <c r="F185" s="19"/>
      <c r="G185" s="148"/>
      <c r="H185" s="19"/>
    </row>
    <row r="186" spans="1:8">
      <c r="A186" s="45" t="s">
        <v>0</v>
      </c>
      <c r="B186" s="244" t="s">
        <v>8</v>
      </c>
      <c r="C186" s="46" t="s">
        <v>23</v>
      </c>
      <c r="D186" s="46" t="s">
        <v>10</v>
      </c>
      <c r="E186" s="2" t="s">
        <v>11</v>
      </c>
      <c r="F186" s="2" t="s">
        <v>12</v>
      </c>
      <c r="G186" s="2" t="s">
        <v>13</v>
      </c>
      <c r="H186" s="2" t="s">
        <v>14</v>
      </c>
    </row>
    <row r="187" spans="1:8">
      <c r="A187" s="17" t="s">
        <v>15</v>
      </c>
      <c r="B187" s="239">
        <f>+B44</f>
        <v>165</v>
      </c>
      <c r="C187" s="6">
        <f t="shared" ref="C187:H187" si="37">+C44</f>
        <v>105</v>
      </c>
      <c r="D187" s="239">
        <f t="shared" si="37"/>
        <v>145</v>
      </c>
      <c r="E187" s="18">
        <f t="shared" si="37"/>
        <v>89</v>
      </c>
      <c r="F187" s="18">
        <f t="shared" si="37"/>
        <v>148</v>
      </c>
      <c r="G187" s="18">
        <f t="shared" si="37"/>
        <v>82</v>
      </c>
      <c r="H187" s="18">
        <f t="shared" si="37"/>
        <v>113</v>
      </c>
    </row>
    <row r="188" spans="1:8">
      <c r="A188" s="17" t="s">
        <v>16</v>
      </c>
      <c r="B188" s="239">
        <f t="shared" ref="B188:H194" si="38">+B45</f>
        <v>132</v>
      </c>
      <c r="C188" s="6">
        <f t="shared" si="38"/>
        <v>137</v>
      </c>
      <c r="D188" s="6">
        <f t="shared" si="38"/>
        <v>84</v>
      </c>
      <c r="E188" s="18">
        <f t="shared" si="38"/>
        <v>81</v>
      </c>
      <c r="F188" s="18">
        <f t="shared" si="38"/>
        <v>157</v>
      </c>
      <c r="G188" s="163">
        <f t="shared" si="38"/>
        <v>0</v>
      </c>
      <c r="H188" s="18">
        <f t="shared" si="38"/>
        <v>123</v>
      </c>
    </row>
    <row r="189" spans="1:8">
      <c r="A189" s="17" t="s">
        <v>17</v>
      </c>
      <c r="B189" s="239">
        <f t="shared" si="38"/>
        <v>107</v>
      </c>
      <c r="C189" s="6">
        <f t="shared" si="38"/>
        <v>115</v>
      </c>
      <c r="D189" s="6">
        <f t="shared" si="38"/>
        <v>104</v>
      </c>
      <c r="E189" s="18">
        <f t="shared" si="38"/>
        <v>122</v>
      </c>
      <c r="F189" s="253">
        <f t="shared" si="38"/>
        <v>97</v>
      </c>
      <c r="G189" s="18">
        <f t="shared" si="38"/>
        <v>68</v>
      </c>
      <c r="H189" s="18">
        <f t="shared" si="38"/>
        <v>148</v>
      </c>
    </row>
    <row r="190" spans="1:8">
      <c r="A190" s="17" t="s">
        <v>18</v>
      </c>
      <c r="B190" s="6">
        <f t="shared" si="38"/>
        <v>106</v>
      </c>
      <c r="C190" s="6">
        <f t="shared" si="38"/>
        <v>123</v>
      </c>
      <c r="D190" s="6">
        <f t="shared" si="38"/>
        <v>128</v>
      </c>
      <c r="E190" s="18">
        <f t="shared" si="38"/>
        <v>85</v>
      </c>
      <c r="F190" s="18">
        <f t="shared" si="38"/>
        <v>80</v>
      </c>
      <c r="G190" s="18">
        <f t="shared" si="38"/>
        <v>83</v>
      </c>
      <c r="H190" s="18">
        <f t="shared" si="38"/>
        <v>135</v>
      </c>
    </row>
    <row r="191" spans="1:8">
      <c r="A191" s="17" t="s">
        <v>19</v>
      </c>
      <c r="B191" s="6">
        <f t="shared" si="38"/>
        <v>139</v>
      </c>
      <c r="C191" s="6">
        <f t="shared" si="38"/>
        <v>143</v>
      </c>
      <c r="D191" s="6">
        <f t="shared" si="38"/>
        <v>115</v>
      </c>
      <c r="E191" s="163">
        <f t="shared" si="38"/>
        <v>92</v>
      </c>
      <c r="F191" s="18">
        <f t="shared" si="38"/>
        <v>109</v>
      </c>
      <c r="G191" s="18">
        <f t="shared" si="38"/>
        <v>97</v>
      </c>
      <c r="H191" s="163">
        <f t="shared" si="38"/>
        <v>170</v>
      </c>
    </row>
    <row r="192" spans="1:8">
      <c r="A192" s="17" t="s">
        <v>20</v>
      </c>
      <c r="B192" s="6">
        <f t="shared" si="38"/>
        <v>98</v>
      </c>
      <c r="C192" s="6">
        <f t="shared" si="38"/>
        <v>113</v>
      </c>
      <c r="D192" s="6">
        <f t="shared" si="38"/>
        <v>92</v>
      </c>
      <c r="E192" s="6">
        <f t="shared" si="38"/>
        <v>95</v>
      </c>
      <c r="F192" s="6">
        <f t="shared" si="38"/>
        <v>191</v>
      </c>
      <c r="G192" s="6">
        <f t="shared" si="38"/>
        <v>47</v>
      </c>
      <c r="H192" s="6">
        <f t="shared" si="38"/>
        <v>114</v>
      </c>
    </row>
    <row r="193" spans="1:8">
      <c r="A193" s="17" t="s">
        <v>21</v>
      </c>
      <c r="B193" s="6">
        <f t="shared" si="38"/>
        <v>159</v>
      </c>
      <c r="C193" s="6">
        <f t="shared" si="38"/>
        <v>82</v>
      </c>
      <c r="D193" s="6">
        <f t="shared" si="38"/>
        <v>124</v>
      </c>
      <c r="E193" s="6">
        <f t="shared" si="38"/>
        <v>119</v>
      </c>
      <c r="F193" s="6">
        <f t="shared" si="38"/>
        <v>125</v>
      </c>
      <c r="G193" s="6">
        <f t="shared" si="38"/>
        <v>72</v>
      </c>
      <c r="H193" s="6">
        <f t="shared" si="38"/>
        <v>165</v>
      </c>
    </row>
    <row r="194" spans="1:8">
      <c r="A194" s="17" t="s">
        <v>22</v>
      </c>
      <c r="B194" s="6">
        <f t="shared" si="38"/>
        <v>127</v>
      </c>
      <c r="C194" s="6">
        <f t="shared" si="38"/>
        <v>205</v>
      </c>
      <c r="D194" s="6">
        <f t="shared" si="38"/>
        <v>112</v>
      </c>
      <c r="E194" s="6">
        <f t="shared" si="38"/>
        <v>106</v>
      </c>
      <c r="F194" s="6">
        <f t="shared" si="38"/>
        <v>156</v>
      </c>
      <c r="G194" s="6">
        <f t="shared" si="38"/>
        <v>163</v>
      </c>
      <c r="H194" s="239">
        <f t="shared" si="38"/>
        <v>101</v>
      </c>
    </row>
    <row r="195" spans="1:8">
      <c r="H195" s="240"/>
    </row>
  </sheetData>
  <mergeCells count="2">
    <mergeCell ref="L23:M23"/>
    <mergeCell ref="N23:O23"/>
  </mergeCells>
  <phoneticPr fontId="3" type="noConversion"/>
  <conditionalFormatting sqref="B52:H52">
    <cfRule type="colorScale" priority="2">
      <colorScale>
        <cfvo type="min"/>
        <cfvo type="max"/>
        <color rgb="FFFFEF9C"/>
        <color rgb="FF63BE7B"/>
      </colorScale>
    </cfRule>
  </conditionalFormatting>
  <conditionalFormatting sqref="B66:H7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{372DF718-54B5-4321-9AB0-ED1F52C40E21}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2DF718-54B5-4321-9AB0-ED1F52C40E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B66:H73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4"/>
  <sheetViews>
    <sheetView zoomScale="85" zoomScaleNormal="85" workbookViewId="0">
      <selection sqref="A1:XFD1048576"/>
    </sheetView>
  </sheetViews>
  <sheetFormatPr defaultColWidth="9" defaultRowHeight="16.5"/>
  <cols>
    <col min="1" max="1" width="12.125" style="9" customWidth="1"/>
    <col min="2" max="8" width="12.125" style="7" customWidth="1"/>
    <col min="9" max="9" width="11.875" style="135" customWidth="1"/>
    <col min="10" max="10" width="10.875" style="19" customWidth="1"/>
    <col min="11" max="11" width="13.375" style="19" customWidth="1"/>
    <col min="12" max="18" width="13.375" style="135" customWidth="1"/>
    <col min="19" max="16384" width="9" style="135"/>
  </cols>
  <sheetData>
    <row r="1" spans="1:11">
      <c r="A1" s="23" t="s">
        <v>132</v>
      </c>
    </row>
    <row r="2" spans="1:11" ht="17.25">
      <c r="A2" s="23" t="s">
        <v>131</v>
      </c>
      <c r="D2" s="150" t="s">
        <v>216</v>
      </c>
    </row>
    <row r="3" spans="1:11">
      <c r="A3" s="23" t="s">
        <v>133</v>
      </c>
    </row>
    <row r="4" spans="1:11">
      <c r="A4" s="23"/>
    </row>
    <row r="5" spans="1:11">
      <c r="A5" s="19" t="s">
        <v>110</v>
      </c>
      <c r="B5" s="29"/>
      <c r="C5" s="135"/>
    </row>
    <row r="6" spans="1:11">
      <c r="A6" s="19" t="s">
        <v>94</v>
      </c>
      <c r="B6" s="29" t="s">
        <v>99</v>
      </c>
      <c r="C6" s="135"/>
    </row>
    <row r="7" spans="1:11">
      <c r="A7" s="19" t="s">
        <v>98</v>
      </c>
      <c r="B7" s="29"/>
      <c r="C7" s="135"/>
    </row>
    <row r="9" spans="1:11">
      <c r="A9" s="9" t="s">
        <v>100</v>
      </c>
      <c r="B9" s="105">
        <f>+입력항목!B4</f>
        <v>45644</v>
      </c>
      <c r="K9" s="28"/>
    </row>
    <row r="10" spans="1:11">
      <c r="A10" s="12" t="s">
        <v>0</v>
      </c>
      <c r="B10" s="2" t="s">
        <v>8</v>
      </c>
      <c r="C10" s="2" t="s">
        <v>9</v>
      </c>
      <c r="D10" s="2" t="s">
        <v>10</v>
      </c>
      <c r="E10" s="2" t="s">
        <v>11</v>
      </c>
      <c r="F10" s="2" t="s">
        <v>12</v>
      </c>
      <c r="G10" s="2" t="s">
        <v>13</v>
      </c>
      <c r="H10" s="2" t="s">
        <v>14</v>
      </c>
    </row>
    <row r="11" spans="1:11">
      <c r="A11" s="13" t="s">
        <v>15</v>
      </c>
      <c r="B11" s="51">
        <f>+입력항목!B6</f>
        <v>30052</v>
      </c>
      <c r="C11" s="51">
        <f>+입력항목!C6</f>
        <v>11652</v>
      </c>
      <c r="D11" s="51">
        <f>+입력항목!D6</f>
        <v>17894</v>
      </c>
      <c r="E11" s="51">
        <f>+입력항목!E6</f>
        <v>16512</v>
      </c>
      <c r="F11" s="51">
        <f>+입력항목!F6</f>
        <v>16052</v>
      </c>
      <c r="G11" s="51">
        <f>+입력항목!G6</f>
        <v>15484</v>
      </c>
      <c r="H11" s="51">
        <f>+입력항목!H6</f>
        <v>17541</v>
      </c>
    </row>
    <row r="12" spans="1:11">
      <c r="A12" s="13" t="s">
        <v>16</v>
      </c>
      <c r="B12" s="51">
        <f>+입력항목!B7</f>
        <v>18304</v>
      </c>
      <c r="C12" s="51">
        <f>+입력항목!C7</f>
        <v>18950</v>
      </c>
      <c r="D12" s="51">
        <f>+입력항목!D7</f>
        <v>15722</v>
      </c>
      <c r="E12" s="51">
        <f>+입력항목!E7</f>
        <v>16732</v>
      </c>
      <c r="F12" s="51">
        <f>+입력항목!F7</f>
        <v>17485</v>
      </c>
      <c r="G12" s="51">
        <f>+입력항목!G7</f>
        <v>19724</v>
      </c>
      <c r="H12" s="51">
        <f>+입력항목!H7</f>
        <v>17985</v>
      </c>
    </row>
    <row r="13" spans="1:11">
      <c r="A13" s="13" t="s">
        <v>17</v>
      </c>
      <c r="B13" s="51">
        <f>+입력항목!B8</f>
        <v>21084</v>
      </c>
      <c r="C13" s="51">
        <f>+입력항목!C8</f>
        <v>16368</v>
      </c>
      <c r="D13" s="51">
        <f>+입력항목!D8</f>
        <v>15115</v>
      </c>
      <c r="E13" s="51">
        <f>+입력항목!E8</f>
        <v>16720</v>
      </c>
      <c r="F13" s="103">
        <f>+입력항목!F8</f>
        <v>10127</v>
      </c>
      <c r="G13" s="51">
        <f>+입력항목!G8</f>
        <v>10680</v>
      </c>
      <c r="H13" s="51">
        <f>+입력항목!H8</f>
        <v>22849</v>
      </c>
    </row>
    <row r="14" spans="1:11">
      <c r="A14" s="13" t="s">
        <v>18</v>
      </c>
      <c r="B14" s="51">
        <f>+입력항목!B9</f>
        <v>15561</v>
      </c>
      <c r="C14" s="51">
        <f>+입력항목!C9</f>
        <v>17762</v>
      </c>
      <c r="D14" s="51">
        <f>+입력항목!D9</f>
        <v>17819</v>
      </c>
      <c r="E14" s="51">
        <f>+입력항목!E9</f>
        <v>15306</v>
      </c>
      <c r="F14" s="51">
        <f>+입력항목!F9</f>
        <v>13263</v>
      </c>
      <c r="G14" s="51">
        <f>+입력항목!G9</f>
        <v>20081</v>
      </c>
      <c r="H14" s="51">
        <f>+입력항목!H9</f>
        <v>21767</v>
      </c>
    </row>
    <row r="15" spans="1:11">
      <c r="A15" s="13" t="s">
        <v>19</v>
      </c>
      <c r="B15" s="51">
        <f>+입력항목!B10</f>
        <v>28279</v>
      </c>
      <c r="C15" s="51">
        <f>+입력항목!C10</f>
        <v>16804</v>
      </c>
      <c r="D15" s="51">
        <f>+입력항목!D10</f>
        <v>17491</v>
      </c>
      <c r="E15" s="51">
        <f>+입력항목!E10</f>
        <v>19683</v>
      </c>
      <c r="F15" s="51">
        <f>+입력항목!F10</f>
        <v>15457</v>
      </c>
      <c r="G15" s="51">
        <f>+입력항목!G10</f>
        <v>18649</v>
      </c>
      <c r="H15" s="51">
        <f>+입력항목!H10</f>
        <v>23356</v>
      </c>
    </row>
    <row r="16" spans="1:11">
      <c r="A16" s="13" t="s">
        <v>20</v>
      </c>
      <c r="B16" s="51">
        <f>+입력항목!B11</f>
        <v>20299</v>
      </c>
      <c r="C16" s="51">
        <f>+입력항목!C11</f>
        <v>19471</v>
      </c>
      <c r="D16" s="51">
        <f>+입력항목!D11</f>
        <v>19037</v>
      </c>
      <c r="E16" s="51">
        <f>+입력항목!E11</f>
        <v>18461</v>
      </c>
      <c r="F16" s="51">
        <f>+입력항목!F11</f>
        <v>26252</v>
      </c>
      <c r="G16" s="51">
        <f>+입력항목!G11</f>
        <v>18479</v>
      </c>
      <c r="H16" s="51">
        <f>+입력항목!H11</f>
        <v>16778</v>
      </c>
    </row>
    <row r="17" spans="1:17">
      <c r="A17" s="13" t="s">
        <v>21</v>
      </c>
      <c r="B17" s="51">
        <f>+입력항목!B12</f>
        <v>23802</v>
      </c>
      <c r="C17" s="51">
        <f>+입력항목!C12</f>
        <v>21618</v>
      </c>
      <c r="D17" s="51">
        <f>+입력항목!D12</f>
        <v>17430</v>
      </c>
      <c r="E17" s="51">
        <f>+입력항목!E12</f>
        <v>17422</v>
      </c>
      <c r="F17" s="51">
        <f>+입력항목!F12</f>
        <v>15050</v>
      </c>
      <c r="G17" s="51">
        <f>+입력항목!G12</f>
        <v>14972</v>
      </c>
      <c r="H17" s="51">
        <f>+입력항목!H12</f>
        <v>23485</v>
      </c>
    </row>
    <row r="18" spans="1:17">
      <c r="A18" s="13" t="s">
        <v>22</v>
      </c>
      <c r="B18" s="51">
        <f>+입력항목!B13</f>
        <v>26449</v>
      </c>
      <c r="C18" s="51">
        <f>+입력항목!C13</f>
        <v>22209</v>
      </c>
      <c r="D18" s="51">
        <f>+입력항목!D13</f>
        <v>21023</v>
      </c>
      <c r="E18" s="51">
        <f>+입력항목!E13</f>
        <v>16742</v>
      </c>
      <c r="F18" s="51">
        <f>+입력항목!F13</f>
        <v>19333</v>
      </c>
      <c r="G18" s="51">
        <f>+입력항목!G13</f>
        <v>22687</v>
      </c>
      <c r="H18" s="51">
        <f>+입력항목!H13</f>
        <v>17407</v>
      </c>
    </row>
    <row r="19" spans="1:17">
      <c r="A19" s="15"/>
      <c r="B19" s="35"/>
      <c r="C19" s="35"/>
      <c r="D19" s="35"/>
      <c r="E19" s="35"/>
      <c r="F19" s="35"/>
      <c r="G19" s="35"/>
      <c r="H19" s="35"/>
    </row>
    <row r="20" spans="1:17">
      <c r="J20" s="21"/>
      <c r="K20" s="21"/>
      <c r="L20" s="50"/>
      <c r="M20" s="50"/>
      <c r="N20" s="50"/>
      <c r="O20" s="50"/>
      <c r="P20" s="50"/>
      <c r="Q20" s="50"/>
    </row>
    <row r="21" spans="1:17" ht="17.25">
      <c r="A21" s="9" t="s">
        <v>95</v>
      </c>
      <c r="B21" s="105">
        <f>+입력항목!B15</f>
        <v>45615</v>
      </c>
      <c r="J21" s="150" t="s">
        <v>215</v>
      </c>
      <c r="K21" s="21"/>
      <c r="L21" s="50"/>
      <c r="M21" s="50"/>
      <c r="N21" s="50"/>
      <c r="O21" s="50"/>
      <c r="P21" s="50"/>
      <c r="Q21" s="50"/>
    </row>
    <row r="22" spans="1:17" ht="17.25" thickBot="1">
      <c r="A22" s="12" t="s">
        <v>0</v>
      </c>
      <c r="B22" s="2" t="s">
        <v>8</v>
      </c>
      <c r="C22" s="2" t="s">
        <v>9</v>
      </c>
      <c r="D22" s="2" t="s">
        <v>10</v>
      </c>
      <c r="E22" s="2" t="s">
        <v>11</v>
      </c>
      <c r="F22" s="2" t="s">
        <v>12</v>
      </c>
      <c r="G22" s="2" t="s">
        <v>13</v>
      </c>
      <c r="H22" s="2" t="s">
        <v>14</v>
      </c>
      <c r="J22" s="149"/>
      <c r="K22" s="149"/>
      <c r="L22" s="149"/>
      <c r="M22" s="149"/>
      <c r="N22" s="149"/>
      <c r="O22" s="149"/>
      <c r="P22" s="149"/>
      <c r="Q22" s="50"/>
    </row>
    <row r="23" spans="1:17">
      <c r="A23" s="13" t="s">
        <v>15</v>
      </c>
      <c r="B23" s="51">
        <f>+입력항목!B17</f>
        <v>29887</v>
      </c>
      <c r="C23" s="51">
        <f>+입력항목!C17</f>
        <v>11547</v>
      </c>
      <c r="D23" s="51">
        <f>+입력항목!D17</f>
        <v>17749</v>
      </c>
      <c r="E23" s="51">
        <f>+입력항목!E17</f>
        <v>16423</v>
      </c>
      <c r="F23" s="51">
        <f>+입력항목!F17</f>
        <v>15904</v>
      </c>
      <c r="G23" s="51">
        <f>+입력항목!G17</f>
        <v>15402</v>
      </c>
      <c r="H23" s="51">
        <f>+입력항목!H17</f>
        <v>17428</v>
      </c>
      <c r="J23" s="152"/>
      <c r="K23" s="153"/>
      <c r="L23" s="270" t="s">
        <v>164</v>
      </c>
      <c r="M23" s="270"/>
      <c r="N23" s="270" t="s">
        <v>165</v>
      </c>
      <c r="O23" s="271"/>
      <c r="P23" s="149"/>
      <c r="Q23" s="50"/>
    </row>
    <row r="24" spans="1:17">
      <c r="A24" s="13" t="s">
        <v>16</v>
      </c>
      <c r="B24" s="51">
        <f>+입력항목!B18</f>
        <v>18172</v>
      </c>
      <c r="C24" s="51">
        <f>+입력항목!C18</f>
        <v>18813</v>
      </c>
      <c r="D24" s="51">
        <f>+입력항목!D18</f>
        <v>15638</v>
      </c>
      <c r="E24" s="51">
        <f>+입력항목!E18</f>
        <v>16651</v>
      </c>
      <c r="F24" s="51">
        <f>+입력항목!F18</f>
        <v>17328</v>
      </c>
      <c r="G24" s="51">
        <f>+입력항목!G18</f>
        <v>19724</v>
      </c>
      <c r="H24" s="51">
        <f>+입력항목!H18</f>
        <v>17862</v>
      </c>
      <c r="J24" s="154"/>
      <c r="K24" s="151" t="s">
        <v>146</v>
      </c>
      <c r="L24" s="151" t="s">
        <v>85</v>
      </c>
      <c r="M24" s="151" t="s">
        <v>86</v>
      </c>
      <c r="N24" s="151" t="s">
        <v>85</v>
      </c>
      <c r="O24" s="155" t="s">
        <v>86</v>
      </c>
      <c r="Q24" s="50"/>
    </row>
    <row r="25" spans="1:17">
      <c r="A25" s="13" t="s">
        <v>17</v>
      </c>
      <c r="B25" s="51">
        <f>+입력항목!B19</f>
        <v>20977</v>
      </c>
      <c r="C25" s="51">
        <f>+입력항목!C19</f>
        <v>16253</v>
      </c>
      <c r="D25" s="51">
        <f>+입력항목!D19</f>
        <v>15011</v>
      </c>
      <c r="E25" s="51">
        <f>+입력항목!E19</f>
        <v>16598</v>
      </c>
      <c r="F25" s="51">
        <f>+입력항목!F19</f>
        <v>10030</v>
      </c>
      <c r="G25" s="51">
        <f>+입력항목!G19</f>
        <v>10612</v>
      </c>
      <c r="H25" s="51">
        <f>+입력항목!H19</f>
        <v>22701</v>
      </c>
      <c r="J25" s="156"/>
      <c r="K25" s="151"/>
      <c r="L25" s="151" t="s">
        <v>147</v>
      </c>
      <c r="M25" s="151" t="s">
        <v>148</v>
      </c>
      <c r="N25" s="151" t="s">
        <v>147</v>
      </c>
      <c r="O25" s="155" t="s">
        <v>148</v>
      </c>
      <c r="Q25" s="50"/>
    </row>
    <row r="26" spans="1:17">
      <c r="A26" s="13" t="s">
        <v>18</v>
      </c>
      <c r="B26" s="51">
        <f>+입력항목!B20</f>
        <v>15455</v>
      </c>
      <c r="C26" s="51">
        <f>+입력항목!C20</f>
        <v>17639</v>
      </c>
      <c r="D26" s="51">
        <f>+입력항목!D20</f>
        <v>17691</v>
      </c>
      <c r="E26" s="51">
        <f>+입력항목!E20</f>
        <v>15221</v>
      </c>
      <c r="F26" s="51">
        <f>+입력항목!F20</f>
        <v>13183</v>
      </c>
      <c r="G26" s="51">
        <f>+입력항목!G20</f>
        <v>19998</v>
      </c>
      <c r="H26" s="51">
        <f>+입력항목!H20</f>
        <v>21632</v>
      </c>
      <c r="J26" s="156">
        <v>1</v>
      </c>
      <c r="K26" s="151" t="s">
        <v>179</v>
      </c>
      <c r="L26" s="151">
        <v>910</v>
      </c>
      <c r="M26" s="151">
        <v>93.2</v>
      </c>
      <c r="N26" s="151">
        <v>910</v>
      </c>
      <c r="O26" s="246">
        <v>120</v>
      </c>
      <c r="Q26" s="50"/>
    </row>
    <row r="27" spans="1:17">
      <c r="A27" s="13" t="s">
        <v>19</v>
      </c>
      <c r="B27" s="51">
        <f>+입력항목!B21</f>
        <v>28140</v>
      </c>
      <c r="C27" s="51">
        <f>+입력항목!C21</f>
        <v>16661</v>
      </c>
      <c r="D27" s="51">
        <f>+입력항목!D21</f>
        <v>17376</v>
      </c>
      <c r="E27" s="51">
        <f>+입력항목!E21</f>
        <v>19591</v>
      </c>
      <c r="F27" s="51">
        <f>+입력항목!F21</f>
        <v>15348</v>
      </c>
      <c r="G27" s="51">
        <f>+입력항목!G21</f>
        <v>18552</v>
      </c>
      <c r="H27" s="51">
        <f>+입력항목!H21</f>
        <v>23186</v>
      </c>
      <c r="J27" s="156">
        <v>2</v>
      </c>
      <c r="K27" s="151" t="s">
        <v>180</v>
      </c>
      <c r="L27" s="151">
        <v>1600</v>
      </c>
      <c r="M27" s="151">
        <v>187.8</v>
      </c>
      <c r="N27" s="151">
        <v>1600</v>
      </c>
      <c r="O27" s="246">
        <v>214.6</v>
      </c>
      <c r="Q27" s="50"/>
    </row>
    <row r="28" spans="1:17" ht="17.25" thickBot="1">
      <c r="A28" s="13" t="s">
        <v>20</v>
      </c>
      <c r="B28" s="51">
        <f>+입력항목!B22</f>
        <v>20201</v>
      </c>
      <c r="C28" s="51">
        <f>+입력항목!C22</f>
        <v>19358</v>
      </c>
      <c r="D28" s="51">
        <f>+입력항목!D22</f>
        <v>18945</v>
      </c>
      <c r="E28" s="51">
        <f>+입력항목!E22</f>
        <v>18366</v>
      </c>
      <c r="F28" s="51">
        <f>+입력항목!F22</f>
        <v>26061</v>
      </c>
      <c r="G28" s="51">
        <f>+입력항목!G22</f>
        <v>18432</v>
      </c>
      <c r="H28" s="51">
        <f>+입력항목!H22</f>
        <v>16664</v>
      </c>
      <c r="J28" s="157">
        <v>3</v>
      </c>
      <c r="K28" s="158" t="s">
        <v>181</v>
      </c>
      <c r="L28" s="158">
        <v>7300</v>
      </c>
      <c r="M28" s="158">
        <v>280.5</v>
      </c>
      <c r="N28" s="158">
        <v>7300</v>
      </c>
      <c r="O28" s="247">
        <v>307.3</v>
      </c>
      <c r="Q28" s="50"/>
    </row>
    <row r="29" spans="1:17">
      <c r="A29" s="13" t="s">
        <v>21</v>
      </c>
      <c r="B29" s="51">
        <f>+입력항목!B23</f>
        <v>23643</v>
      </c>
      <c r="C29" s="51">
        <f>+입력항목!C23</f>
        <v>21536</v>
      </c>
      <c r="D29" s="51">
        <f>+입력항목!D23</f>
        <v>17306</v>
      </c>
      <c r="E29" s="51">
        <f>+입력항목!E23</f>
        <v>17303</v>
      </c>
      <c r="F29" s="51">
        <f>+입력항목!F23</f>
        <v>14925</v>
      </c>
      <c r="G29" s="51">
        <f>+입력항목!G23</f>
        <v>14900</v>
      </c>
      <c r="H29" s="51">
        <f>+입력항목!H23</f>
        <v>23320</v>
      </c>
      <c r="J29" s="149"/>
      <c r="K29" s="149"/>
      <c r="L29" s="149"/>
      <c r="M29" s="149"/>
      <c r="N29" s="50"/>
      <c r="O29" s="50"/>
      <c r="P29" s="50"/>
      <c r="Q29" s="50"/>
    </row>
    <row r="30" spans="1:17">
      <c r="A30" s="13" t="s">
        <v>22</v>
      </c>
      <c r="B30" s="51">
        <f>+입력항목!B24</f>
        <v>26322</v>
      </c>
      <c r="C30" s="51">
        <f>+입력항목!C24</f>
        <v>22004</v>
      </c>
      <c r="D30" s="51">
        <f>+입력항목!D24</f>
        <v>20911</v>
      </c>
      <c r="E30" s="51">
        <f>+입력항목!E24</f>
        <v>16636</v>
      </c>
      <c r="F30" s="51">
        <f>+입력항목!F24</f>
        <v>19177</v>
      </c>
      <c r="G30" s="51">
        <f>+입력항목!G24</f>
        <v>22524</v>
      </c>
      <c r="H30" s="51">
        <f>+입력항목!H24</f>
        <v>17306</v>
      </c>
      <c r="J30" s="63"/>
      <c r="K30" s="63"/>
      <c r="L30" s="149"/>
      <c r="M30" s="149"/>
      <c r="N30" s="149"/>
      <c r="O30" s="50"/>
      <c r="P30" s="50"/>
      <c r="Q30" s="50"/>
    </row>
    <row r="31" spans="1:17">
      <c r="I31" s="4"/>
      <c r="J31" s="149"/>
      <c r="K31" s="149"/>
      <c r="L31" s="149"/>
      <c r="M31" s="149"/>
      <c r="N31" s="149"/>
      <c r="O31" s="50"/>
      <c r="P31" s="50"/>
      <c r="Q31" s="50"/>
    </row>
    <row r="32" spans="1:17">
      <c r="J32" s="149"/>
      <c r="K32" s="149"/>
      <c r="L32" s="149"/>
      <c r="M32" s="149"/>
      <c r="N32" s="149"/>
      <c r="O32" s="50"/>
      <c r="P32" s="50"/>
      <c r="Q32" s="50"/>
    </row>
    <row r="33" spans="1:14">
      <c r="A33" s="1" t="s">
        <v>0</v>
      </c>
      <c r="B33" s="2" t="s">
        <v>1</v>
      </c>
      <c r="C33" s="3"/>
      <c r="D33" s="2" t="s">
        <v>2</v>
      </c>
      <c r="E33" s="2" t="s">
        <v>3</v>
      </c>
      <c r="F33" s="2" t="s">
        <v>4</v>
      </c>
      <c r="G33" s="2" t="s">
        <v>5</v>
      </c>
      <c r="H33" s="3"/>
      <c r="J33" s="148"/>
      <c r="K33" s="148"/>
      <c r="L33" s="111"/>
      <c r="M33" s="111"/>
      <c r="N33" s="111"/>
    </row>
    <row r="34" spans="1:14">
      <c r="A34" s="179" t="s">
        <v>182</v>
      </c>
      <c r="B34" s="6">
        <v>910</v>
      </c>
      <c r="D34" s="178" t="s">
        <v>185</v>
      </c>
      <c r="E34" s="8">
        <v>120</v>
      </c>
      <c r="F34" s="6">
        <f>+E34*300</f>
        <v>36000</v>
      </c>
      <c r="G34" s="6">
        <v>0</v>
      </c>
    </row>
    <row r="35" spans="1:14">
      <c r="A35" s="179" t="s">
        <v>183</v>
      </c>
      <c r="B35" s="6">
        <v>1600</v>
      </c>
      <c r="D35" s="178" t="s">
        <v>186</v>
      </c>
      <c r="E35" s="8">
        <v>214.6</v>
      </c>
      <c r="F35" s="6">
        <f>+E35*150</f>
        <v>32190</v>
      </c>
      <c r="G35" s="6">
        <f>+G34+F34</f>
        <v>36000</v>
      </c>
    </row>
    <row r="36" spans="1:14">
      <c r="A36" s="179" t="s">
        <v>184</v>
      </c>
      <c r="B36" s="6">
        <v>7300</v>
      </c>
      <c r="D36" s="178" t="s">
        <v>188</v>
      </c>
      <c r="E36" s="8">
        <v>307.3</v>
      </c>
      <c r="F36" s="6"/>
      <c r="G36" s="6">
        <f>+G35+F35</f>
        <v>68190</v>
      </c>
    </row>
    <row r="37" spans="1:14" ht="20.25">
      <c r="D37" s="255" t="s">
        <v>7</v>
      </c>
      <c r="E37" s="256">
        <f>3.7%*0.4+3.2%*0.6</f>
        <v>3.4000000000000002E-2</v>
      </c>
    </row>
    <row r="38" spans="1:14">
      <c r="D38" s="24"/>
      <c r="E38" s="25"/>
    </row>
    <row r="39" spans="1:14">
      <c r="D39" s="24"/>
      <c r="E39" s="25"/>
    </row>
    <row r="40" spans="1:14" ht="17.25">
      <c r="A40" s="125" t="s">
        <v>667</v>
      </c>
      <c r="D40" s="24"/>
      <c r="E40" s="25"/>
    </row>
    <row r="41" spans="1:14">
      <c r="D41" s="24"/>
      <c r="E41" s="25"/>
    </row>
    <row r="42" spans="1:14">
      <c r="A42" s="9" t="s">
        <v>34</v>
      </c>
      <c r="B42" s="23" t="str">
        <f>+입력항목!B1</f>
        <v>11/19~12/18</v>
      </c>
      <c r="D42" s="9" t="s">
        <v>28</v>
      </c>
      <c r="E42" s="59">
        <f>+입력항목!B2</f>
        <v>45301</v>
      </c>
      <c r="I42" s="14"/>
    </row>
    <row r="43" spans="1:14">
      <c r="A43" s="12" t="s">
        <v>0</v>
      </c>
      <c r="B43" s="2" t="s">
        <v>8</v>
      </c>
      <c r="C43" s="2" t="s">
        <v>9</v>
      </c>
      <c r="D43" s="2" t="s">
        <v>10</v>
      </c>
      <c r="E43" s="2" t="s">
        <v>11</v>
      </c>
      <c r="F43" s="2" t="s">
        <v>12</v>
      </c>
      <c r="G43" s="2" t="s">
        <v>13</v>
      </c>
      <c r="H43" s="2" t="s">
        <v>14</v>
      </c>
      <c r="I43" s="14"/>
    </row>
    <row r="44" spans="1:14">
      <c r="A44" s="13" t="s">
        <v>15</v>
      </c>
      <c r="B44" s="176">
        <f t="shared" ref="B44:H51" si="0">+B11-B23</f>
        <v>165</v>
      </c>
      <c r="C44" s="57">
        <f t="shared" si="0"/>
        <v>105</v>
      </c>
      <c r="D44" s="176">
        <f t="shared" si="0"/>
        <v>145</v>
      </c>
      <c r="E44" s="57">
        <f t="shared" si="0"/>
        <v>89</v>
      </c>
      <c r="F44" s="57">
        <f t="shared" si="0"/>
        <v>148</v>
      </c>
      <c r="G44" s="57">
        <f t="shared" si="0"/>
        <v>82</v>
      </c>
      <c r="H44" s="57">
        <f t="shared" si="0"/>
        <v>113</v>
      </c>
      <c r="I44" s="14"/>
    </row>
    <row r="45" spans="1:14">
      <c r="A45" s="13" t="s">
        <v>16</v>
      </c>
      <c r="B45" s="57">
        <f t="shared" si="0"/>
        <v>132</v>
      </c>
      <c r="C45" s="57">
        <f t="shared" si="0"/>
        <v>137</v>
      </c>
      <c r="D45" s="57">
        <f t="shared" si="0"/>
        <v>84</v>
      </c>
      <c r="E45" s="57">
        <f t="shared" si="0"/>
        <v>81</v>
      </c>
      <c r="F45" s="57">
        <f t="shared" si="0"/>
        <v>157</v>
      </c>
      <c r="G45" s="57">
        <f t="shared" si="0"/>
        <v>0</v>
      </c>
      <c r="H45" s="57">
        <f t="shared" si="0"/>
        <v>123</v>
      </c>
      <c r="I45" s="14"/>
    </row>
    <row r="46" spans="1:14">
      <c r="A46" s="13" t="s">
        <v>17</v>
      </c>
      <c r="B46" s="57">
        <f t="shared" si="0"/>
        <v>107</v>
      </c>
      <c r="C46" s="57">
        <f t="shared" si="0"/>
        <v>115</v>
      </c>
      <c r="D46" s="57">
        <f t="shared" si="0"/>
        <v>104</v>
      </c>
      <c r="E46" s="57">
        <f t="shared" si="0"/>
        <v>122</v>
      </c>
      <c r="F46" s="176">
        <f t="shared" si="0"/>
        <v>97</v>
      </c>
      <c r="G46" s="57">
        <f t="shared" si="0"/>
        <v>68</v>
      </c>
      <c r="H46" s="57">
        <f t="shared" si="0"/>
        <v>148</v>
      </c>
      <c r="I46" s="14"/>
    </row>
    <row r="47" spans="1:14">
      <c r="A47" s="13" t="s">
        <v>18</v>
      </c>
      <c r="B47" s="57">
        <f t="shared" si="0"/>
        <v>106</v>
      </c>
      <c r="C47" s="57">
        <f t="shared" si="0"/>
        <v>123</v>
      </c>
      <c r="D47" s="57">
        <f t="shared" si="0"/>
        <v>128</v>
      </c>
      <c r="E47" s="57">
        <f t="shared" si="0"/>
        <v>85</v>
      </c>
      <c r="F47" s="57">
        <f t="shared" si="0"/>
        <v>80</v>
      </c>
      <c r="G47" s="176">
        <f t="shared" si="0"/>
        <v>83</v>
      </c>
      <c r="H47" s="57">
        <f t="shared" si="0"/>
        <v>135</v>
      </c>
      <c r="I47" s="14"/>
    </row>
    <row r="48" spans="1:14">
      <c r="A48" s="13" t="s">
        <v>19</v>
      </c>
      <c r="B48" s="57">
        <f t="shared" si="0"/>
        <v>139</v>
      </c>
      <c r="C48" s="57">
        <f t="shared" si="0"/>
        <v>143</v>
      </c>
      <c r="D48" s="57">
        <f t="shared" si="0"/>
        <v>115</v>
      </c>
      <c r="E48" s="57">
        <f t="shared" si="0"/>
        <v>92</v>
      </c>
      <c r="F48" s="57">
        <f t="shared" si="0"/>
        <v>109</v>
      </c>
      <c r="G48" s="57">
        <f t="shared" si="0"/>
        <v>97</v>
      </c>
      <c r="H48" s="57">
        <f t="shared" si="0"/>
        <v>170</v>
      </c>
      <c r="I48" s="19" t="s">
        <v>105</v>
      </c>
      <c r="J48" s="19">
        <f>+MAX(B44:H51)</f>
        <v>205</v>
      </c>
    </row>
    <row r="49" spans="1:10">
      <c r="A49" s="13" t="s">
        <v>20</v>
      </c>
      <c r="B49" s="57">
        <f t="shared" si="0"/>
        <v>98</v>
      </c>
      <c r="C49" s="57">
        <f t="shared" si="0"/>
        <v>113</v>
      </c>
      <c r="D49" s="57">
        <f t="shared" si="0"/>
        <v>92</v>
      </c>
      <c r="E49" s="57">
        <f t="shared" si="0"/>
        <v>95</v>
      </c>
      <c r="F49" s="57">
        <f t="shared" si="0"/>
        <v>191</v>
      </c>
      <c r="G49" s="57">
        <f t="shared" si="0"/>
        <v>47</v>
      </c>
      <c r="H49" s="57">
        <f t="shared" si="0"/>
        <v>114</v>
      </c>
      <c r="I49" s="19" t="s">
        <v>106</v>
      </c>
      <c r="J49" s="19">
        <f>+MIN(B44:H51)</f>
        <v>0</v>
      </c>
    </row>
    <row r="50" spans="1:10">
      <c r="A50" s="13" t="s">
        <v>21</v>
      </c>
      <c r="B50" s="58">
        <f t="shared" si="0"/>
        <v>159</v>
      </c>
      <c r="C50" s="58">
        <f t="shared" si="0"/>
        <v>82</v>
      </c>
      <c r="D50" s="58">
        <f t="shared" si="0"/>
        <v>124</v>
      </c>
      <c r="E50" s="58">
        <f t="shared" si="0"/>
        <v>119</v>
      </c>
      <c r="F50" s="58">
        <f t="shared" si="0"/>
        <v>125</v>
      </c>
      <c r="G50" s="58">
        <f t="shared" si="0"/>
        <v>72</v>
      </c>
      <c r="H50" s="58">
        <f t="shared" si="0"/>
        <v>165</v>
      </c>
      <c r="I50" s="19" t="s">
        <v>107</v>
      </c>
      <c r="J50" s="19">
        <f>+AVERAGE(B44:H51)</f>
        <v>115.94642857142857</v>
      </c>
    </row>
    <row r="51" spans="1:10">
      <c r="A51" s="13" t="s">
        <v>22</v>
      </c>
      <c r="B51" s="58">
        <f t="shared" si="0"/>
        <v>127</v>
      </c>
      <c r="C51" s="58">
        <f t="shared" si="0"/>
        <v>205</v>
      </c>
      <c r="D51" s="58">
        <f t="shared" si="0"/>
        <v>112</v>
      </c>
      <c r="E51" s="58">
        <f t="shared" si="0"/>
        <v>106</v>
      </c>
      <c r="F51" s="58">
        <f t="shared" si="0"/>
        <v>156</v>
      </c>
      <c r="G51" s="58">
        <f t="shared" si="0"/>
        <v>163</v>
      </c>
      <c r="H51" s="58">
        <f t="shared" si="0"/>
        <v>101</v>
      </c>
      <c r="I51" s="19" t="s">
        <v>108</v>
      </c>
      <c r="J51" s="44">
        <f>+SUM(B44:H51)</f>
        <v>6493</v>
      </c>
    </row>
    <row r="52" spans="1:10">
      <c r="A52" s="15"/>
      <c r="B52" s="16"/>
      <c r="C52" s="16"/>
      <c r="D52" s="16"/>
      <c r="E52" s="16"/>
      <c r="F52" s="16"/>
      <c r="G52" s="16"/>
      <c r="H52" s="16"/>
      <c r="I52" s="19" t="s">
        <v>163</v>
      </c>
      <c r="J52" s="19">
        <f>+COUNTIF(B44:H51,"&lt;0")</f>
        <v>0</v>
      </c>
    </row>
    <row r="53" spans="1:10">
      <c r="A53" s="13" t="s">
        <v>1</v>
      </c>
      <c r="I53" s="19"/>
    </row>
    <row r="54" spans="1:10">
      <c r="A54" s="12" t="s">
        <v>0</v>
      </c>
      <c r="B54" s="2" t="s">
        <v>8</v>
      </c>
      <c r="C54" s="2" t="s">
        <v>23</v>
      </c>
      <c r="D54" s="2" t="s">
        <v>10</v>
      </c>
      <c r="E54" s="2" t="s">
        <v>11</v>
      </c>
      <c r="F54" s="2" t="s">
        <v>12</v>
      </c>
      <c r="G54" s="2" t="s">
        <v>13</v>
      </c>
      <c r="H54" s="2" t="s">
        <v>14</v>
      </c>
      <c r="I54" s="19"/>
    </row>
    <row r="55" spans="1:10">
      <c r="A55" s="17" t="s">
        <v>24</v>
      </c>
      <c r="B55" s="18">
        <f>+계산24!B55*0.4+계산하계!B55*0.6</f>
        <v>910</v>
      </c>
      <c r="C55" s="18">
        <f>+계산24!C55*0.4+계산하계!C55*0.6</f>
        <v>910</v>
      </c>
      <c r="D55" s="18">
        <f>+계산24!D55*0.4+계산하계!D55*0.6</f>
        <v>910</v>
      </c>
      <c r="E55" s="18">
        <f>+계산24!E55*0.4+계산하계!E55*0.6</f>
        <v>910</v>
      </c>
      <c r="F55" s="18">
        <f>+계산24!F55*0.4+계산하계!F55*0.6</f>
        <v>910</v>
      </c>
      <c r="G55" s="18">
        <f>+계산24!G55*0.4+계산하계!G55*0.6</f>
        <v>910</v>
      </c>
      <c r="H55" s="18">
        <f>+계산24!H55*0.4+계산하계!H55*0.6</f>
        <v>910</v>
      </c>
      <c r="I55" s="19"/>
    </row>
    <row r="56" spans="1:10">
      <c r="A56" s="17" t="s">
        <v>16</v>
      </c>
      <c r="B56" s="18">
        <f>+계산24!B56*0.4+계산하계!B56*0.6</f>
        <v>910</v>
      </c>
      <c r="C56" s="18">
        <f>+계산24!C56*0.4+계산하계!C56*0.6</f>
        <v>910</v>
      </c>
      <c r="D56" s="18">
        <f>+계산24!D56*0.4+계산하계!D56*0.6</f>
        <v>910</v>
      </c>
      <c r="E56" s="18">
        <f>+계산24!E56*0.4+계산하계!E56*0.6</f>
        <v>910</v>
      </c>
      <c r="F56" s="18">
        <f>+계산24!F56*0.4+계산하계!F56*0.6</f>
        <v>910</v>
      </c>
      <c r="G56" s="18">
        <f>+계산24!G56*0.4+계산하계!G56*0.6</f>
        <v>910</v>
      </c>
      <c r="H56" s="18">
        <f>+계산24!H56*0.4+계산하계!H56*0.6</f>
        <v>910</v>
      </c>
      <c r="I56" s="19"/>
    </row>
    <row r="57" spans="1:10">
      <c r="A57" s="17" t="s">
        <v>17</v>
      </c>
      <c r="B57" s="18">
        <f>+계산24!B57*0.4+계산하계!B57*0.6</f>
        <v>910</v>
      </c>
      <c r="C57" s="18">
        <f>+계산24!C57*0.4+계산하계!C57*0.6</f>
        <v>910</v>
      </c>
      <c r="D57" s="18">
        <f>+계산24!D57*0.4+계산하계!D57*0.6</f>
        <v>910</v>
      </c>
      <c r="E57" s="18">
        <f>+계산24!E57*0.4+계산하계!E57*0.6</f>
        <v>910</v>
      </c>
      <c r="F57" s="18">
        <f>+계산24!F57*0.4+계산하계!F57*0.6</f>
        <v>910</v>
      </c>
      <c r="G57" s="18">
        <f>+계산24!G57*0.4+계산하계!G57*0.6</f>
        <v>910</v>
      </c>
      <c r="H57" s="18">
        <f>+계산24!H57*0.4+계산하계!H57*0.6</f>
        <v>910</v>
      </c>
      <c r="I57" s="19"/>
    </row>
    <row r="58" spans="1:10">
      <c r="A58" s="17" t="s">
        <v>18</v>
      </c>
      <c r="B58" s="18">
        <f>+계산24!B58*0.4+계산하계!B58*0.6</f>
        <v>910</v>
      </c>
      <c r="C58" s="18">
        <f>+계산24!C58*0.4+계산하계!C58*0.6</f>
        <v>910</v>
      </c>
      <c r="D58" s="18">
        <f>+계산24!D58*0.4+계산하계!D58*0.6</f>
        <v>910</v>
      </c>
      <c r="E58" s="18">
        <f>+계산24!E58*0.4+계산하계!E58*0.6</f>
        <v>910</v>
      </c>
      <c r="F58" s="18">
        <f>+계산24!F58*0.4+계산하계!F58*0.6</f>
        <v>910</v>
      </c>
      <c r="G58" s="18">
        <f>+계산24!G58*0.4+계산하계!G58*0.6</f>
        <v>910</v>
      </c>
      <c r="H58" s="18">
        <f>+계산24!H58*0.4+계산하계!H58*0.6</f>
        <v>910</v>
      </c>
      <c r="I58" s="19"/>
    </row>
    <row r="59" spans="1:10">
      <c r="A59" s="17" t="s">
        <v>19</v>
      </c>
      <c r="B59" s="18">
        <f>+계산24!B59*0.4+계산하계!B59*0.6</f>
        <v>910</v>
      </c>
      <c r="C59" s="18">
        <f>+계산24!C59*0.4+계산하계!C59*0.6</f>
        <v>910</v>
      </c>
      <c r="D59" s="18">
        <f>+계산24!D59*0.4+계산하계!D59*0.6</f>
        <v>910</v>
      </c>
      <c r="E59" s="18">
        <f>+계산24!E59*0.4+계산하계!E59*0.6</f>
        <v>910</v>
      </c>
      <c r="F59" s="18">
        <f>+계산24!F59*0.4+계산하계!F59*0.6</f>
        <v>910</v>
      </c>
      <c r="G59" s="18">
        <f>+계산24!G59*0.4+계산하계!G59*0.6</f>
        <v>910</v>
      </c>
      <c r="H59" s="18">
        <f>+계산24!H59*0.4+계산하계!H59*0.6</f>
        <v>910</v>
      </c>
      <c r="I59" s="19"/>
    </row>
    <row r="60" spans="1:10">
      <c r="A60" s="17" t="s">
        <v>20</v>
      </c>
      <c r="B60" s="18">
        <f>+계산24!B60*0.4+계산하계!B60*0.6</f>
        <v>910</v>
      </c>
      <c r="C60" s="18">
        <f>+계산24!C60*0.4+계산하계!C60*0.6</f>
        <v>910</v>
      </c>
      <c r="D60" s="18">
        <f>+계산24!D60*0.4+계산하계!D60*0.6</f>
        <v>910</v>
      </c>
      <c r="E60" s="18">
        <f>+계산24!E60*0.4+계산하계!E60*0.6</f>
        <v>910</v>
      </c>
      <c r="F60" s="18">
        <f>+계산24!F60*0.4+계산하계!F60*0.6</f>
        <v>910</v>
      </c>
      <c r="G60" s="18">
        <f>+계산24!G60*0.4+계산하계!G60*0.6</f>
        <v>910</v>
      </c>
      <c r="H60" s="18">
        <f>+계산24!H60*0.4+계산하계!H60*0.6</f>
        <v>910</v>
      </c>
      <c r="I60" s="21"/>
    </row>
    <row r="61" spans="1:10">
      <c r="A61" s="17" t="s">
        <v>21</v>
      </c>
      <c r="B61" s="18">
        <f>+계산24!B61*0.4+계산하계!B61*0.6</f>
        <v>910</v>
      </c>
      <c r="C61" s="18">
        <f>+계산24!C61*0.4+계산하계!C61*0.6</f>
        <v>910</v>
      </c>
      <c r="D61" s="18">
        <f>+계산24!D61*0.4+계산하계!D61*0.6</f>
        <v>910</v>
      </c>
      <c r="E61" s="18">
        <f>+계산24!E61*0.4+계산하계!E61*0.6</f>
        <v>910</v>
      </c>
      <c r="F61" s="18">
        <f>+계산24!F61*0.4+계산하계!F61*0.6</f>
        <v>910</v>
      </c>
      <c r="G61" s="18">
        <f>+계산24!G61*0.4+계산하계!G61*0.6</f>
        <v>910</v>
      </c>
      <c r="H61" s="18">
        <f>+계산24!H61*0.4+계산하계!H61*0.6</f>
        <v>910</v>
      </c>
      <c r="I61" s="19"/>
    </row>
    <row r="62" spans="1:10">
      <c r="A62" s="17" t="s">
        <v>22</v>
      </c>
      <c r="B62" s="18">
        <f>+계산24!B62*0.4+계산하계!B62*0.6</f>
        <v>910</v>
      </c>
      <c r="C62" s="18">
        <f>+계산24!C62*0.4+계산하계!C62*0.6</f>
        <v>1186</v>
      </c>
      <c r="D62" s="18">
        <f>+계산24!D62*0.4+계산하계!D62*0.6</f>
        <v>910</v>
      </c>
      <c r="E62" s="18">
        <f>+계산24!E62*0.4+계산하계!E62*0.6</f>
        <v>910</v>
      </c>
      <c r="F62" s="18">
        <f>+계산24!F62*0.4+계산하계!F62*0.6</f>
        <v>910</v>
      </c>
      <c r="G62" s="18">
        <f>+계산24!G62*0.4+계산하계!G62*0.6</f>
        <v>910</v>
      </c>
      <c r="H62" s="18">
        <f>+계산24!H62*0.4+계산하계!H62*0.6</f>
        <v>910</v>
      </c>
      <c r="I62" s="19"/>
    </row>
    <row r="63" spans="1:10">
      <c r="A63" s="15"/>
      <c r="B63" s="20"/>
      <c r="C63" s="20"/>
      <c r="D63" s="20"/>
      <c r="E63" s="20"/>
      <c r="F63" s="20"/>
      <c r="G63" s="20"/>
      <c r="H63" s="20"/>
      <c r="I63" s="19"/>
    </row>
    <row r="64" spans="1:10">
      <c r="A64" s="13" t="s">
        <v>3</v>
      </c>
      <c r="B64" s="20"/>
      <c r="C64" s="20"/>
      <c r="D64" s="20"/>
      <c r="E64" s="20"/>
      <c r="F64" s="20"/>
      <c r="G64" s="20"/>
      <c r="H64" s="20"/>
      <c r="I64" s="19"/>
    </row>
    <row r="65" spans="1:11">
      <c r="A65" s="12" t="s">
        <v>0</v>
      </c>
      <c r="B65" s="2" t="s">
        <v>8</v>
      </c>
      <c r="C65" s="2" t="s">
        <v>9</v>
      </c>
      <c r="D65" s="2" t="s">
        <v>10</v>
      </c>
      <c r="E65" s="2" t="s">
        <v>11</v>
      </c>
      <c r="F65" s="2" t="s">
        <v>12</v>
      </c>
      <c r="G65" s="2" t="s">
        <v>13</v>
      </c>
      <c r="H65" s="2" t="s">
        <v>14</v>
      </c>
      <c r="I65" s="19"/>
      <c r="K65" s="126"/>
    </row>
    <row r="66" spans="1:11">
      <c r="A66" s="17" t="s">
        <v>24</v>
      </c>
      <c r="B66" s="18">
        <f>+계산24!B66*0.4+계산하계!B66*0.6</f>
        <v>19800</v>
      </c>
      <c r="C66" s="18">
        <f>+계산24!C66*0.4+계산하계!C66*0.6</f>
        <v>12600</v>
      </c>
      <c r="D66" s="18">
        <f>+계산24!D66*0.4+계산하계!D66*0.6</f>
        <v>17400</v>
      </c>
      <c r="E66" s="18">
        <f>+계산24!E66*0.4+계산하계!E66*0.6</f>
        <v>10680</v>
      </c>
      <c r="F66" s="18">
        <f>+계산24!F66*0.4+계산하계!F66*0.6</f>
        <v>17760</v>
      </c>
      <c r="G66" s="18">
        <f>+계산24!G66*0.4+계산하계!G66*0.6</f>
        <v>9840</v>
      </c>
      <c r="H66" s="18">
        <f>+계산24!H66*0.4+계산하계!H66*0.6</f>
        <v>13560</v>
      </c>
      <c r="I66" s="19"/>
    </row>
    <row r="67" spans="1:11">
      <c r="A67" s="17" t="s">
        <v>16</v>
      </c>
      <c r="B67" s="18">
        <f>+계산24!B67*0.4+계산하계!B67*0.6</f>
        <v>15840</v>
      </c>
      <c r="C67" s="18">
        <f>+계산24!C67*0.4+계산하계!C67*0.6</f>
        <v>16440</v>
      </c>
      <c r="D67" s="18">
        <f>+계산24!D67*0.4+계산하계!D67*0.6</f>
        <v>10080</v>
      </c>
      <c r="E67" s="18">
        <f>+계산24!E67*0.4+계산하계!E67*0.6</f>
        <v>9720</v>
      </c>
      <c r="F67" s="18">
        <f>+계산24!F67*0.4+계산하계!F67*0.6</f>
        <v>18840</v>
      </c>
      <c r="G67" s="18">
        <f>+계산24!G67*0.4+계산하계!G67*0.6</f>
        <v>0</v>
      </c>
      <c r="H67" s="18">
        <f>+계산24!H67*0.4+계산하계!H67*0.6</f>
        <v>14760</v>
      </c>
      <c r="I67" s="19"/>
    </row>
    <row r="68" spans="1:11">
      <c r="A68" s="17" t="s">
        <v>17</v>
      </c>
      <c r="B68" s="18">
        <f>+계산24!B68*0.4+계산하계!B68*0.6</f>
        <v>12840</v>
      </c>
      <c r="C68" s="18">
        <f>+계산24!C68*0.4+계산하계!C68*0.6</f>
        <v>13800</v>
      </c>
      <c r="D68" s="18">
        <f>+계산24!D68*0.4+계산하계!D68*0.6</f>
        <v>12480</v>
      </c>
      <c r="E68" s="18">
        <f>+계산24!E68*0.4+계산하계!E68*0.6</f>
        <v>14640</v>
      </c>
      <c r="F68" s="18">
        <f>+계산24!F68*0.4+계산하계!F68*0.6</f>
        <v>11640</v>
      </c>
      <c r="G68" s="18">
        <f>+계산24!G68*0.4+계산하계!G68*0.6</f>
        <v>8160</v>
      </c>
      <c r="H68" s="18">
        <f>+계산24!H68*0.4+계산하계!H68*0.6</f>
        <v>17760</v>
      </c>
      <c r="I68" s="19"/>
    </row>
    <row r="69" spans="1:11">
      <c r="A69" s="17" t="s">
        <v>18</v>
      </c>
      <c r="B69" s="18">
        <f>+계산24!B69*0.4+계산하계!B69*0.6</f>
        <v>12720</v>
      </c>
      <c r="C69" s="18">
        <f>+계산24!C69*0.4+계산하계!C69*0.6</f>
        <v>14760</v>
      </c>
      <c r="D69" s="18">
        <f>+계산24!D69*0.4+계산하계!D69*0.6</f>
        <v>15360</v>
      </c>
      <c r="E69" s="18">
        <f>+계산24!E69*0.4+계산하계!E69*0.6</f>
        <v>10200</v>
      </c>
      <c r="F69" s="18">
        <f>+계산24!F69*0.4+계산하계!F69*0.6</f>
        <v>9600</v>
      </c>
      <c r="G69" s="18">
        <f>+계산24!G69*0.4+계산하계!G69*0.6</f>
        <v>9960</v>
      </c>
      <c r="H69" s="18">
        <f>+계산24!H69*0.4+계산하계!H69*0.6</f>
        <v>16200</v>
      </c>
      <c r="I69" s="19"/>
    </row>
    <row r="70" spans="1:11">
      <c r="A70" s="17" t="s">
        <v>19</v>
      </c>
      <c r="B70" s="18">
        <f>+계산24!B70*0.4+계산하계!B70*0.6</f>
        <v>16680</v>
      </c>
      <c r="C70" s="18">
        <f>+계산24!C70*0.4+계산하계!C70*0.6</f>
        <v>17160</v>
      </c>
      <c r="D70" s="18">
        <f>+계산24!D70*0.4+계산하계!D70*0.6</f>
        <v>13800</v>
      </c>
      <c r="E70" s="18">
        <f>+계산24!E70*0.4+계산하계!E70*0.6</f>
        <v>11040</v>
      </c>
      <c r="F70" s="18">
        <f>+계산24!F70*0.4+계산하계!F70*0.6</f>
        <v>13080</v>
      </c>
      <c r="G70" s="18">
        <f>+계산24!G70*0.4+계산하계!G70*0.6</f>
        <v>11640</v>
      </c>
      <c r="H70" s="18">
        <f>+계산24!H70*0.4+계산하계!H70*0.6</f>
        <v>20400</v>
      </c>
    </row>
    <row r="71" spans="1:11">
      <c r="A71" s="17" t="s">
        <v>20</v>
      </c>
      <c r="B71" s="18">
        <f>+계산24!B71*0.4+계산하계!B71*0.6</f>
        <v>11760</v>
      </c>
      <c r="C71" s="18">
        <f>+계산24!C71*0.4+계산하계!C71*0.6</f>
        <v>13560</v>
      </c>
      <c r="D71" s="18">
        <f>+계산24!D71*0.4+계산하계!D71*0.6</f>
        <v>11040</v>
      </c>
      <c r="E71" s="18">
        <f>+계산24!E71*0.4+계산하계!E71*0.6</f>
        <v>11400</v>
      </c>
      <c r="F71" s="18">
        <f>+계산24!F71*0.4+계산하계!F71*0.6</f>
        <v>22920</v>
      </c>
      <c r="G71" s="18">
        <f>+계산24!G71*0.4+계산하계!G71*0.6</f>
        <v>5640</v>
      </c>
      <c r="H71" s="18">
        <f>+계산24!H71*0.4+계산하계!H71*0.6</f>
        <v>13680</v>
      </c>
    </row>
    <row r="72" spans="1:11">
      <c r="A72" s="17" t="s">
        <v>21</v>
      </c>
      <c r="B72" s="18">
        <f>+계산24!B72*0.4+계산하계!B72*0.6</f>
        <v>19080</v>
      </c>
      <c r="C72" s="18">
        <f>+계산24!C72*0.4+계산하계!C72*0.6</f>
        <v>9840</v>
      </c>
      <c r="D72" s="18">
        <f>+계산24!D72*0.4+계산하계!D72*0.6</f>
        <v>14880</v>
      </c>
      <c r="E72" s="18">
        <f>+계산24!E72*0.4+계산하계!E72*0.6</f>
        <v>14280</v>
      </c>
      <c r="F72" s="18">
        <f>+계산24!F72*0.4+계산하계!F72*0.6</f>
        <v>15000</v>
      </c>
      <c r="G72" s="18">
        <f>+계산24!G72*0.4+계산하계!G72*0.6</f>
        <v>8640</v>
      </c>
      <c r="H72" s="18">
        <f>+계산24!H72*0.4+계산하계!H72*0.6</f>
        <v>19800</v>
      </c>
    </row>
    <row r="73" spans="1:11">
      <c r="A73" s="17" t="s">
        <v>22</v>
      </c>
      <c r="B73" s="18">
        <f>+계산24!B73*0.4+계산하계!B73*0.6</f>
        <v>15240</v>
      </c>
      <c r="C73" s="18">
        <f>+계산24!C73*0.4+계산하계!C73*0.6</f>
        <v>24789.200000000001</v>
      </c>
      <c r="D73" s="18">
        <f>+계산24!D73*0.4+계산하계!D73*0.6</f>
        <v>13440</v>
      </c>
      <c r="E73" s="18">
        <f>+계산24!E73*0.4+계산하계!E73*0.6</f>
        <v>12720</v>
      </c>
      <c r="F73" s="18">
        <f>+계산24!F73*0.4+계산하계!F73*0.6</f>
        <v>18720</v>
      </c>
      <c r="G73" s="18">
        <f>+계산24!G73*0.4+계산하계!G73*0.6</f>
        <v>19560</v>
      </c>
      <c r="H73" s="18">
        <f>+계산24!H73*0.4+계산하계!H73*0.6</f>
        <v>12120</v>
      </c>
    </row>
    <row r="75" spans="1:11">
      <c r="A75" s="22" t="s">
        <v>157</v>
      </c>
      <c r="B75" s="20"/>
      <c r="C75" s="161">
        <v>0</v>
      </c>
      <c r="D75" s="63" t="s">
        <v>166</v>
      </c>
      <c r="E75" s="63" t="s">
        <v>187</v>
      </c>
      <c r="F75" s="160" t="s">
        <v>173</v>
      </c>
      <c r="G75" s="20"/>
      <c r="H75" s="20"/>
      <c r="I75" s="218" t="s">
        <v>192</v>
      </c>
    </row>
    <row r="76" spans="1:11">
      <c r="A76" s="12" t="s">
        <v>0</v>
      </c>
      <c r="B76" s="2" t="s">
        <v>8</v>
      </c>
      <c r="C76" s="2" t="s">
        <v>23</v>
      </c>
      <c r="D76" s="2" t="s">
        <v>10</v>
      </c>
      <c r="E76" s="2" t="s">
        <v>11</v>
      </c>
      <c r="F76" s="2" t="s">
        <v>12</v>
      </c>
      <c r="G76" s="2" t="s">
        <v>13</v>
      </c>
      <c r="H76" s="2" t="s">
        <v>14</v>
      </c>
    </row>
    <row r="77" spans="1:11">
      <c r="A77" s="17" t="s">
        <v>24</v>
      </c>
      <c r="B77" s="18">
        <f>IF(B44=0,0,+IF(B55+B66+B88+B99-$C$75&lt;1000,-((B55+B66+B88+B99)-1000),IF(B44&lt;=200,-$C$75,0)))</f>
        <v>0</v>
      </c>
      <c r="C77" s="18">
        <f t="shared" ref="C77:H77" si="1">IF(C44=0,0,+IF(C55+C66+C88+C99-$C$75&lt;1000,-((C55+C66+C88+C99)-1000),IF(C44&lt;=200,-$C$75,0)))</f>
        <v>0</v>
      </c>
      <c r="D77" s="18">
        <f t="shared" si="1"/>
        <v>0</v>
      </c>
      <c r="E77" s="18">
        <f t="shared" si="1"/>
        <v>0</v>
      </c>
      <c r="F77" s="18">
        <f t="shared" si="1"/>
        <v>0</v>
      </c>
      <c r="G77" s="18">
        <f t="shared" si="1"/>
        <v>0</v>
      </c>
      <c r="H77" s="18">
        <f t="shared" si="1"/>
        <v>0</v>
      </c>
    </row>
    <row r="78" spans="1:11">
      <c r="A78" s="17" t="s">
        <v>16</v>
      </c>
      <c r="B78" s="18">
        <f t="shared" ref="B78:H84" si="2">IF(B45=0,0,+IF(B56+B67+B89+B100-$C$75&lt;1000,-((B56+B67+B89+B100)-1000),IF(B45&lt;=200,-$C$75,0)))</f>
        <v>0</v>
      </c>
      <c r="C78" s="18">
        <f t="shared" si="2"/>
        <v>0</v>
      </c>
      <c r="D78" s="18">
        <f t="shared" si="2"/>
        <v>0</v>
      </c>
      <c r="E78" s="18">
        <f t="shared" si="2"/>
        <v>0</v>
      </c>
      <c r="F78" s="18">
        <f t="shared" si="2"/>
        <v>0</v>
      </c>
      <c r="G78" s="18">
        <f t="shared" si="2"/>
        <v>0</v>
      </c>
      <c r="H78" s="18">
        <f t="shared" si="2"/>
        <v>0</v>
      </c>
    </row>
    <row r="79" spans="1:11">
      <c r="A79" s="17" t="s">
        <v>17</v>
      </c>
      <c r="B79" s="18">
        <f t="shared" si="2"/>
        <v>0</v>
      </c>
      <c r="C79" s="18">
        <f t="shared" si="2"/>
        <v>0</v>
      </c>
      <c r="D79" s="18">
        <f t="shared" si="2"/>
        <v>0</v>
      </c>
      <c r="E79" s="18">
        <f t="shared" si="2"/>
        <v>0</v>
      </c>
      <c r="F79" s="163"/>
      <c r="G79" s="18">
        <f t="shared" si="2"/>
        <v>0</v>
      </c>
      <c r="H79" s="18">
        <f t="shared" si="2"/>
        <v>0</v>
      </c>
      <c r="I79" s="177" t="s">
        <v>176</v>
      </c>
    </row>
    <row r="80" spans="1:11">
      <c r="A80" s="17" t="s">
        <v>18</v>
      </c>
      <c r="B80" s="18">
        <f t="shared" si="2"/>
        <v>0</v>
      </c>
      <c r="C80" s="18">
        <f t="shared" si="2"/>
        <v>0</v>
      </c>
      <c r="D80" s="18">
        <f t="shared" si="2"/>
        <v>0</v>
      </c>
      <c r="E80" s="18">
        <f t="shared" si="2"/>
        <v>0</v>
      </c>
      <c r="F80" s="18">
        <f t="shared" si="2"/>
        <v>0</v>
      </c>
      <c r="G80" s="18">
        <f t="shared" si="2"/>
        <v>0</v>
      </c>
      <c r="H80" s="18">
        <f t="shared" si="2"/>
        <v>0</v>
      </c>
    </row>
    <row r="81" spans="1:10">
      <c r="A81" s="17" t="s">
        <v>19</v>
      </c>
      <c r="B81" s="18">
        <f t="shared" si="2"/>
        <v>0</v>
      </c>
      <c r="C81" s="18">
        <f t="shared" si="2"/>
        <v>0</v>
      </c>
      <c r="D81" s="18">
        <f t="shared" si="2"/>
        <v>0</v>
      </c>
      <c r="E81" s="18">
        <f t="shared" si="2"/>
        <v>0</v>
      </c>
      <c r="F81" s="18">
        <f t="shared" si="2"/>
        <v>0</v>
      </c>
      <c r="G81" s="18">
        <f t="shared" si="2"/>
        <v>0</v>
      </c>
      <c r="H81" s="18">
        <f t="shared" si="2"/>
        <v>0</v>
      </c>
    </row>
    <row r="82" spans="1:10">
      <c r="A82" s="17" t="s">
        <v>20</v>
      </c>
      <c r="B82" s="18">
        <f t="shared" si="2"/>
        <v>0</v>
      </c>
      <c r="C82" s="18">
        <f t="shared" si="2"/>
        <v>0</v>
      </c>
      <c r="D82" s="18">
        <f t="shared" si="2"/>
        <v>0</v>
      </c>
      <c r="E82" s="18">
        <f t="shared" si="2"/>
        <v>0</v>
      </c>
      <c r="F82" s="18">
        <f t="shared" si="2"/>
        <v>0</v>
      </c>
      <c r="G82" s="18">
        <f t="shared" si="2"/>
        <v>0</v>
      </c>
      <c r="H82" s="18">
        <f t="shared" si="2"/>
        <v>0</v>
      </c>
    </row>
    <row r="83" spans="1:10">
      <c r="A83" s="17" t="s">
        <v>21</v>
      </c>
      <c r="B83" s="18">
        <f t="shared" si="2"/>
        <v>0</v>
      </c>
      <c r="C83" s="18">
        <f t="shared" si="2"/>
        <v>0</v>
      </c>
      <c r="D83" s="18">
        <f t="shared" si="2"/>
        <v>0</v>
      </c>
      <c r="E83" s="18">
        <f t="shared" si="2"/>
        <v>0</v>
      </c>
      <c r="F83" s="18">
        <f t="shared" si="2"/>
        <v>0</v>
      </c>
      <c r="G83" s="18">
        <f t="shared" si="2"/>
        <v>0</v>
      </c>
      <c r="H83" s="18">
        <f t="shared" si="2"/>
        <v>0</v>
      </c>
    </row>
    <row r="84" spans="1:10">
      <c r="A84" s="17" t="s">
        <v>22</v>
      </c>
      <c r="B84" s="18">
        <f t="shared" si="2"/>
        <v>0</v>
      </c>
      <c r="C84" s="18">
        <f t="shared" si="2"/>
        <v>0</v>
      </c>
      <c r="D84" s="18">
        <f t="shared" si="2"/>
        <v>0</v>
      </c>
      <c r="E84" s="18">
        <f t="shared" si="2"/>
        <v>0</v>
      </c>
      <c r="F84" s="18">
        <f t="shared" si="2"/>
        <v>0</v>
      </c>
      <c r="G84" s="18">
        <f t="shared" si="2"/>
        <v>0</v>
      </c>
      <c r="H84" s="18">
        <f t="shared" si="2"/>
        <v>0</v>
      </c>
    </row>
    <row r="86" spans="1:10" ht="17.25" thickBot="1">
      <c r="A86" s="204" t="s">
        <v>167</v>
      </c>
      <c r="B86" s="205"/>
      <c r="C86" s="206">
        <v>9</v>
      </c>
      <c r="D86" s="207" t="s">
        <v>166</v>
      </c>
      <c r="E86" s="197"/>
      <c r="F86" s="198"/>
      <c r="G86" s="198"/>
      <c r="H86" s="198"/>
      <c r="I86" s="199"/>
      <c r="J86" s="200"/>
    </row>
    <row r="87" spans="1:10">
      <c r="A87" s="45" t="s">
        <v>0</v>
      </c>
      <c r="B87" s="46" t="s">
        <v>8</v>
      </c>
      <c r="C87" s="46" t="s">
        <v>23</v>
      </c>
      <c r="D87" s="46" t="s">
        <v>10</v>
      </c>
      <c r="E87" s="46" t="s">
        <v>11</v>
      </c>
      <c r="F87" s="46" t="s">
        <v>12</v>
      </c>
      <c r="G87" s="46" t="s">
        <v>13</v>
      </c>
      <c r="H87" s="47" t="s">
        <v>14</v>
      </c>
    </row>
    <row r="88" spans="1:10">
      <c r="A88" s="48" t="s">
        <v>24</v>
      </c>
      <c r="B88" s="18">
        <f>+ROUND($C$86*B44,0)</f>
        <v>1485</v>
      </c>
      <c r="C88" s="18">
        <f t="shared" ref="C88:H88" si="3">+ROUND($C$86*C44,0)</f>
        <v>945</v>
      </c>
      <c r="D88" s="18">
        <f t="shared" si="3"/>
        <v>1305</v>
      </c>
      <c r="E88" s="18">
        <f t="shared" si="3"/>
        <v>801</v>
      </c>
      <c r="F88" s="18">
        <f t="shared" si="3"/>
        <v>1332</v>
      </c>
      <c r="G88" s="18">
        <f t="shared" si="3"/>
        <v>738</v>
      </c>
      <c r="H88" s="201">
        <f t="shared" si="3"/>
        <v>1017</v>
      </c>
    </row>
    <row r="89" spans="1:10">
      <c r="A89" s="48" t="s">
        <v>16</v>
      </c>
      <c r="B89" s="18">
        <f t="shared" ref="B89:H95" si="4">+ROUND($C$86*B45,0)</f>
        <v>1188</v>
      </c>
      <c r="C89" s="18">
        <f t="shared" si="4"/>
        <v>1233</v>
      </c>
      <c r="D89" s="18">
        <f t="shared" si="4"/>
        <v>756</v>
      </c>
      <c r="E89" s="18">
        <f t="shared" si="4"/>
        <v>729</v>
      </c>
      <c r="F89" s="18">
        <f t="shared" si="4"/>
        <v>1413</v>
      </c>
      <c r="G89" s="18">
        <f t="shared" si="4"/>
        <v>0</v>
      </c>
      <c r="H89" s="201">
        <f t="shared" si="4"/>
        <v>1107</v>
      </c>
    </row>
    <row r="90" spans="1:10">
      <c r="A90" s="48" t="s">
        <v>17</v>
      </c>
      <c r="B90" s="18">
        <f t="shared" si="4"/>
        <v>963</v>
      </c>
      <c r="C90" s="18">
        <f t="shared" si="4"/>
        <v>1035</v>
      </c>
      <c r="D90" s="18">
        <f t="shared" si="4"/>
        <v>936</v>
      </c>
      <c r="E90" s="18">
        <f t="shared" si="4"/>
        <v>1098</v>
      </c>
      <c r="F90" s="18">
        <f t="shared" si="4"/>
        <v>873</v>
      </c>
      <c r="G90" s="18">
        <f t="shared" si="4"/>
        <v>612</v>
      </c>
      <c r="H90" s="201">
        <f t="shared" si="4"/>
        <v>1332</v>
      </c>
    </row>
    <row r="91" spans="1:10">
      <c r="A91" s="48" t="s">
        <v>18</v>
      </c>
      <c r="B91" s="18">
        <f t="shared" si="4"/>
        <v>954</v>
      </c>
      <c r="C91" s="18">
        <f t="shared" si="4"/>
        <v>1107</v>
      </c>
      <c r="D91" s="18">
        <f t="shared" si="4"/>
        <v>1152</v>
      </c>
      <c r="E91" s="18">
        <f t="shared" si="4"/>
        <v>765</v>
      </c>
      <c r="F91" s="18">
        <f t="shared" si="4"/>
        <v>720</v>
      </c>
      <c r="G91" s="18">
        <f t="shared" si="4"/>
        <v>747</v>
      </c>
      <c r="H91" s="201">
        <f t="shared" si="4"/>
        <v>1215</v>
      </c>
    </row>
    <row r="92" spans="1:10">
      <c r="A92" s="48" t="s">
        <v>19</v>
      </c>
      <c r="B92" s="18">
        <f t="shared" si="4"/>
        <v>1251</v>
      </c>
      <c r="C92" s="18">
        <f t="shared" si="4"/>
        <v>1287</v>
      </c>
      <c r="D92" s="18">
        <f t="shared" si="4"/>
        <v>1035</v>
      </c>
      <c r="E92" s="18">
        <f t="shared" si="4"/>
        <v>828</v>
      </c>
      <c r="F92" s="18">
        <f t="shared" si="4"/>
        <v>981</v>
      </c>
      <c r="G92" s="18">
        <f t="shared" si="4"/>
        <v>873</v>
      </c>
      <c r="H92" s="201">
        <f t="shared" si="4"/>
        <v>1530</v>
      </c>
    </row>
    <row r="93" spans="1:10">
      <c r="A93" s="48" t="s">
        <v>20</v>
      </c>
      <c r="B93" s="18">
        <f t="shared" si="4"/>
        <v>882</v>
      </c>
      <c r="C93" s="18">
        <f t="shared" si="4"/>
        <v>1017</v>
      </c>
      <c r="D93" s="18">
        <f t="shared" si="4"/>
        <v>828</v>
      </c>
      <c r="E93" s="18">
        <f t="shared" si="4"/>
        <v>855</v>
      </c>
      <c r="F93" s="18">
        <f t="shared" si="4"/>
        <v>1719</v>
      </c>
      <c r="G93" s="18">
        <f t="shared" si="4"/>
        <v>423</v>
      </c>
      <c r="H93" s="201">
        <f t="shared" si="4"/>
        <v>1026</v>
      </c>
    </row>
    <row r="94" spans="1:10">
      <c r="A94" s="48" t="s">
        <v>21</v>
      </c>
      <c r="B94" s="18">
        <f t="shared" si="4"/>
        <v>1431</v>
      </c>
      <c r="C94" s="18">
        <f t="shared" si="4"/>
        <v>738</v>
      </c>
      <c r="D94" s="18">
        <f t="shared" si="4"/>
        <v>1116</v>
      </c>
      <c r="E94" s="18">
        <f t="shared" si="4"/>
        <v>1071</v>
      </c>
      <c r="F94" s="18">
        <f t="shared" si="4"/>
        <v>1125</v>
      </c>
      <c r="G94" s="18">
        <f t="shared" si="4"/>
        <v>648</v>
      </c>
      <c r="H94" s="201">
        <f t="shared" si="4"/>
        <v>1485</v>
      </c>
    </row>
    <row r="95" spans="1:10" ht="17.25" thickBot="1">
      <c r="A95" s="49" t="s">
        <v>22</v>
      </c>
      <c r="B95" s="202">
        <f t="shared" si="4"/>
        <v>1143</v>
      </c>
      <c r="C95" s="202">
        <f t="shared" si="4"/>
        <v>1845</v>
      </c>
      <c r="D95" s="202">
        <f t="shared" si="4"/>
        <v>1008</v>
      </c>
      <c r="E95" s="202">
        <f t="shared" si="4"/>
        <v>954</v>
      </c>
      <c r="F95" s="202">
        <f t="shared" si="4"/>
        <v>1404</v>
      </c>
      <c r="G95" s="202">
        <f t="shared" si="4"/>
        <v>1467</v>
      </c>
      <c r="H95" s="203">
        <f t="shared" si="4"/>
        <v>909</v>
      </c>
    </row>
    <row r="97" spans="1:8">
      <c r="A97" s="22" t="s">
        <v>168</v>
      </c>
      <c r="B97" s="20"/>
      <c r="C97" s="162">
        <v>5</v>
      </c>
      <c r="D97" s="63" t="s">
        <v>166</v>
      </c>
      <c r="E97" s="20"/>
      <c r="F97" s="20"/>
      <c r="G97" s="20"/>
      <c r="H97" s="20"/>
    </row>
    <row r="98" spans="1:8">
      <c r="A98" s="12" t="s">
        <v>0</v>
      </c>
      <c r="B98" s="2" t="s">
        <v>8</v>
      </c>
      <c r="C98" s="2" t="s">
        <v>23</v>
      </c>
      <c r="D98" s="2" t="s">
        <v>10</v>
      </c>
      <c r="E98" s="2" t="s">
        <v>11</v>
      </c>
      <c r="F98" s="2" t="s">
        <v>12</v>
      </c>
      <c r="G98" s="2" t="s">
        <v>13</v>
      </c>
      <c r="H98" s="2" t="s">
        <v>14</v>
      </c>
    </row>
    <row r="99" spans="1:8">
      <c r="A99" s="17" t="s">
        <v>24</v>
      </c>
      <c r="B99" s="18">
        <f>+ROUND($C$97*B44,0)</f>
        <v>825</v>
      </c>
      <c r="C99" s="18">
        <f t="shared" ref="C99:H99" si="5">+ROUND($C$97*C44,0)</f>
        <v>525</v>
      </c>
      <c r="D99" s="18">
        <f t="shared" si="5"/>
        <v>725</v>
      </c>
      <c r="E99" s="18">
        <f t="shared" si="5"/>
        <v>445</v>
      </c>
      <c r="F99" s="18">
        <f t="shared" si="5"/>
        <v>740</v>
      </c>
      <c r="G99" s="18">
        <f t="shared" si="5"/>
        <v>410</v>
      </c>
      <c r="H99" s="18">
        <f t="shared" si="5"/>
        <v>565</v>
      </c>
    </row>
    <row r="100" spans="1:8">
      <c r="A100" s="17" t="s">
        <v>16</v>
      </c>
      <c r="B100" s="18">
        <f t="shared" ref="B100:H106" si="6">+ROUND($C$97*B45,0)</f>
        <v>660</v>
      </c>
      <c r="C100" s="18">
        <f t="shared" si="6"/>
        <v>685</v>
      </c>
      <c r="D100" s="18">
        <f t="shared" si="6"/>
        <v>420</v>
      </c>
      <c r="E100" s="18">
        <f t="shared" si="6"/>
        <v>405</v>
      </c>
      <c r="F100" s="18">
        <f t="shared" si="6"/>
        <v>785</v>
      </c>
      <c r="G100" s="18">
        <f t="shared" si="6"/>
        <v>0</v>
      </c>
      <c r="H100" s="18">
        <f t="shared" si="6"/>
        <v>615</v>
      </c>
    </row>
    <row r="101" spans="1:8">
      <c r="A101" s="17" t="s">
        <v>17</v>
      </c>
      <c r="B101" s="18">
        <f t="shared" si="6"/>
        <v>535</v>
      </c>
      <c r="C101" s="18">
        <f t="shared" si="6"/>
        <v>575</v>
      </c>
      <c r="D101" s="18">
        <f t="shared" si="6"/>
        <v>520</v>
      </c>
      <c r="E101" s="18">
        <f t="shared" si="6"/>
        <v>610</v>
      </c>
      <c r="F101" s="18">
        <f t="shared" si="6"/>
        <v>485</v>
      </c>
      <c r="G101" s="18">
        <f t="shared" si="6"/>
        <v>340</v>
      </c>
      <c r="H101" s="18">
        <f t="shared" si="6"/>
        <v>740</v>
      </c>
    </row>
    <row r="102" spans="1:8">
      <c r="A102" s="17" t="s">
        <v>18</v>
      </c>
      <c r="B102" s="18">
        <f t="shared" si="6"/>
        <v>530</v>
      </c>
      <c r="C102" s="18">
        <f t="shared" si="6"/>
        <v>615</v>
      </c>
      <c r="D102" s="18">
        <f t="shared" si="6"/>
        <v>640</v>
      </c>
      <c r="E102" s="18">
        <f t="shared" si="6"/>
        <v>425</v>
      </c>
      <c r="F102" s="18">
        <f t="shared" si="6"/>
        <v>400</v>
      </c>
      <c r="G102" s="18">
        <f t="shared" si="6"/>
        <v>415</v>
      </c>
      <c r="H102" s="18">
        <f t="shared" si="6"/>
        <v>675</v>
      </c>
    </row>
    <row r="103" spans="1:8">
      <c r="A103" s="17" t="s">
        <v>19</v>
      </c>
      <c r="B103" s="18">
        <f t="shared" si="6"/>
        <v>695</v>
      </c>
      <c r="C103" s="18">
        <f t="shared" si="6"/>
        <v>715</v>
      </c>
      <c r="D103" s="18">
        <f t="shared" si="6"/>
        <v>575</v>
      </c>
      <c r="E103" s="18">
        <f t="shared" si="6"/>
        <v>460</v>
      </c>
      <c r="F103" s="18">
        <f t="shared" si="6"/>
        <v>545</v>
      </c>
      <c r="G103" s="18">
        <f t="shared" si="6"/>
        <v>485</v>
      </c>
      <c r="H103" s="18">
        <f t="shared" si="6"/>
        <v>850</v>
      </c>
    </row>
    <row r="104" spans="1:8">
      <c r="A104" s="17" t="s">
        <v>20</v>
      </c>
      <c r="B104" s="18">
        <f t="shared" si="6"/>
        <v>490</v>
      </c>
      <c r="C104" s="18">
        <f t="shared" si="6"/>
        <v>565</v>
      </c>
      <c r="D104" s="18">
        <f t="shared" si="6"/>
        <v>460</v>
      </c>
      <c r="E104" s="18">
        <f t="shared" si="6"/>
        <v>475</v>
      </c>
      <c r="F104" s="18">
        <f t="shared" si="6"/>
        <v>955</v>
      </c>
      <c r="G104" s="18">
        <f t="shared" si="6"/>
        <v>235</v>
      </c>
      <c r="H104" s="18">
        <f t="shared" si="6"/>
        <v>570</v>
      </c>
    </row>
    <row r="105" spans="1:8">
      <c r="A105" s="17" t="s">
        <v>21</v>
      </c>
      <c r="B105" s="18">
        <f t="shared" si="6"/>
        <v>795</v>
      </c>
      <c r="C105" s="18">
        <f t="shared" si="6"/>
        <v>410</v>
      </c>
      <c r="D105" s="18">
        <f t="shared" si="6"/>
        <v>620</v>
      </c>
      <c r="E105" s="18">
        <f t="shared" si="6"/>
        <v>595</v>
      </c>
      <c r="F105" s="18">
        <f t="shared" si="6"/>
        <v>625</v>
      </c>
      <c r="G105" s="18">
        <f t="shared" si="6"/>
        <v>360</v>
      </c>
      <c r="H105" s="18">
        <f t="shared" si="6"/>
        <v>825</v>
      </c>
    </row>
    <row r="106" spans="1:8">
      <c r="A106" s="17" t="s">
        <v>22</v>
      </c>
      <c r="B106" s="18">
        <f t="shared" si="6"/>
        <v>635</v>
      </c>
      <c r="C106" s="18">
        <f t="shared" si="6"/>
        <v>1025</v>
      </c>
      <c r="D106" s="18">
        <f t="shared" si="6"/>
        <v>560</v>
      </c>
      <c r="E106" s="18">
        <f t="shared" si="6"/>
        <v>530</v>
      </c>
      <c r="F106" s="18">
        <f t="shared" si="6"/>
        <v>780</v>
      </c>
      <c r="G106" s="18">
        <f t="shared" si="6"/>
        <v>815</v>
      </c>
      <c r="H106" s="18">
        <f t="shared" si="6"/>
        <v>505</v>
      </c>
    </row>
    <row r="108" spans="1:8">
      <c r="A108" s="22" t="s">
        <v>25</v>
      </c>
      <c r="B108" s="20"/>
      <c r="C108" s="20"/>
      <c r="D108" s="20"/>
      <c r="E108" s="20"/>
      <c r="F108" s="20"/>
      <c r="G108" s="20"/>
      <c r="H108" s="20"/>
    </row>
    <row r="109" spans="1:8">
      <c r="A109" s="12" t="s">
        <v>0</v>
      </c>
      <c r="B109" s="2" t="s">
        <v>8</v>
      </c>
      <c r="C109" s="2" t="s">
        <v>23</v>
      </c>
      <c r="D109" s="2" t="s">
        <v>10</v>
      </c>
      <c r="E109" s="2" t="s">
        <v>11</v>
      </c>
      <c r="F109" s="2" t="s">
        <v>12</v>
      </c>
      <c r="G109" s="2" t="s">
        <v>13</v>
      </c>
      <c r="H109" s="2" t="s">
        <v>14</v>
      </c>
    </row>
    <row r="110" spans="1:8">
      <c r="A110" s="17" t="s">
        <v>24</v>
      </c>
      <c r="B110" s="18">
        <f>+ROUND((B55+B66+B77+B88+B99)*0.1,0)</f>
        <v>2302</v>
      </c>
      <c r="C110" s="18">
        <f t="shared" ref="C110:H110" si="7">+ROUND((C55+C66+C77+C88+C99)*0.1,0)</f>
        <v>1498</v>
      </c>
      <c r="D110" s="18">
        <f t="shared" si="7"/>
        <v>2034</v>
      </c>
      <c r="E110" s="18">
        <f t="shared" si="7"/>
        <v>1284</v>
      </c>
      <c r="F110" s="18">
        <f t="shared" si="7"/>
        <v>2074</v>
      </c>
      <c r="G110" s="18">
        <f t="shared" si="7"/>
        <v>1190</v>
      </c>
      <c r="H110" s="18">
        <f t="shared" si="7"/>
        <v>1605</v>
      </c>
    </row>
    <row r="111" spans="1:8">
      <c r="A111" s="17" t="s">
        <v>16</v>
      </c>
      <c r="B111" s="18">
        <f t="shared" ref="B111:H117" si="8">+ROUND((B56+B67+B78+B89+B100)*0.1,0)</f>
        <v>1860</v>
      </c>
      <c r="C111" s="18">
        <f t="shared" si="8"/>
        <v>1927</v>
      </c>
      <c r="D111" s="18">
        <f t="shared" si="8"/>
        <v>1217</v>
      </c>
      <c r="E111" s="18">
        <f t="shared" si="8"/>
        <v>1176</v>
      </c>
      <c r="F111" s="18">
        <f t="shared" si="8"/>
        <v>2195</v>
      </c>
      <c r="G111" s="18">
        <f t="shared" si="8"/>
        <v>91</v>
      </c>
      <c r="H111" s="18">
        <f t="shared" si="8"/>
        <v>1739</v>
      </c>
    </row>
    <row r="112" spans="1:8">
      <c r="A112" s="17" t="s">
        <v>17</v>
      </c>
      <c r="B112" s="18">
        <f t="shared" si="8"/>
        <v>1525</v>
      </c>
      <c r="C112" s="18">
        <f t="shared" si="8"/>
        <v>1632</v>
      </c>
      <c r="D112" s="18">
        <f t="shared" si="8"/>
        <v>1485</v>
      </c>
      <c r="E112" s="18">
        <f t="shared" si="8"/>
        <v>1726</v>
      </c>
      <c r="F112" s="18">
        <f t="shared" si="8"/>
        <v>1391</v>
      </c>
      <c r="G112" s="18">
        <f t="shared" si="8"/>
        <v>1002</v>
      </c>
      <c r="H112" s="18">
        <f t="shared" si="8"/>
        <v>2074</v>
      </c>
    </row>
    <row r="113" spans="1:8">
      <c r="A113" s="17" t="s">
        <v>18</v>
      </c>
      <c r="B113" s="18">
        <f t="shared" si="8"/>
        <v>1511</v>
      </c>
      <c r="C113" s="18">
        <f t="shared" si="8"/>
        <v>1739</v>
      </c>
      <c r="D113" s="18">
        <f t="shared" si="8"/>
        <v>1806</v>
      </c>
      <c r="E113" s="18">
        <f t="shared" si="8"/>
        <v>1230</v>
      </c>
      <c r="F113" s="18">
        <f t="shared" si="8"/>
        <v>1163</v>
      </c>
      <c r="G113" s="18">
        <f t="shared" si="8"/>
        <v>1203</v>
      </c>
      <c r="H113" s="18">
        <f t="shared" si="8"/>
        <v>1900</v>
      </c>
    </row>
    <row r="114" spans="1:8">
      <c r="A114" s="17" t="s">
        <v>19</v>
      </c>
      <c r="B114" s="18">
        <f t="shared" si="8"/>
        <v>1954</v>
      </c>
      <c r="C114" s="18">
        <f t="shared" si="8"/>
        <v>2007</v>
      </c>
      <c r="D114" s="18">
        <f t="shared" si="8"/>
        <v>1632</v>
      </c>
      <c r="E114" s="18">
        <f t="shared" si="8"/>
        <v>1324</v>
      </c>
      <c r="F114" s="18">
        <f t="shared" si="8"/>
        <v>1552</v>
      </c>
      <c r="G114" s="18">
        <f t="shared" si="8"/>
        <v>1391</v>
      </c>
      <c r="H114" s="18">
        <f t="shared" si="8"/>
        <v>2369</v>
      </c>
    </row>
    <row r="115" spans="1:8">
      <c r="A115" s="17" t="s">
        <v>20</v>
      </c>
      <c r="B115" s="18">
        <f t="shared" si="8"/>
        <v>1404</v>
      </c>
      <c r="C115" s="18">
        <f t="shared" si="8"/>
        <v>1605</v>
      </c>
      <c r="D115" s="18">
        <f t="shared" si="8"/>
        <v>1324</v>
      </c>
      <c r="E115" s="18">
        <f t="shared" si="8"/>
        <v>1364</v>
      </c>
      <c r="F115" s="18">
        <f t="shared" si="8"/>
        <v>2650</v>
      </c>
      <c r="G115" s="18">
        <f t="shared" si="8"/>
        <v>721</v>
      </c>
      <c r="H115" s="18">
        <f t="shared" si="8"/>
        <v>1619</v>
      </c>
    </row>
    <row r="116" spans="1:8">
      <c r="A116" s="17" t="s">
        <v>21</v>
      </c>
      <c r="B116" s="18">
        <f t="shared" si="8"/>
        <v>2222</v>
      </c>
      <c r="C116" s="18">
        <f t="shared" si="8"/>
        <v>1190</v>
      </c>
      <c r="D116" s="18">
        <f t="shared" si="8"/>
        <v>1753</v>
      </c>
      <c r="E116" s="18">
        <f t="shared" si="8"/>
        <v>1686</v>
      </c>
      <c r="F116" s="18">
        <f t="shared" si="8"/>
        <v>1766</v>
      </c>
      <c r="G116" s="18">
        <f t="shared" si="8"/>
        <v>1056</v>
      </c>
      <c r="H116" s="18">
        <f t="shared" si="8"/>
        <v>2302</v>
      </c>
    </row>
    <row r="117" spans="1:8">
      <c r="A117" s="17" t="s">
        <v>22</v>
      </c>
      <c r="B117" s="18">
        <f t="shared" si="8"/>
        <v>1793</v>
      </c>
      <c r="C117" s="18">
        <f t="shared" si="8"/>
        <v>2885</v>
      </c>
      <c r="D117" s="18">
        <f t="shared" si="8"/>
        <v>1592</v>
      </c>
      <c r="E117" s="18">
        <f t="shared" si="8"/>
        <v>1511</v>
      </c>
      <c r="F117" s="18">
        <f t="shared" si="8"/>
        <v>2181</v>
      </c>
      <c r="G117" s="18">
        <f t="shared" si="8"/>
        <v>2275</v>
      </c>
      <c r="H117" s="18">
        <f t="shared" si="8"/>
        <v>1444</v>
      </c>
    </row>
    <row r="119" spans="1:8">
      <c r="A119" s="22" t="s">
        <v>170</v>
      </c>
      <c r="B119" s="20"/>
      <c r="C119" s="20"/>
      <c r="D119" s="20"/>
      <c r="E119" s="20"/>
      <c r="F119" s="20"/>
      <c r="G119" s="20"/>
      <c r="H119" s="20"/>
    </row>
    <row r="120" spans="1:8">
      <c r="A120" s="12" t="s">
        <v>0</v>
      </c>
      <c r="B120" s="2" t="s">
        <v>8</v>
      </c>
      <c r="C120" s="2" t="s">
        <v>23</v>
      </c>
      <c r="D120" s="2" t="s">
        <v>10</v>
      </c>
      <c r="E120" s="2" t="s">
        <v>11</v>
      </c>
      <c r="F120" s="2" t="s">
        <v>12</v>
      </c>
      <c r="G120" s="2" t="s">
        <v>13</v>
      </c>
      <c r="H120" s="2" t="s">
        <v>14</v>
      </c>
    </row>
    <row r="121" spans="1:8">
      <c r="A121" s="17" t="s">
        <v>24</v>
      </c>
      <c r="B121" s="18">
        <f>+ROUNDDOWN((B55+B66+B77+B88+B99+B110),-1)-ROUND((B55+B66+B77+B88+B99+B110),0)</f>
        <v>-2</v>
      </c>
      <c r="C121" s="18">
        <f t="shared" ref="C121:H121" si="9">+ROUNDDOWN((C55+C66+C77+C88+C99+C110),-1)-ROUND((C55+C66+C77+C88+C99+C110),0)</f>
        <v>-8</v>
      </c>
      <c r="D121" s="18">
        <f t="shared" si="9"/>
        <v>-4</v>
      </c>
      <c r="E121" s="18">
        <f t="shared" si="9"/>
        <v>0</v>
      </c>
      <c r="F121" s="18">
        <f t="shared" si="9"/>
        <v>-6</v>
      </c>
      <c r="G121" s="18">
        <f t="shared" si="9"/>
        <v>-8</v>
      </c>
      <c r="H121" s="18">
        <f t="shared" si="9"/>
        <v>-7</v>
      </c>
    </row>
    <row r="122" spans="1:8">
      <c r="A122" s="17" t="s">
        <v>16</v>
      </c>
      <c r="B122" s="18">
        <f t="shared" ref="B122:H128" si="10">+ROUNDDOWN((B56+B67+B78+B89+B100+B111),-1)-ROUND((B56+B67+B78+B89+B100+B111),0)</f>
        <v>-8</v>
      </c>
      <c r="C122" s="18">
        <f t="shared" si="10"/>
        <v>-5</v>
      </c>
      <c r="D122" s="18">
        <f t="shared" si="10"/>
        <v>-3</v>
      </c>
      <c r="E122" s="18">
        <f t="shared" si="10"/>
        <v>0</v>
      </c>
      <c r="F122" s="18">
        <f t="shared" si="10"/>
        <v>-3</v>
      </c>
      <c r="G122" s="18">
        <f t="shared" si="10"/>
        <v>-1</v>
      </c>
      <c r="H122" s="18">
        <f t="shared" si="10"/>
        <v>-1</v>
      </c>
    </row>
    <row r="123" spans="1:8">
      <c r="A123" s="17" t="s">
        <v>17</v>
      </c>
      <c r="B123" s="18">
        <f t="shared" si="10"/>
        <v>-3</v>
      </c>
      <c r="C123" s="18">
        <f t="shared" si="10"/>
        <v>-2</v>
      </c>
      <c r="D123" s="18">
        <f t="shared" si="10"/>
        <v>-1</v>
      </c>
      <c r="E123" s="18">
        <f t="shared" si="10"/>
        <v>-4</v>
      </c>
      <c r="F123" s="18">
        <f t="shared" si="10"/>
        <v>-9</v>
      </c>
      <c r="G123" s="18">
        <f t="shared" si="10"/>
        <v>-4</v>
      </c>
      <c r="H123" s="18">
        <f t="shared" si="10"/>
        <v>-6</v>
      </c>
    </row>
    <row r="124" spans="1:8">
      <c r="A124" s="17" t="s">
        <v>18</v>
      </c>
      <c r="B124" s="18">
        <f t="shared" si="10"/>
        <v>-5</v>
      </c>
      <c r="C124" s="18">
        <f t="shared" si="10"/>
        <v>-1</v>
      </c>
      <c r="D124" s="18">
        <f t="shared" si="10"/>
        <v>-8</v>
      </c>
      <c r="E124" s="18">
        <f t="shared" si="10"/>
        <v>0</v>
      </c>
      <c r="F124" s="18">
        <f t="shared" si="10"/>
        <v>-3</v>
      </c>
      <c r="G124" s="18">
        <f t="shared" si="10"/>
        <v>-5</v>
      </c>
      <c r="H124" s="18">
        <f t="shared" si="10"/>
        <v>0</v>
      </c>
    </row>
    <row r="125" spans="1:8">
      <c r="A125" s="17" t="s">
        <v>19</v>
      </c>
      <c r="B125" s="18">
        <f t="shared" si="10"/>
        <v>0</v>
      </c>
      <c r="C125" s="18">
        <f t="shared" si="10"/>
        <v>-9</v>
      </c>
      <c r="D125" s="18">
        <f t="shared" si="10"/>
        <v>-2</v>
      </c>
      <c r="E125" s="18">
        <f t="shared" si="10"/>
        <v>-2</v>
      </c>
      <c r="F125" s="18">
        <f t="shared" si="10"/>
        <v>-8</v>
      </c>
      <c r="G125" s="18">
        <f t="shared" si="10"/>
        <v>-9</v>
      </c>
      <c r="H125" s="18">
        <f t="shared" si="10"/>
        <v>-9</v>
      </c>
    </row>
    <row r="126" spans="1:8">
      <c r="A126" s="17" t="s">
        <v>20</v>
      </c>
      <c r="B126" s="18">
        <f t="shared" si="10"/>
        <v>-6</v>
      </c>
      <c r="C126" s="18">
        <f t="shared" si="10"/>
        <v>-7</v>
      </c>
      <c r="D126" s="18">
        <f t="shared" si="10"/>
        <v>-2</v>
      </c>
      <c r="E126" s="18">
        <f t="shared" si="10"/>
        <v>-4</v>
      </c>
      <c r="F126" s="18">
        <f t="shared" si="10"/>
        <v>-4</v>
      </c>
      <c r="G126" s="18">
        <f t="shared" si="10"/>
        <v>-9</v>
      </c>
      <c r="H126" s="18">
        <f t="shared" si="10"/>
        <v>-5</v>
      </c>
    </row>
    <row r="127" spans="1:8">
      <c r="A127" s="17" t="s">
        <v>21</v>
      </c>
      <c r="B127" s="18">
        <f t="shared" si="10"/>
        <v>-8</v>
      </c>
      <c r="C127" s="18">
        <f t="shared" si="10"/>
        <v>-8</v>
      </c>
      <c r="D127" s="18">
        <f t="shared" si="10"/>
        <v>-9</v>
      </c>
      <c r="E127" s="18">
        <f t="shared" si="10"/>
        <v>-2</v>
      </c>
      <c r="F127" s="18">
        <f t="shared" si="10"/>
        <v>-6</v>
      </c>
      <c r="G127" s="18">
        <f t="shared" si="10"/>
        <v>-4</v>
      </c>
      <c r="H127" s="18">
        <f t="shared" si="10"/>
        <v>-2</v>
      </c>
    </row>
    <row r="128" spans="1:8">
      <c r="A128" s="17" t="s">
        <v>22</v>
      </c>
      <c r="B128" s="18">
        <f t="shared" si="10"/>
        <v>-1</v>
      </c>
      <c r="C128" s="18">
        <f t="shared" si="10"/>
        <v>0</v>
      </c>
      <c r="D128" s="18">
        <f t="shared" si="10"/>
        <v>0</v>
      </c>
      <c r="E128" s="18">
        <f t="shared" si="10"/>
        <v>-5</v>
      </c>
      <c r="F128" s="18">
        <f t="shared" si="10"/>
        <v>-5</v>
      </c>
      <c r="G128" s="18">
        <f t="shared" si="10"/>
        <v>-7</v>
      </c>
      <c r="H128" s="18">
        <f t="shared" si="10"/>
        <v>-8</v>
      </c>
    </row>
    <row r="130" spans="1:8">
      <c r="A130" s="22" t="s">
        <v>7</v>
      </c>
      <c r="B130" s="20"/>
      <c r="C130" s="20"/>
      <c r="D130" s="20"/>
      <c r="E130" s="20"/>
      <c r="F130" s="20"/>
      <c r="G130" s="20"/>
      <c r="H130" s="20"/>
    </row>
    <row r="131" spans="1:8">
      <c r="A131" s="12" t="s">
        <v>0</v>
      </c>
      <c r="B131" s="2" t="s">
        <v>8</v>
      </c>
      <c r="C131" s="2" t="s">
        <v>23</v>
      </c>
      <c r="D131" s="2" t="s">
        <v>10</v>
      </c>
      <c r="E131" s="2" t="s">
        <v>11</v>
      </c>
      <c r="F131" s="2" t="s">
        <v>12</v>
      </c>
      <c r="G131" s="2" t="s">
        <v>13</v>
      </c>
      <c r="H131" s="2" t="s">
        <v>14</v>
      </c>
    </row>
    <row r="132" spans="1:8">
      <c r="A132" s="17" t="s">
        <v>24</v>
      </c>
      <c r="B132" s="18">
        <f>+ROUNDDOWN((B55+B66+B77+B88+B99)*$E$37,-1)</f>
        <v>780</v>
      </c>
      <c r="C132" s="18">
        <f t="shared" ref="C132:H132" si="11">+ROUNDDOWN((C55+C66+C77+C88+C99)*$E$37,-1)</f>
        <v>500</v>
      </c>
      <c r="D132" s="18">
        <f t="shared" si="11"/>
        <v>690</v>
      </c>
      <c r="E132" s="18">
        <f t="shared" si="11"/>
        <v>430</v>
      </c>
      <c r="F132" s="18">
        <f t="shared" si="11"/>
        <v>700</v>
      </c>
      <c r="G132" s="18">
        <f t="shared" si="11"/>
        <v>400</v>
      </c>
      <c r="H132" s="18">
        <f t="shared" si="11"/>
        <v>540</v>
      </c>
    </row>
    <row r="133" spans="1:8">
      <c r="A133" s="17" t="s">
        <v>16</v>
      </c>
      <c r="B133" s="18">
        <f t="shared" ref="B133:H139" si="12">+ROUNDDOWN((B56+B67+B78+B89+B100)*$E$37,-1)</f>
        <v>630</v>
      </c>
      <c r="C133" s="18">
        <f t="shared" si="12"/>
        <v>650</v>
      </c>
      <c r="D133" s="18">
        <f t="shared" si="12"/>
        <v>410</v>
      </c>
      <c r="E133" s="18">
        <f t="shared" si="12"/>
        <v>390</v>
      </c>
      <c r="F133" s="18">
        <f t="shared" si="12"/>
        <v>740</v>
      </c>
      <c r="G133" s="18">
        <f t="shared" si="12"/>
        <v>30</v>
      </c>
      <c r="H133" s="18">
        <f t="shared" si="12"/>
        <v>590</v>
      </c>
    </row>
    <row r="134" spans="1:8">
      <c r="A134" s="17" t="s">
        <v>17</v>
      </c>
      <c r="B134" s="18">
        <f t="shared" si="12"/>
        <v>510</v>
      </c>
      <c r="C134" s="18">
        <f t="shared" si="12"/>
        <v>550</v>
      </c>
      <c r="D134" s="18">
        <f t="shared" si="12"/>
        <v>500</v>
      </c>
      <c r="E134" s="18">
        <f t="shared" si="12"/>
        <v>580</v>
      </c>
      <c r="F134" s="18">
        <f t="shared" si="12"/>
        <v>470</v>
      </c>
      <c r="G134" s="18">
        <f t="shared" si="12"/>
        <v>340</v>
      </c>
      <c r="H134" s="18">
        <f t="shared" si="12"/>
        <v>700</v>
      </c>
    </row>
    <row r="135" spans="1:8">
      <c r="A135" s="17" t="s">
        <v>18</v>
      </c>
      <c r="B135" s="18">
        <f t="shared" si="12"/>
        <v>510</v>
      </c>
      <c r="C135" s="18">
        <f t="shared" si="12"/>
        <v>590</v>
      </c>
      <c r="D135" s="18">
        <f t="shared" si="12"/>
        <v>610</v>
      </c>
      <c r="E135" s="18">
        <f t="shared" si="12"/>
        <v>410</v>
      </c>
      <c r="F135" s="18">
        <f t="shared" si="12"/>
        <v>390</v>
      </c>
      <c r="G135" s="18">
        <f t="shared" si="12"/>
        <v>400</v>
      </c>
      <c r="H135" s="18">
        <f t="shared" si="12"/>
        <v>640</v>
      </c>
    </row>
    <row r="136" spans="1:8">
      <c r="A136" s="17" t="s">
        <v>19</v>
      </c>
      <c r="B136" s="18">
        <f t="shared" si="12"/>
        <v>660</v>
      </c>
      <c r="C136" s="18">
        <f t="shared" si="12"/>
        <v>680</v>
      </c>
      <c r="D136" s="18">
        <f t="shared" si="12"/>
        <v>550</v>
      </c>
      <c r="E136" s="18">
        <f t="shared" si="12"/>
        <v>450</v>
      </c>
      <c r="F136" s="18">
        <f t="shared" si="12"/>
        <v>520</v>
      </c>
      <c r="G136" s="18">
        <f t="shared" si="12"/>
        <v>470</v>
      </c>
      <c r="H136" s="18">
        <f t="shared" si="12"/>
        <v>800</v>
      </c>
    </row>
    <row r="137" spans="1:8">
      <c r="A137" s="17" t="s">
        <v>20</v>
      </c>
      <c r="B137" s="18">
        <f t="shared" si="12"/>
        <v>470</v>
      </c>
      <c r="C137" s="18">
        <f t="shared" si="12"/>
        <v>540</v>
      </c>
      <c r="D137" s="18">
        <f t="shared" si="12"/>
        <v>450</v>
      </c>
      <c r="E137" s="18">
        <f t="shared" si="12"/>
        <v>460</v>
      </c>
      <c r="F137" s="18">
        <f t="shared" si="12"/>
        <v>900</v>
      </c>
      <c r="G137" s="18">
        <f t="shared" si="12"/>
        <v>240</v>
      </c>
      <c r="H137" s="18">
        <f t="shared" si="12"/>
        <v>550</v>
      </c>
    </row>
    <row r="138" spans="1:8">
      <c r="A138" s="17" t="s">
        <v>21</v>
      </c>
      <c r="B138" s="18">
        <f t="shared" si="12"/>
        <v>750</v>
      </c>
      <c r="C138" s="18">
        <f t="shared" si="12"/>
        <v>400</v>
      </c>
      <c r="D138" s="18">
        <f t="shared" si="12"/>
        <v>590</v>
      </c>
      <c r="E138" s="18">
        <f t="shared" si="12"/>
        <v>570</v>
      </c>
      <c r="F138" s="18">
        <f t="shared" si="12"/>
        <v>600</v>
      </c>
      <c r="G138" s="18">
        <f t="shared" si="12"/>
        <v>350</v>
      </c>
      <c r="H138" s="18">
        <f t="shared" si="12"/>
        <v>780</v>
      </c>
    </row>
    <row r="139" spans="1:8">
      <c r="A139" s="17" t="s">
        <v>22</v>
      </c>
      <c r="B139" s="18">
        <f t="shared" si="12"/>
        <v>600</v>
      </c>
      <c r="C139" s="18">
        <f t="shared" si="12"/>
        <v>980</v>
      </c>
      <c r="D139" s="18">
        <f t="shared" si="12"/>
        <v>540</v>
      </c>
      <c r="E139" s="18">
        <f t="shared" si="12"/>
        <v>510</v>
      </c>
      <c r="F139" s="18">
        <f t="shared" si="12"/>
        <v>740</v>
      </c>
      <c r="G139" s="18">
        <f t="shared" si="12"/>
        <v>770</v>
      </c>
      <c r="H139" s="18">
        <f t="shared" si="12"/>
        <v>490</v>
      </c>
    </row>
    <row r="140" spans="1:8">
      <c r="B140" s="240"/>
    </row>
    <row r="141" spans="1:8">
      <c r="A141" s="22" t="s">
        <v>103</v>
      </c>
      <c r="B141" s="20"/>
      <c r="C141" s="20"/>
      <c r="D141" s="20"/>
      <c r="E141" s="20"/>
      <c r="F141" s="20"/>
      <c r="G141" s="20"/>
      <c r="H141" s="20"/>
    </row>
    <row r="142" spans="1:8">
      <c r="A142" s="12" t="s">
        <v>0</v>
      </c>
      <c r="B142" s="241" t="s">
        <v>8</v>
      </c>
      <c r="C142" s="2" t="s">
        <v>23</v>
      </c>
      <c r="D142" s="2" t="s">
        <v>10</v>
      </c>
      <c r="E142" s="2" t="s">
        <v>11</v>
      </c>
      <c r="F142" s="2" t="s">
        <v>12</v>
      </c>
      <c r="G142" s="2" t="s">
        <v>13</v>
      </c>
      <c r="H142" s="2" t="s">
        <v>14</v>
      </c>
    </row>
    <row r="143" spans="1:8">
      <c r="A143" s="17" t="s">
        <v>24</v>
      </c>
      <c r="B143" s="18">
        <v>2500</v>
      </c>
      <c r="C143" s="18">
        <v>2500</v>
      </c>
      <c r="D143" s="18">
        <v>2500</v>
      </c>
      <c r="E143" s="18">
        <v>2500</v>
      </c>
      <c r="F143" s="18">
        <v>2500</v>
      </c>
      <c r="G143" s="18">
        <v>2500</v>
      </c>
      <c r="H143" s="18">
        <v>2500</v>
      </c>
    </row>
    <row r="144" spans="1:8">
      <c r="A144" s="17" t="s">
        <v>16</v>
      </c>
      <c r="B144" s="18">
        <v>2500</v>
      </c>
      <c r="C144" s="18">
        <v>2500</v>
      </c>
      <c r="D144" s="18">
        <v>2500</v>
      </c>
      <c r="E144" s="18">
        <v>2500</v>
      </c>
      <c r="F144" s="18">
        <v>2500</v>
      </c>
      <c r="G144" s="163"/>
      <c r="H144" s="18">
        <v>2500</v>
      </c>
    </row>
    <row r="145" spans="1:8">
      <c r="A145" s="17" t="s">
        <v>17</v>
      </c>
      <c r="B145" s="18">
        <v>2500</v>
      </c>
      <c r="C145" s="18">
        <v>2500</v>
      </c>
      <c r="D145" s="18">
        <v>2500</v>
      </c>
      <c r="E145" s="18">
        <v>2500</v>
      </c>
      <c r="F145" s="253"/>
      <c r="G145" s="18">
        <v>2500</v>
      </c>
      <c r="H145" s="18">
        <v>2500</v>
      </c>
    </row>
    <row r="146" spans="1:8">
      <c r="A146" s="17" t="s">
        <v>18</v>
      </c>
      <c r="B146" s="18">
        <v>2500</v>
      </c>
      <c r="C146" s="18">
        <v>2500</v>
      </c>
      <c r="D146" s="18">
        <v>2500</v>
      </c>
      <c r="E146" s="18">
        <v>2500</v>
      </c>
      <c r="F146" s="18">
        <v>2500</v>
      </c>
      <c r="G146" s="18">
        <v>2500</v>
      </c>
      <c r="H146" s="18">
        <v>2500</v>
      </c>
    </row>
    <row r="147" spans="1:8">
      <c r="A147" s="17" t="s">
        <v>19</v>
      </c>
      <c r="B147" s="18">
        <v>2500</v>
      </c>
      <c r="C147" s="18">
        <v>2500</v>
      </c>
      <c r="D147" s="18">
        <v>2500</v>
      </c>
      <c r="E147" s="163"/>
      <c r="F147" s="18">
        <v>2500</v>
      </c>
      <c r="G147" s="18">
        <v>2500</v>
      </c>
      <c r="H147" s="163"/>
    </row>
    <row r="148" spans="1:8">
      <c r="A148" s="17" t="s">
        <v>20</v>
      </c>
      <c r="B148" s="18">
        <v>2500</v>
      </c>
      <c r="C148" s="18">
        <v>2500</v>
      </c>
      <c r="D148" s="18">
        <v>2500</v>
      </c>
      <c r="E148" s="18">
        <v>2500</v>
      </c>
      <c r="F148" s="18">
        <v>2500</v>
      </c>
      <c r="G148" s="18">
        <v>2500</v>
      </c>
      <c r="H148" s="18">
        <v>2500</v>
      </c>
    </row>
    <row r="149" spans="1:8">
      <c r="A149" s="17" t="s">
        <v>21</v>
      </c>
      <c r="B149" s="18">
        <v>2500</v>
      </c>
      <c r="C149" s="18">
        <v>2500</v>
      </c>
      <c r="D149" s="18">
        <v>2500</v>
      </c>
      <c r="E149" s="18">
        <v>2500</v>
      </c>
      <c r="F149" s="18">
        <v>2500</v>
      </c>
      <c r="G149" s="18">
        <v>2500</v>
      </c>
      <c r="H149" s="18">
        <v>2500</v>
      </c>
    </row>
    <row r="150" spans="1:8">
      <c r="A150" s="17" t="s">
        <v>22</v>
      </c>
      <c r="B150" s="18">
        <v>2500</v>
      </c>
      <c r="C150" s="18">
        <v>2500</v>
      </c>
      <c r="D150" s="18">
        <v>2500</v>
      </c>
      <c r="E150" s="163">
        <v>2500</v>
      </c>
      <c r="F150" s="18">
        <v>2500</v>
      </c>
      <c r="G150" s="18">
        <v>2500</v>
      </c>
      <c r="H150" s="18">
        <v>0</v>
      </c>
    </row>
    <row r="151" spans="1:8">
      <c r="B151" s="240"/>
    </row>
    <row r="152" spans="1:8">
      <c r="A152" s="22" t="s">
        <v>104</v>
      </c>
      <c r="B152" s="20"/>
      <c r="C152" s="20"/>
      <c r="D152" s="20"/>
      <c r="E152" s="20"/>
      <c r="F152" s="20"/>
      <c r="G152" s="20"/>
      <c r="H152" s="20"/>
    </row>
    <row r="153" spans="1:8">
      <c r="A153" s="12" t="s">
        <v>0</v>
      </c>
      <c r="B153" s="241" t="s">
        <v>8</v>
      </c>
      <c r="C153" s="2" t="s">
        <v>23</v>
      </c>
      <c r="D153" s="2" t="s">
        <v>10</v>
      </c>
      <c r="E153" s="2" t="s">
        <v>11</v>
      </c>
      <c r="F153" s="2" t="s">
        <v>12</v>
      </c>
      <c r="G153" s="2" t="s">
        <v>13</v>
      </c>
      <c r="H153" s="2" t="s">
        <v>14</v>
      </c>
    </row>
    <row r="154" spans="1:8">
      <c r="A154" s="17" t="s">
        <v>24</v>
      </c>
      <c r="B154" s="18"/>
      <c r="C154" s="18"/>
      <c r="D154" s="18"/>
      <c r="E154" s="18"/>
      <c r="F154" s="18"/>
      <c r="G154" s="18"/>
      <c r="H154" s="18"/>
    </row>
    <row r="155" spans="1:8">
      <c r="A155" s="17" t="s">
        <v>16</v>
      </c>
      <c r="B155" s="18"/>
      <c r="C155" s="18"/>
      <c r="D155" s="18"/>
      <c r="E155" s="18"/>
      <c r="F155" s="18"/>
      <c r="G155" s="18"/>
      <c r="H155" s="18"/>
    </row>
    <row r="156" spans="1:8">
      <c r="A156" s="17" t="s">
        <v>17</v>
      </c>
      <c r="B156" s="18"/>
      <c r="C156" s="18"/>
      <c r="D156" s="18"/>
      <c r="E156" s="18"/>
      <c r="F156" s="253">
        <v>-17180</v>
      </c>
      <c r="G156" s="18"/>
      <c r="H156" s="18"/>
    </row>
    <row r="157" spans="1:8">
      <c r="A157" s="17" t="s">
        <v>18</v>
      </c>
      <c r="B157" s="18"/>
      <c r="C157" s="18"/>
      <c r="D157" s="18"/>
      <c r="E157" s="18"/>
      <c r="F157" s="18"/>
      <c r="G157" s="18"/>
      <c r="H157" s="18"/>
    </row>
    <row r="158" spans="1:8">
      <c r="A158" s="17" t="s">
        <v>19</v>
      </c>
      <c r="B158" s="18"/>
      <c r="C158" s="18"/>
      <c r="D158" s="18"/>
      <c r="E158" s="18"/>
      <c r="F158" s="18"/>
      <c r="G158" s="18"/>
      <c r="H158" s="18"/>
    </row>
    <row r="159" spans="1:8">
      <c r="A159" s="17" t="s">
        <v>20</v>
      </c>
      <c r="B159" s="18"/>
      <c r="C159" s="18"/>
      <c r="D159" s="18"/>
      <c r="E159" s="18"/>
      <c r="F159" s="18"/>
      <c r="G159" s="18"/>
      <c r="H159" s="18"/>
    </row>
    <row r="160" spans="1:8">
      <c r="A160" s="17" t="s">
        <v>21</v>
      </c>
      <c r="B160" s="18"/>
      <c r="C160" s="18"/>
      <c r="D160" s="18"/>
      <c r="E160" s="18"/>
      <c r="F160" s="18"/>
      <c r="G160" s="18"/>
      <c r="H160" s="18"/>
    </row>
    <row r="161" spans="1:10">
      <c r="A161" s="17" t="s">
        <v>22</v>
      </c>
      <c r="B161" s="18"/>
      <c r="C161" s="18"/>
      <c r="D161" s="18"/>
      <c r="E161" s="18"/>
      <c r="F161" s="18"/>
      <c r="G161" s="18"/>
      <c r="H161" s="18"/>
    </row>
    <row r="162" spans="1:10">
      <c r="B162" s="240"/>
    </row>
    <row r="163" spans="1:10" ht="17.25" thickBot="1">
      <c r="A163" s="97" t="s">
        <v>116</v>
      </c>
      <c r="B163" s="240" t="s">
        <v>158</v>
      </c>
    </row>
    <row r="164" spans="1:10">
      <c r="A164" s="45" t="s">
        <v>0</v>
      </c>
      <c r="B164" s="244" t="s">
        <v>8</v>
      </c>
      <c r="C164" s="46" t="s">
        <v>23</v>
      </c>
      <c r="D164" s="46" t="s">
        <v>10</v>
      </c>
      <c r="E164" s="2" t="s">
        <v>11</v>
      </c>
      <c r="F164" s="2" t="s">
        <v>12</v>
      </c>
      <c r="G164" s="2" t="s">
        <v>13</v>
      </c>
      <c r="H164" s="2" t="s">
        <v>14</v>
      </c>
    </row>
    <row r="165" spans="1:10">
      <c r="A165" s="48" t="s">
        <v>24</v>
      </c>
      <c r="B165" s="18">
        <f t="shared" ref="B165:H172" si="13">+ROUNDDOWN(B55+B66+B77+B110+B132+B143+B154+B88+B99,-1)</f>
        <v>28600</v>
      </c>
      <c r="C165" s="18">
        <f t="shared" si="13"/>
        <v>19470</v>
      </c>
      <c r="D165" s="163">
        <f t="shared" si="13"/>
        <v>25560</v>
      </c>
      <c r="E165" s="18">
        <f t="shared" si="13"/>
        <v>17050</v>
      </c>
      <c r="F165" s="18">
        <f t="shared" si="13"/>
        <v>26010</v>
      </c>
      <c r="G165" s="18">
        <f t="shared" si="13"/>
        <v>15980</v>
      </c>
      <c r="H165" s="18">
        <f t="shared" si="13"/>
        <v>20690</v>
      </c>
    </row>
    <row r="166" spans="1:10">
      <c r="A166" s="48" t="s">
        <v>16</v>
      </c>
      <c r="B166" s="18">
        <f t="shared" si="13"/>
        <v>23580</v>
      </c>
      <c r="C166" s="18">
        <f t="shared" si="13"/>
        <v>24340</v>
      </c>
      <c r="D166" s="18">
        <f t="shared" si="13"/>
        <v>16290</v>
      </c>
      <c r="E166" s="18">
        <f t="shared" si="13"/>
        <v>15830</v>
      </c>
      <c r="F166" s="18">
        <f t="shared" si="13"/>
        <v>27380</v>
      </c>
      <c r="G166" s="163">
        <f t="shared" si="13"/>
        <v>1030</v>
      </c>
      <c r="H166" s="18">
        <f t="shared" si="13"/>
        <v>22220</v>
      </c>
    </row>
    <row r="167" spans="1:10">
      <c r="A167" s="48" t="s">
        <v>17</v>
      </c>
      <c r="B167" s="18">
        <f t="shared" si="13"/>
        <v>19780</v>
      </c>
      <c r="C167" s="18">
        <f t="shared" si="13"/>
        <v>21000</v>
      </c>
      <c r="D167" s="18">
        <f t="shared" si="13"/>
        <v>19330</v>
      </c>
      <c r="E167" s="18">
        <f t="shared" si="13"/>
        <v>22060</v>
      </c>
      <c r="F167" s="253">
        <f>+ROUNDDOWN(F57+F68+F79+F112+F134+F145+F156+F90+F101,-1)</f>
        <v>-1410</v>
      </c>
      <c r="G167" s="18">
        <f t="shared" si="13"/>
        <v>13860</v>
      </c>
      <c r="H167" s="18">
        <f t="shared" si="13"/>
        <v>26010</v>
      </c>
    </row>
    <row r="168" spans="1:10">
      <c r="A168" s="48" t="s">
        <v>18</v>
      </c>
      <c r="B168" s="18">
        <f t="shared" si="13"/>
        <v>19630</v>
      </c>
      <c r="C168" s="18">
        <f t="shared" si="13"/>
        <v>22220</v>
      </c>
      <c r="D168" s="18">
        <f t="shared" si="13"/>
        <v>22970</v>
      </c>
      <c r="E168" s="18">
        <f t="shared" si="13"/>
        <v>16440</v>
      </c>
      <c r="F168" s="18">
        <f t="shared" si="13"/>
        <v>15680</v>
      </c>
      <c r="G168" s="18">
        <f t="shared" si="13"/>
        <v>16130</v>
      </c>
      <c r="H168" s="18">
        <f t="shared" si="13"/>
        <v>24040</v>
      </c>
    </row>
    <row r="169" spans="1:10">
      <c r="A169" s="48" t="s">
        <v>19</v>
      </c>
      <c r="B169" s="18">
        <f t="shared" si="13"/>
        <v>24650</v>
      </c>
      <c r="C169" s="18">
        <f t="shared" si="13"/>
        <v>25250</v>
      </c>
      <c r="D169" s="18">
        <f t="shared" si="13"/>
        <v>21000</v>
      </c>
      <c r="E169" s="163">
        <f t="shared" si="13"/>
        <v>15010</v>
      </c>
      <c r="F169" s="18">
        <f t="shared" si="13"/>
        <v>20080</v>
      </c>
      <c r="G169" s="18">
        <f t="shared" si="13"/>
        <v>18260</v>
      </c>
      <c r="H169" s="163">
        <f t="shared" si="13"/>
        <v>26850</v>
      </c>
      <c r="I169" s="135" t="s">
        <v>105</v>
      </c>
      <c r="J169" s="19">
        <f>+MAX(B165:H172)</f>
        <v>35210</v>
      </c>
    </row>
    <row r="170" spans="1:10">
      <c r="A170" s="48" t="s">
        <v>20</v>
      </c>
      <c r="B170" s="18">
        <f t="shared" si="13"/>
        <v>18410</v>
      </c>
      <c r="C170" s="18">
        <f t="shared" si="13"/>
        <v>20690</v>
      </c>
      <c r="D170" s="18">
        <f t="shared" si="13"/>
        <v>17510</v>
      </c>
      <c r="E170" s="18">
        <f t="shared" si="13"/>
        <v>17960</v>
      </c>
      <c r="F170" s="18">
        <f t="shared" si="13"/>
        <v>32550</v>
      </c>
      <c r="G170" s="18">
        <f t="shared" si="13"/>
        <v>10660</v>
      </c>
      <c r="H170" s="18">
        <f t="shared" si="13"/>
        <v>20850</v>
      </c>
      <c r="I170" s="135" t="s">
        <v>106</v>
      </c>
      <c r="J170" s="19">
        <f>+MIN(B165:H172)</f>
        <v>-1410</v>
      </c>
    </row>
    <row r="171" spans="1:10">
      <c r="A171" s="48" t="s">
        <v>21</v>
      </c>
      <c r="B171" s="18">
        <f t="shared" si="13"/>
        <v>27680</v>
      </c>
      <c r="C171" s="18">
        <f t="shared" si="13"/>
        <v>15980</v>
      </c>
      <c r="D171" s="18">
        <f t="shared" si="13"/>
        <v>22360</v>
      </c>
      <c r="E171" s="18">
        <f t="shared" si="13"/>
        <v>21610</v>
      </c>
      <c r="F171" s="18">
        <f t="shared" si="13"/>
        <v>22520</v>
      </c>
      <c r="G171" s="18">
        <f t="shared" si="13"/>
        <v>14460</v>
      </c>
      <c r="H171" s="18">
        <f t="shared" si="13"/>
        <v>28600</v>
      </c>
      <c r="I171" s="135" t="s">
        <v>107</v>
      </c>
      <c r="J171" s="19">
        <f>+AVERAGE(B165:H172)</f>
        <v>20621.607142857141</v>
      </c>
    </row>
    <row r="172" spans="1:10" ht="17.25" thickBot="1">
      <c r="A172" s="49" t="s">
        <v>22</v>
      </c>
      <c r="B172" s="18">
        <f t="shared" si="13"/>
        <v>22820</v>
      </c>
      <c r="C172" s="18">
        <f t="shared" si="13"/>
        <v>35210</v>
      </c>
      <c r="D172" s="18">
        <f t="shared" si="13"/>
        <v>20550</v>
      </c>
      <c r="E172" s="18">
        <f t="shared" si="13"/>
        <v>19630</v>
      </c>
      <c r="F172" s="18">
        <f t="shared" si="13"/>
        <v>27230</v>
      </c>
      <c r="G172" s="18">
        <f t="shared" si="13"/>
        <v>28290</v>
      </c>
      <c r="H172" s="18">
        <f t="shared" si="13"/>
        <v>16370</v>
      </c>
      <c r="I172" s="135" t="s">
        <v>108</v>
      </c>
      <c r="J172" s="44">
        <f>+SUM(B165:H172)</f>
        <v>1154810</v>
      </c>
    </row>
    <row r="173" spans="1:10">
      <c r="B173" s="240"/>
    </row>
    <row r="174" spans="1:10" ht="17.25" thickBot="1">
      <c r="A174" s="227" t="s">
        <v>196</v>
      </c>
      <c r="B174" s="243"/>
      <c r="C174" s="226"/>
      <c r="D174" s="226"/>
      <c r="E174" s="226"/>
      <c r="F174" s="226"/>
      <c r="G174" s="243"/>
      <c r="H174" s="226"/>
    </row>
    <row r="175" spans="1:10">
      <c r="A175" s="45" t="s">
        <v>0</v>
      </c>
      <c r="B175" s="244" t="s">
        <v>8</v>
      </c>
      <c r="C175" s="46" t="s">
        <v>23</v>
      </c>
      <c r="D175" s="46" t="s">
        <v>10</v>
      </c>
      <c r="E175" s="2" t="s">
        <v>11</v>
      </c>
      <c r="F175" s="2" t="s">
        <v>12</v>
      </c>
      <c r="G175" s="2" t="s">
        <v>13</v>
      </c>
      <c r="H175" s="2" t="s">
        <v>14</v>
      </c>
    </row>
    <row r="176" spans="1:10">
      <c r="A176" s="17" t="s">
        <v>15</v>
      </c>
      <c r="B176" s="239">
        <f t="shared" ref="B176:H183" si="14">+B165-B143</f>
        <v>26100</v>
      </c>
      <c r="C176" s="6">
        <f t="shared" si="14"/>
        <v>16970</v>
      </c>
      <c r="D176" s="239">
        <f t="shared" si="14"/>
        <v>23060</v>
      </c>
      <c r="E176" s="18">
        <f t="shared" si="14"/>
        <v>14550</v>
      </c>
      <c r="F176" s="18">
        <f t="shared" si="14"/>
        <v>23510</v>
      </c>
      <c r="G176" s="18">
        <f t="shared" si="14"/>
        <v>13480</v>
      </c>
      <c r="H176" s="18">
        <f t="shared" si="14"/>
        <v>18190</v>
      </c>
    </row>
    <row r="177" spans="1:8">
      <c r="A177" s="17" t="s">
        <v>16</v>
      </c>
      <c r="B177" s="239">
        <f t="shared" si="14"/>
        <v>21080</v>
      </c>
      <c r="C177" s="6">
        <f t="shared" si="14"/>
        <v>21840</v>
      </c>
      <c r="D177" s="6">
        <f t="shared" si="14"/>
        <v>13790</v>
      </c>
      <c r="E177" s="18">
        <f t="shared" si="14"/>
        <v>13330</v>
      </c>
      <c r="F177" s="18">
        <f t="shared" si="14"/>
        <v>24880</v>
      </c>
      <c r="G177" s="163">
        <f t="shared" si="14"/>
        <v>1030</v>
      </c>
      <c r="H177" s="18">
        <f t="shared" si="14"/>
        <v>19720</v>
      </c>
    </row>
    <row r="178" spans="1:8">
      <c r="A178" s="17" t="s">
        <v>17</v>
      </c>
      <c r="B178" s="239">
        <f t="shared" si="14"/>
        <v>17280</v>
      </c>
      <c r="C178" s="6">
        <f t="shared" si="14"/>
        <v>18500</v>
      </c>
      <c r="D178" s="6">
        <f t="shared" si="14"/>
        <v>16830</v>
      </c>
      <c r="E178" s="18">
        <f t="shared" si="14"/>
        <v>19560</v>
      </c>
      <c r="F178" s="253">
        <f t="shared" si="14"/>
        <v>-1410</v>
      </c>
      <c r="G178" s="18">
        <f t="shared" si="14"/>
        <v>11360</v>
      </c>
      <c r="H178" s="18">
        <f t="shared" si="14"/>
        <v>23510</v>
      </c>
    </row>
    <row r="179" spans="1:8">
      <c r="A179" s="17" t="s">
        <v>18</v>
      </c>
      <c r="B179" s="239">
        <f t="shared" si="14"/>
        <v>17130</v>
      </c>
      <c r="C179" s="6">
        <f t="shared" si="14"/>
        <v>19720</v>
      </c>
      <c r="D179" s="6">
        <f t="shared" si="14"/>
        <v>20470</v>
      </c>
      <c r="E179" s="18">
        <f t="shared" si="14"/>
        <v>13940</v>
      </c>
      <c r="F179" s="18">
        <f t="shared" si="14"/>
        <v>13180</v>
      </c>
      <c r="G179" s="18">
        <f t="shared" si="14"/>
        <v>13630</v>
      </c>
      <c r="H179" s="18">
        <f t="shared" si="14"/>
        <v>21540</v>
      </c>
    </row>
    <row r="180" spans="1:8">
      <c r="A180" s="17" t="s">
        <v>19</v>
      </c>
      <c r="B180" s="239">
        <f t="shared" si="14"/>
        <v>22150</v>
      </c>
      <c r="C180" s="6">
        <f t="shared" si="14"/>
        <v>22750</v>
      </c>
      <c r="D180" s="6">
        <f t="shared" si="14"/>
        <v>18500</v>
      </c>
      <c r="E180" s="163">
        <f t="shared" si="14"/>
        <v>15010</v>
      </c>
      <c r="F180" s="18">
        <f t="shared" si="14"/>
        <v>17580</v>
      </c>
      <c r="G180" s="18">
        <f t="shared" si="14"/>
        <v>15760</v>
      </c>
      <c r="H180" s="163">
        <f t="shared" si="14"/>
        <v>26850</v>
      </c>
    </row>
    <row r="181" spans="1:8">
      <c r="A181" s="17" t="s">
        <v>20</v>
      </c>
      <c r="B181" s="239">
        <f t="shared" si="14"/>
        <v>15910</v>
      </c>
      <c r="C181" s="6">
        <f t="shared" si="14"/>
        <v>18190</v>
      </c>
      <c r="D181" s="6">
        <f t="shared" si="14"/>
        <v>15010</v>
      </c>
      <c r="E181" s="6">
        <f t="shared" si="14"/>
        <v>15460</v>
      </c>
      <c r="F181" s="6">
        <f t="shared" si="14"/>
        <v>30050</v>
      </c>
      <c r="G181" s="239">
        <f t="shared" si="14"/>
        <v>8160</v>
      </c>
      <c r="H181" s="6">
        <f t="shared" si="14"/>
        <v>18350</v>
      </c>
    </row>
    <row r="182" spans="1:8">
      <c r="A182" s="17" t="s">
        <v>21</v>
      </c>
      <c r="B182" s="239">
        <f t="shared" si="14"/>
        <v>25180</v>
      </c>
      <c r="C182" s="6">
        <f t="shared" si="14"/>
        <v>13480</v>
      </c>
      <c r="D182" s="6">
        <f t="shared" si="14"/>
        <v>19860</v>
      </c>
      <c r="E182" s="6">
        <f t="shared" si="14"/>
        <v>19110</v>
      </c>
      <c r="F182" s="6">
        <f t="shared" si="14"/>
        <v>20020</v>
      </c>
      <c r="G182" s="239">
        <f t="shared" si="14"/>
        <v>11960</v>
      </c>
      <c r="H182" s="6">
        <f t="shared" si="14"/>
        <v>26100</v>
      </c>
    </row>
    <row r="183" spans="1:8">
      <c r="A183" s="17" t="s">
        <v>22</v>
      </c>
      <c r="B183" s="239">
        <f t="shared" si="14"/>
        <v>20320</v>
      </c>
      <c r="C183" s="6">
        <f t="shared" si="14"/>
        <v>32710</v>
      </c>
      <c r="D183" s="6">
        <f t="shared" si="14"/>
        <v>18050</v>
      </c>
      <c r="E183" s="6">
        <f t="shared" si="14"/>
        <v>17130</v>
      </c>
      <c r="F183" s="6">
        <f t="shared" si="14"/>
        <v>24730</v>
      </c>
      <c r="G183" s="239">
        <f t="shared" si="14"/>
        <v>25790</v>
      </c>
      <c r="H183" s="239">
        <f t="shared" si="14"/>
        <v>16370</v>
      </c>
    </row>
    <row r="184" spans="1:8">
      <c r="B184" s="148"/>
      <c r="C184" s="19"/>
      <c r="D184" s="19"/>
      <c r="E184" s="19"/>
      <c r="F184" s="19"/>
      <c r="G184" s="148"/>
      <c r="H184" s="19"/>
    </row>
    <row r="185" spans="1:8" ht="17.25" thickBot="1">
      <c r="A185" s="4" t="s">
        <v>117</v>
      </c>
      <c r="B185" s="148"/>
      <c r="C185" s="19"/>
      <c r="D185" s="19"/>
      <c r="E185" s="19"/>
      <c r="F185" s="19"/>
      <c r="G185" s="148"/>
      <c r="H185" s="19"/>
    </row>
    <row r="186" spans="1:8">
      <c r="A186" s="45" t="s">
        <v>0</v>
      </c>
      <c r="B186" s="244" t="s">
        <v>8</v>
      </c>
      <c r="C186" s="46" t="s">
        <v>23</v>
      </c>
      <c r="D186" s="46" t="s">
        <v>10</v>
      </c>
      <c r="E186" s="2" t="s">
        <v>11</v>
      </c>
      <c r="F186" s="2" t="s">
        <v>12</v>
      </c>
      <c r="G186" s="2" t="s">
        <v>13</v>
      </c>
      <c r="H186" s="2" t="s">
        <v>14</v>
      </c>
    </row>
    <row r="187" spans="1:8">
      <c r="A187" s="17" t="s">
        <v>15</v>
      </c>
      <c r="B187" s="239">
        <f>+B44</f>
        <v>165</v>
      </c>
      <c r="C187" s="6">
        <f t="shared" ref="C187:H187" si="15">+C44</f>
        <v>105</v>
      </c>
      <c r="D187" s="239">
        <f t="shared" si="15"/>
        <v>145</v>
      </c>
      <c r="E187" s="18">
        <f t="shared" si="15"/>
        <v>89</v>
      </c>
      <c r="F187" s="18">
        <f t="shared" si="15"/>
        <v>148</v>
      </c>
      <c r="G187" s="18">
        <f t="shared" si="15"/>
        <v>82</v>
      </c>
      <c r="H187" s="18">
        <f t="shared" si="15"/>
        <v>113</v>
      </c>
    </row>
    <row r="188" spans="1:8">
      <c r="A188" s="17" t="s">
        <v>16</v>
      </c>
      <c r="B188" s="239">
        <f t="shared" ref="B188:H194" si="16">+B45</f>
        <v>132</v>
      </c>
      <c r="C188" s="6">
        <f t="shared" si="16"/>
        <v>137</v>
      </c>
      <c r="D188" s="6">
        <f t="shared" si="16"/>
        <v>84</v>
      </c>
      <c r="E188" s="18">
        <f t="shared" si="16"/>
        <v>81</v>
      </c>
      <c r="F188" s="18">
        <f t="shared" si="16"/>
        <v>157</v>
      </c>
      <c r="G188" s="163">
        <f t="shared" si="16"/>
        <v>0</v>
      </c>
      <c r="H188" s="18">
        <f t="shared" si="16"/>
        <v>123</v>
      </c>
    </row>
    <row r="189" spans="1:8">
      <c r="A189" s="17" t="s">
        <v>17</v>
      </c>
      <c r="B189" s="239">
        <f t="shared" si="16"/>
        <v>107</v>
      </c>
      <c r="C189" s="6">
        <f t="shared" si="16"/>
        <v>115</v>
      </c>
      <c r="D189" s="6">
        <f t="shared" si="16"/>
        <v>104</v>
      </c>
      <c r="E189" s="18">
        <f t="shared" si="16"/>
        <v>122</v>
      </c>
      <c r="F189" s="253">
        <f t="shared" si="16"/>
        <v>97</v>
      </c>
      <c r="G189" s="18">
        <f t="shared" si="16"/>
        <v>68</v>
      </c>
      <c r="H189" s="18">
        <f t="shared" si="16"/>
        <v>148</v>
      </c>
    </row>
    <row r="190" spans="1:8">
      <c r="A190" s="17" t="s">
        <v>18</v>
      </c>
      <c r="B190" s="239">
        <f t="shared" si="16"/>
        <v>106</v>
      </c>
      <c r="C190" s="6">
        <f t="shared" si="16"/>
        <v>123</v>
      </c>
      <c r="D190" s="6">
        <f t="shared" si="16"/>
        <v>128</v>
      </c>
      <c r="E190" s="18">
        <f t="shared" si="16"/>
        <v>85</v>
      </c>
      <c r="F190" s="18">
        <f t="shared" si="16"/>
        <v>80</v>
      </c>
      <c r="G190" s="18">
        <f t="shared" si="16"/>
        <v>83</v>
      </c>
      <c r="H190" s="18">
        <f t="shared" si="16"/>
        <v>135</v>
      </c>
    </row>
    <row r="191" spans="1:8">
      <c r="A191" s="17" t="s">
        <v>19</v>
      </c>
      <c r="B191" s="239">
        <f t="shared" si="16"/>
        <v>139</v>
      </c>
      <c r="C191" s="6">
        <f t="shared" si="16"/>
        <v>143</v>
      </c>
      <c r="D191" s="6">
        <f t="shared" si="16"/>
        <v>115</v>
      </c>
      <c r="E191" s="163">
        <f t="shared" si="16"/>
        <v>92</v>
      </c>
      <c r="F191" s="18">
        <f t="shared" si="16"/>
        <v>109</v>
      </c>
      <c r="G191" s="18">
        <f t="shared" si="16"/>
        <v>97</v>
      </c>
      <c r="H191" s="163">
        <f t="shared" si="16"/>
        <v>170</v>
      </c>
    </row>
    <row r="192" spans="1:8">
      <c r="A192" s="17" t="s">
        <v>20</v>
      </c>
      <c r="B192" s="239">
        <f t="shared" si="16"/>
        <v>98</v>
      </c>
      <c r="C192" s="6">
        <f t="shared" si="16"/>
        <v>113</v>
      </c>
      <c r="D192" s="6">
        <f t="shared" si="16"/>
        <v>92</v>
      </c>
      <c r="E192" s="6">
        <f t="shared" si="16"/>
        <v>95</v>
      </c>
      <c r="F192" s="6">
        <f t="shared" si="16"/>
        <v>191</v>
      </c>
      <c r="G192" s="6">
        <f t="shared" si="16"/>
        <v>47</v>
      </c>
      <c r="H192" s="6">
        <f t="shared" si="16"/>
        <v>114</v>
      </c>
    </row>
    <row r="193" spans="1:8">
      <c r="A193" s="17" t="s">
        <v>21</v>
      </c>
      <c r="B193" s="239">
        <f t="shared" si="16"/>
        <v>159</v>
      </c>
      <c r="C193" s="6">
        <f t="shared" si="16"/>
        <v>82</v>
      </c>
      <c r="D193" s="6">
        <f t="shared" si="16"/>
        <v>124</v>
      </c>
      <c r="E193" s="6">
        <f t="shared" si="16"/>
        <v>119</v>
      </c>
      <c r="F193" s="6">
        <f t="shared" si="16"/>
        <v>125</v>
      </c>
      <c r="G193" s="6">
        <f t="shared" si="16"/>
        <v>72</v>
      </c>
      <c r="H193" s="6">
        <f t="shared" si="16"/>
        <v>165</v>
      </c>
    </row>
    <row r="194" spans="1:8">
      <c r="A194" s="17" t="s">
        <v>22</v>
      </c>
      <c r="B194" s="239">
        <f t="shared" si="16"/>
        <v>127</v>
      </c>
      <c r="C194" s="6">
        <f t="shared" si="16"/>
        <v>205</v>
      </c>
      <c r="D194" s="6">
        <f t="shared" si="16"/>
        <v>112</v>
      </c>
      <c r="E194" s="6">
        <f t="shared" si="16"/>
        <v>106</v>
      </c>
      <c r="F194" s="6">
        <f t="shared" si="16"/>
        <v>156</v>
      </c>
      <c r="G194" s="6">
        <f t="shared" si="16"/>
        <v>163</v>
      </c>
      <c r="H194" s="239">
        <f t="shared" si="16"/>
        <v>101</v>
      </c>
    </row>
  </sheetData>
  <mergeCells count="2">
    <mergeCell ref="L23:M23"/>
    <mergeCell ref="N23:O23"/>
  </mergeCells>
  <phoneticPr fontId="3" type="noConversion"/>
  <conditionalFormatting sqref="B52:H52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4"/>
  <sheetViews>
    <sheetView topLeftCell="A118" workbookViewId="0">
      <selection activeCell="D136" sqref="D136"/>
    </sheetView>
  </sheetViews>
  <sheetFormatPr defaultColWidth="9" defaultRowHeight="16.5"/>
  <cols>
    <col min="1" max="1" width="12.125" style="9" customWidth="1"/>
    <col min="2" max="8" width="12.125" style="7" customWidth="1"/>
    <col min="9" max="9" width="11.875" style="135" customWidth="1"/>
    <col min="10" max="10" width="10.875" style="19" customWidth="1"/>
    <col min="11" max="11" width="13.375" style="19" customWidth="1"/>
    <col min="12" max="18" width="13.375" style="135" customWidth="1"/>
    <col min="19" max="16384" width="9" style="135"/>
  </cols>
  <sheetData>
    <row r="1" spans="1:11">
      <c r="A1" s="23" t="s">
        <v>132</v>
      </c>
    </row>
    <row r="2" spans="1:11" ht="17.25">
      <c r="A2" s="23" t="s">
        <v>131</v>
      </c>
      <c r="D2" s="150" t="s">
        <v>216</v>
      </c>
    </row>
    <row r="3" spans="1:11">
      <c r="A3" s="23" t="s">
        <v>133</v>
      </c>
    </row>
    <row r="4" spans="1:11">
      <c r="A4" s="23"/>
    </row>
    <row r="5" spans="1:11">
      <c r="A5" s="19" t="s">
        <v>110</v>
      </c>
      <c r="B5" s="29"/>
      <c r="C5" s="135"/>
    </row>
    <row r="6" spans="1:11">
      <c r="A6" s="19" t="s">
        <v>94</v>
      </c>
      <c r="B6" s="29" t="s">
        <v>99</v>
      </c>
      <c r="C6" s="135"/>
    </row>
    <row r="7" spans="1:11">
      <c r="A7" s="19" t="s">
        <v>98</v>
      </c>
      <c r="B7" s="29"/>
      <c r="C7" s="135"/>
    </row>
    <row r="9" spans="1:11">
      <c r="A9" s="9" t="s">
        <v>100</v>
      </c>
      <c r="B9" s="105">
        <f>+입력항목!B4</f>
        <v>45644</v>
      </c>
      <c r="K9" s="28"/>
    </row>
    <row r="10" spans="1:11">
      <c r="A10" s="12" t="s">
        <v>0</v>
      </c>
      <c r="B10" s="2" t="s">
        <v>8</v>
      </c>
      <c r="C10" s="2" t="s">
        <v>9</v>
      </c>
      <c r="D10" s="2" t="s">
        <v>10</v>
      </c>
      <c r="E10" s="2" t="s">
        <v>11</v>
      </c>
      <c r="F10" s="2" t="s">
        <v>12</v>
      </c>
      <c r="G10" s="2" t="s">
        <v>13</v>
      </c>
      <c r="H10" s="2" t="s">
        <v>14</v>
      </c>
    </row>
    <row r="11" spans="1:11">
      <c r="A11" s="13" t="s">
        <v>15</v>
      </c>
      <c r="B11" s="51">
        <f>+입력항목!B6</f>
        <v>30052</v>
      </c>
      <c r="C11" s="51">
        <f>+입력항목!C6</f>
        <v>11652</v>
      </c>
      <c r="D11" s="51">
        <f>+입력항목!D6</f>
        <v>17894</v>
      </c>
      <c r="E11" s="51">
        <f>+입력항목!E6</f>
        <v>16512</v>
      </c>
      <c r="F11" s="51">
        <f>+입력항목!F6</f>
        <v>16052</v>
      </c>
      <c r="G11" s="51">
        <f>+입력항목!G6</f>
        <v>15484</v>
      </c>
      <c r="H11" s="51">
        <f>+입력항목!H6</f>
        <v>17541</v>
      </c>
    </row>
    <row r="12" spans="1:11">
      <c r="A12" s="13" t="s">
        <v>16</v>
      </c>
      <c r="B12" s="51">
        <f>+입력항목!B7</f>
        <v>18304</v>
      </c>
      <c r="C12" s="51">
        <f>+입력항목!C7</f>
        <v>18950</v>
      </c>
      <c r="D12" s="51">
        <f>+입력항목!D7</f>
        <v>15722</v>
      </c>
      <c r="E12" s="51">
        <f>+입력항목!E7</f>
        <v>16732</v>
      </c>
      <c r="F12" s="51">
        <f>+입력항목!F7</f>
        <v>17485</v>
      </c>
      <c r="G12" s="51">
        <f>+입력항목!G7</f>
        <v>19724</v>
      </c>
      <c r="H12" s="51">
        <f>+입력항목!H7</f>
        <v>17985</v>
      </c>
    </row>
    <row r="13" spans="1:11">
      <c r="A13" s="13" t="s">
        <v>17</v>
      </c>
      <c r="B13" s="51">
        <f>+입력항목!B8</f>
        <v>21084</v>
      </c>
      <c r="C13" s="51">
        <f>+입력항목!C8</f>
        <v>16368</v>
      </c>
      <c r="D13" s="51">
        <f>+입력항목!D8</f>
        <v>15115</v>
      </c>
      <c r="E13" s="51">
        <f>+입력항목!E8</f>
        <v>16720</v>
      </c>
      <c r="F13" s="103">
        <f>+입력항목!F8</f>
        <v>10127</v>
      </c>
      <c r="G13" s="51">
        <f>+입력항목!G8</f>
        <v>10680</v>
      </c>
      <c r="H13" s="51">
        <f>+입력항목!H8</f>
        <v>22849</v>
      </c>
    </row>
    <row r="14" spans="1:11">
      <c r="A14" s="13" t="s">
        <v>18</v>
      </c>
      <c r="B14" s="51">
        <f>+입력항목!B9</f>
        <v>15561</v>
      </c>
      <c r="C14" s="51">
        <f>+입력항목!C9</f>
        <v>17762</v>
      </c>
      <c r="D14" s="51">
        <f>+입력항목!D9</f>
        <v>17819</v>
      </c>
      <c r="E14" s="51">
        <f>+입력항목!E9</f>
        <v>15306</v>
      </c>
      <c r="F14" s="51">
        <f>+입력항목!F9</f>
        <v>13263</v>
      </c>
      <c r="G14" s="51">
        <f>+입력항목!G9</f>
        <v>20081</v>
      </c>
      <c r="H14" s="51">
        <f>+입력항목!H9</f>
        <v>21767</v>
      </c>
    </row>
    <row r="15" spans="1:11">
      <c r="A15" s="13" t="s">
        <v>19</v>
      </c>
      <c r="B15" s="51">
        <f>+입력항목!B10</f>
        <v>28279</v>
      </c>
      <c r="C15" s="51">
        <f>+입력항목!C10</f>
        <v>16804</v>
      </c>
      <c r="D15" s="51">
        <f>+입력항목!D10</f>
        <v>17491</v>
      </c>
      <c r="E15" s="51">
        <f>+입력항목!E10</f>
        <v>19683</v>
      </c>
      <c r="F15" s="51">
        <f>+입력항목!F10</f>
        <v>15457</v>
      </c>
      <c r="G15" s="51">
        <f>+입력항목!G10</f>
        <v>18649</v>
      </c>
      <c r="H15" s="51">
        <f>+입력항목!H10</f>
        <v>23356</v>
      </c>
    </row>
    <row r="16" spans="1:11">
      <c r="A16" s="13" t="s">
        <v>20</v>
      </c>
      <c r="B16" s="51">
        <f>+입력항목!B11</f>
        <v>20299</v>
      </c>
      <c r="C16" s="51">
        <f>+입력항목!C11</f>
        <v>19471</v>
      </c>
      <c r="D16" s="51">
        <f>+입력항목!D11</f>
        <v>19037</v>
      </c>
      <c r="E16" s="51">
        <f>+입력항목!E11</f>
        <v>18461</v>
      </c>
      <c r="F16" s="51">
        <f>+입력항목!F11</f>
        <v>26252</v>
      </c>
      <c r="G16" s="51">
        <f>+입력항목!G11</f>
        <v>18479</v>
      </c>
      <c r="H16" s="51">
        <f>+입력항목!H11</f>
        <v>16778</v>
      </c>
    </row>
    <row r="17" spans="1:17">
      <c r="A17" s="13" t="s">
        <v>21</v>
      </c>
      <c r="B17" s="51">
        <f>+입력항목!B12</f>
        <v>23802</v>
      </c>
      <c r="C17" s="51">
        <f>+입력항목!C12</f>
        <v>21618</v>
      </c>
      <c r="D17" s="51">
        <f>+입력항목!D12</f>
        <v>17430</v>
      </c>
      <c r="E17" s="51">
        <f>+입력항목!E12</f>
        <v>17422</v>
      </c>
      <c r="F17" s="51">
        <f>+입력항목!F12</f>
        <v>15050</v>
      </c>
      <c r="G17" s="51">
        <f>+입력항목!G12</f>
        <v>14972</v>
      </c>
      <c r="H17" s="51">
        <f>+입력항목!H12</f>
        <v>23485</v>
      </c>
    </row>
    <row r="18" spans="1:17">
      <c r="A18" s="13" t="s">
        <v>22</v>
      </c>
      <c r="B18" s="51">
        <f>+입력항목!B13</f>
        <v>26449</v>
      </c>
      <c r="C18" s="51">
        <f>+입력항목!C13</f>
        <v>22209</v>
      </c>
      <c r="D18" s="51">
        <f>+입력항목!D13</f>
        <v>21023</v>
      </c>
      <c r="E18" s="51">
        <f>+입력항목!E13</f>
        <v>16742</v>
      </c>
      <c r="F18" s="51">
        <f>+입력항목!F13</f>
        <v>19333</v>
      </c>
      <c r="G18" s="51">
        <f>+입력항목!G13</f>
        <v>22687</v>
      </c>
      <c r="H18" s="51">
        <f>+입력항목!H13</f>
        <v>17407</v>
      </c>
    </row>
    <row r="19" spans="1:17">
      <c r="A19" s="15"/>
      <c r="B19" s="35"/>
      <c r="C19" s="35"/>
      <c r="D19" s="35"/>
      <c r="E19" s="35"/>
      <c r="F19" s="35"/>
      <c r="G19" s="35"/>
      <c r="H19" s="35"/>
    </row>
    <row r="20" spans="1:17">
      <c r="J20" s="21"/>
      <c r="K20" s="21"/>
      <c r="L20" s="50"/>
      <c r="M20" s="50"/>
      <c r="N20" s="50"/>
      <c r="O20" s="50"/>
      <c r="P20" s="50"/>
      <c r="Q20" s="50"/>
    </row>
    <row r="21" spans="1:17" ht="17.25">
      <c r="A21" s="9" t="s">
        <v>95</v>
      </c>
      <c r="B21" s="105">
        <f>+입력항목!B15</f>
        <v>45615</v>
      </c>
      <c r="J21" s="150" t="s">
        <v>215</v>
      </c>
      <c r="K21" s="21"/>
      <c r="L21" s="50"/>
      <c r="M21" s="50"/>
      <c r="N21" s="50"/>
      <c r="O21" s="50"/>
      <c r="P21" s="50"/>
      <c r="Q21" s="50"/>
    </row>
    <row r="22" spans="1:17" ht="17.25" thickBot="1">
      <c r="A22" s="12" t="s">
        <v>0</v>
      </c>
      <c r="B22" s="2" t="s">
        <v>8</v>
      </c>
      <c r="C22" s="2" t="s">
        <v>9</v>
      </c>
      <c r="D22" s="2" t="s">
        <v>10</v>
      </c>
      <c r="E22" s="2" t="s">
        <v>11</v>
      </c>
      <c r="F22" s="2" t="s">
        <v>12</v>
      </c>
      <c r="G22" s="2" t="s">
        <v>13</v>
      </c>
      <c r="H22" s="2" t="s">
        <v>14</v>
      </c>
      <c r="J22" s="149"/>
      <c r="K22" s="149"/>
      <c r="L22" s="149"/>
      <c r="M22" s="149"/>
      <c r="N22" s="149"/>
      <c r="O22" s="149"/>
      <c r="P22" s="149"/>
      <c r="Q22" s="50"/>
    </row>
    <row r="23" spans="1:17">
      <c r="A23" s="13" t="s">
        <v>15</v>
      </c>
      <c r="B23" s="51">
        <f>+입력항목!B17</f>
        <v>29887</v>
      </c>
      <c r="C23" s="51">
        <f>+입력항목!C17</f>
        <v>11547</v>
      </c>
      <c r="D23" s="51">
        <f>+입력항목!D17</f>
        <v>17749</v>
      </c>
      <c r="E23" s="51">
        <f>+입력항목!E17</f>
        <v>16423</v>
      </c>
      <c r="F23" s="51">
        <f>+입력항목!F17</f>
        <v>15904</v>
      </c>
      <c r="G23" s="51">
        <f>+입력항목!G17</f>
        <v>15402</v>
      </c>
      <c r="H23" s="51">
        <f>+입력항목!H17</f>
        <v>17428</v>
      </c>
      <c r="J23" s="152"/>
      <c r="K23" s="153"/>
      <c r="L23" s="270" t="s">
        <v>164</v>
      </c>
      <c r="M23" s="270"/>
      <c r="N23" s="270" t="s">
        <v>165</v>
      </c>
      <c r="O23" s="271"/>
      <c r="P23" s="149"/>
      <c r="Q23" s="50"/>
    </row>
    <row r="24" spans="1:17">
      <c r="A24" s="13" t="s">
        <v>16</v>
      </c>
      <c r="B24" s="51">
        <f>+입력항목!B18</f>
        <v>18172</v>
      </c>
      <c r="C24" s="51">
        <f>+입력항목!C18</f>
        <v>18813</v>
      </c>
      <c r="D24" s="51">
        <f>+입력항목!D18</f>
        <v>15638</v>
      </c>
      <c r="E24" s="51">
        <f>+입력항목!E18</f>
        <v>16651</v>
      </c>
      <c r="F24" s="51">
        <f>+입력항목!F18</f>
        <v>17328</v>
      </c>
      <c r="G24" s="51">
        <f>+입력항목!G18</f>
        <v>19724</v>
      </c>
      <c r="H24" s="51">
        <f>+입력항목!H18</f>
        <v>17862</v>
      </c>
      <c r="J24" s="154"/>
      <c r="K24" s="151" t="s">
        <v>146</v>
      </c>
      <c r="L24" s="151" t="s">
        <v>85</v>
      </c>
      <c r="M24" s="151" t="s">
        <v>86</v>
      </c>
      <c r="N24" s="151" t="s">
        <v>85</v>
      </c>
      <c r="O24" s="155" t="s">
        <v>86</v>
      </c>
      <c r="Q24" s="50"/>
    </row>
    <row r="25" spans="1:17">
      <c r="A25" s="13" t="s">
        <v>17</v>
      </c>
      <c r="B25" s="51">
        <f>+입력항목!B19</f>
        <v>20977</v>
      </c>
      <c r="C25" s="51">
        <f>+입력항목!C19</f>
        <v>16253</v>
      </c>
      <c r="D25" s="51">
        <f>+입력항목!D19</f>
        <v>15011</v>
      </c>
      <c r="E25" s="51">
        <f>+입력항목!E19</f>
        <v>16598</v>
      </c>
      <c r="F25" s="51">
        <f>+입력항목!F19</f>
        <v>10030</v>
      </c>
      <c r="G25" s="51">
        <f>+입력항목!G19</f>
        <v>10612</v>
      </c>
      <c r="H25" s="51">
        <f>+입력항목!H19</f>
        <v>22701</v>
      </c>
      <c r="J25" s="156"/>
      <c r="K25" s="151"/>
      <c r="L25" s="151" t="s">
        <v>147</v>
      </c>
      <c r="M25" s="151" t="s">
        <v>148</v>
      </c>
      <c r="N25" s="151" t="s">
        <v>147</v>
      </c>
      <c r="O25" s="155" t="s">
        <v>148</v>
      </c>
      <c r="Q25" s="50"/>
    </row>
    <row r="26" spans="1:17">
      <c r="A26" s="13" t="s">
        <v>18</v>
      </c>
      <c r="B26" s="51">
        <f>+입력항목!B20</f>
        <v>15455</v>
      </c>
      <c r="C26" s="51">
        <f>+입력항목!C20</f>
        <v>17639</v>
      </c>
      <c r="D26" s="51">
        <f>+입력항목!D20</f>
        <v>17691</v>
      </c>
      <c r="E26" s="51">
        <f>+입력항목!E20</f>
        <v>15221</v>
      </c>
      <c r="F26" s="51">
        <f>+입력항목!F20</f>
        <v>13183</v>
      </c>
      <c r="G26" s="51">
        <f>+입력항목!G20</f>
        <v>19998</v>
      </c>
      <c r="H26" s="51">
        <f>+입력항목!H20</f>
        <v>21632</v>
      </c>
      <c r="J26" s="156">
        <v>1</v>
      </c>
      <c r="K26" s="151" t="s">
        <v>179</v>
      </c>
      <c r="L26" s="151">
        <v>910</v>
      </c>
      <c r="M26" s="151">
        <v>93.2</v>
      </c>
      <c r="N26" s="151">
        <v>910</v>
      </c>
      <c r="O26" s="246">
        <v>120</v>
      </c>
      <c r="Q26" s="50"/>
    </row>
    <row r="27" spans="1:17">
      <c r="A27" s="13" t="s">
        <v>19</v>
      </c>
      <c r="B27" s="51">
        <f>+입력항목!B21</f>
        <v>28140</v>
      </c>
      <c r="C27" s="51">
        <f>+입력항목!C21</f>
        <v>16661</v>
      </c>
      <c r="D27" s="51">
        <f>+입력항목!D21</f>
        <v>17376</v>
      </c>
      <c r="E27" s="51">
        <f>+입력항목!E21</f>
        <v>19591</v>
      </c>
      <c r="F27" s="51">
        <f>+입력항목!F21</f>
        <v>15348</v>
      </c>
      <c r="G27" s="51">
        <f>+입력항목!G21</f>
        <v>18552</v>
      </c>
      <c r="H27" s="51">
        <f>+입력항목!H21</f>
        <v>23186</v>
      </c>
      <c r="J27" s="156">
        <v>2</v>
      </c>
      <c r="K27" s="151" t="s">
        <v>180</v>
      </c>
      <c r="L27" s="151">
        <v>1600</v>
      </c>
      <c r="M27" s="151">
        <v>187.8</v>
      </c>
      <c r="N27" s="151">
        <v>1600</v>
      </c>
      <c r="O27" s="246">
        <v>214.6</v>
      </c>
      <c r="Q27" s="50"/>
    </row>
    <row r="28" spans="1:17" ht="17.25" thickBot="1">
      <c r="A28" s="13" t="s">
        <v>20</v>
      </c>
      <c r="B28" s="51">
        <f>+입력항목!B22</f>
        <v>20201</v>
      </c>
      <c r="C28" s="51">
        <f>+입력항목!C22</f>
        <v>19358</v>
      </c>
      <c r="D28" s="51">
        <f>+입력항목!D22</f>
        <v>18945</v>
      </c>
      <c r="E28" s="51">
        <f>+입력항목!E22</f>
        <v>18366</v>
      </c>
      <c r="F28" s="51">
        <f>+입력항목!F22</f>
        <v>26061</v>
      </c>
      <c r="G28" s="51">
        <f>+입력항목!G22</f>
        <v>18432</v>
      </c>
      <c r="H28" s="51">
        <f>+입력항목!H22</f>
        <v>16664</v>
      </c>
      <c r="J28" s="157">
        <v>3</v>
      </c>
      <c r="K28" s="158" t="s">
        <v>181</v>
      </c>
      <c r="L28" s="158">
        <v>7300</v>
      </c>
      <c r="M28" s="158">
        <v>280.5</v>
      </c>
      <c r="N28" s="158">
        <v>7300</v>
      </c>
      <c r="O28" s="247">
        <v>307.3</v>
      </c>
      <c r="Q28" s="50"/>
    </row>
    <row r="29" spans="1:17">
      <c r="A29" s="13" t="s">
        <v>21</v>
      </c>
      <c r="B29" s="51">
        <f>+입력항목!B23</f>
        <v>23643</v>
      </c>
      <c r="C29" s="51">
        <f>+입력항목!C23</f>
        <v>21536</v>
      </c>
      <c r="D29" s="51">
        <f>+입력항목!D23</f>
        <v>17306</v>
      </c>
      <c r="E29" s="51">
        <f>+입력항목!E23</f>
        <v>17303</v>
      </c>
      <c r="F29" s="51">
        <f>+입력항목!F23</f>
        <v>14925</v>
      </c>
      <c r="G29" s="51">
        <f>+입력항목!G23</f>
        <v>14900</v>
      </c>
      <c r="H29" s="51">
        <f>+입력항목!H23</f>
        <v>23320</v>
      </c>
      <c r="J29" s="149"/>
      <c r="K29" s="149"/>
      <c r="L29" s="149"/>
      <c r="M29" s="149"/>
      <c r="N29" s="50"/>
      <c r="O29" s="50"/>
      <c r="P29" s="50"/>
      <c r="Q29" s="50"/>
    </row>
    <row r="30" spans="1:17">
      <c r="A30" s="13" t="s">
        <v>22</v>
      </c>
      <c r="B30" s="51">
        <f>+입력항목!B24</f>
        <v>26322</v>
      </c>
      <c r="C30" s="51">
        <f>+입력항목!C24</f>
        <v>22004</v>
      </c>
      <c r="D30" s="51">
        <f>+입력항목!D24</f>
        <v>20911</v>
      </c>
      <c r="E30" s="51">
        <f>+입력항목!E24</f>
        <v>16636</v>
      </c>
      <c r="F30" s="51">
        <f>+입력항목!F24</f>
        <v>19177</v>
      </c>
      <c r="G30" s="51">
        <f>+입력항목!G24</f>
        <v>22524</v>
      </c>
      <c r="H30" s="51">
        <f>+입력항목!H24</f>
        <v>17306</v>
      </c>
      <c r="J30" s="63"/>
      <c r="K30" s="63"/>
      <c r="L30" s="149"/>
      <c r="M30" s="149"/>
      <c r="N30" s="149"/>
      <c r="O30" s="50"/>
      <c r="P30" s="50"/>
      <c r="Q30" s="50"/>
    </row>
    <row r="31" spans="1:17">
      <c r="I31" s="4"/>
      <c r="J31" s="149"/>
      <c r="K31" s="149"/>
      <c r="L31" s="149"/>
      <c r="M31" s="149"/>
      <c r="N31" s="149"/>
      <c r="O31" s="50"/>
      <c r="P31" s="50"/>
      <c r="Q31" s="50"/>
    </row>
    <row r="32" spans="1:17">
      <c r="J32" s="149"/>
      <c r="K32" s="149"/>
      <c r="L32" s="149"/>
      <c r="M32" s="149"/>
      <c r="N32" s="149"/>
      <c r="O32" s="50"/>
      <c r="P32" s="50"/>
      <c r="Q32" s="50"/>
    </row>
    <row r="33" spans="1:14">
      <c r="A33" s="1" t="s">
        <v>0</v>
      </c>
      <c r="B33" s="2" t="s">
        <v>1</v>
      </c>
      <c r="C33" s="3"/>
      <c r="D33" s="2" t="s">
        <v>2</v>
      </c>
      <c r="E33" s="2" t="s">
        <v>3</v>
      </c>
      <c r="F33" s="2" t="s">
        <v>4</v>
      </c>
      <c r="G33" s="2" t="s">
        <v>5</v>
      </c>
      <c r="H33" s="3"/>
      <c r="J33" s="148"/>
      <c r="K33" s="148"/>
      <c r="L33" s="111"/>
      <c r="M33" s="111"/>
      <c r="N33" s="111"/>
    </row>
    <row r="34" spans="1:14">
      <c r="A34" s="179" t="s">
        <v>182</v>
      </c>
      <c r="B34" s="6">
        <v>910</v>
      </c>
      <c r="D34" s="178" t="s">
        <v>185</v>
      </c>
      <c r="E34" s="8">
        <v>120</v>
      </c>
      <c r="F34" s="6">
        <f>+E34*300</f>
        <v>36000</v>
      </c>
      <c r="G34" s="6">
        <v>0</v>
      </c>
    </row>
    <row r="35" spans="1:14">
      <c r="A35" s="179" t="s">
        <v>183</v>
      </c>
      <c r="B35" s="6">
        <v>1600</v>
      </c>
      <c r="D35" s="178" t="s">
        <v>186</v>
      </c>
      <c r="E35" s="8">
        <v>214.6</v>
      </c>
      <c r="F35" s="6">
        <f>+E35*150</f>
        <v>32190</v>
      </c>
      <c r="G35" s="6">
        <f>+G34+F34</f>
        <v>36000</v>
      </c>
    </row>
    <row r="36" spans="1:14">
      <c r="A36" s="179" t="s">
        <v>184</v>
      </c>
      <c r="B36" s="6">
        <v>7300</v>
      </c>
      <c r="D36" s="178" t="s">
        <v>188</v>
      </c>
      <c r="E36" s="8">
        <v>307.3</v>
      </c>
      <c r="F36" s="6"/>
      <c r="G36" s="6">
        <f>+G35+F35</f>
        <v>68190</v>
      </c>
    </row>
    <row r="37" spans="1:14" ht="20.25">
      <c r="D37" s="255" t="s">
        <v>7</v>
      </c>
      <c r="E37" s="256">
        <f>3.7%*0.4+3.2%*0.6</f>
        <v>3.4000000000000002E-2</v>
      </c>
    </row>
    <row r="38" spans="1:14">
      <c r="D38" s="24"/>
      <c r="E38" s="25"/>
    </row>
    <row r="39" spans="1:14">
      <c r="D39" s="24"/>
      <c r="E39" s="25"/>
    </row>
    <row r="40" spans="1:14" ht="17.25">
      <c r="A40" s="125" t="s">
        <v>667</v>
      </c>
      <c r="D40" s="24"/>
      <c r="E40" s="25"/>
    </row>
    <row r="41" spans="1:14">
      <c r="D41" s="24"/>
      <c r="E41" s="25"/>
    </row>
    <row r="42" spans="1:14">
      <c r="A42" s="9" t="s">
        <v>34</v>
      </c>
      <c r="B42" s="23" t="str">
        <f>+입력항목!B1</f>
        <v>11/19~12/18</v>
      </c>
      <c r="D42" s="9" t="s">
        <v>28</v>
      </c>
      <c r="E42" s="59">
        <f>+입력항목!B2</f>
        <v>45301</v>
      </c>
      <c r="I42" s="14"/>
    </row>
    <row r="43" spans="1:14">
      <c r="A43" s="12" t="s">
        <v>0</v>
      </c>
      <c r="B43" s="2" t="s">
        <v>8</v>
      </c>
      <c r="C43" s="2" t="s">
        <v>9</v>
      </c>
      <c r="D43" s="2" t="s">
        <v>10</v>
      </c>
      <c r="E43" s="2" t="s">
        <v>11</v>
      </c>
      <c r="F43" s="2" t="s">
        <v>12</v>
      </c>
      <c r="G43" s="2" t="s">
        <v>13</v>
      </c>
      <c r="H43" s="2" t="s">
        <v>14</v>
      </c>
      <c r="I43" s="14"/>
    </row>
    <row r="44" spans="1:14">
      <c r="A44" s="13" t="s">
        <v>15</v>
      </c>
      <c r="B44" s="176">
        <f t="shared" ref="B44:H51" si="0">+B11-B23</f>
        <v>165</v>
      </c>
      <c r="C44" s="57">
        <f t="shared" si="0"/>
        <v>105</v>
      </c>
      <c r="D44" s="176">
        <f t="shared" si="0"/>
        <v>145</v>
      </c>
      <c r="E44" s="57">
        <f t="shared" si="0"/>
        <v>89</v>
      </c>
      <c r="F44" s="57">
        <f t="shared" si="0"/>
        <v>148</v>
      </c>
      <c r="G44" s="57">
        <f t="shared" si="0"/>
        <v>82</v>
      </c>
      <c r="H44" s="57">
        <f t="shared" si="0"/>
        <v>113</v>
      </c>
      <c r="I44" s="14"/>
    </row>
    <row r="45" spans="1:14">
      <c r="A45" s="13" t="s">
        <v>16</v>
      </c>
      <c r="B45" s="57">
        <f t="shared" si="0"/>
        <v>132</v>
      </c>
      <c r="C45" s="57">
        <f t="shared" si="0"/>
        <v>137</v>
      </c>
      <c r="D45" s="57">
        <f t="shared" si="0"/>
        <v>84</v>
      </c>
      <c r="E45" s="57">
        <f t="shared" si="0"/>
        <v>81</v>
      </c>
      <c r="F45" s="57">
        <f t="shared" si="0"/>
        <v>157</v>
      </c>
      <c r="G45" s="57">
        <f t="shared" si="0"/>
        <v>0</v>
      </c>
      <c r="H45" s="57">
        <f t="shared" si="0"/>
        <v>123</v>
      </c>
      <c r="I45" s="14"/>
    </row>
    <row r="46" spans="1:14">
      <c r="A46" s="13" t="s">
        <v>17</v>
      </c>
      <c r="B46" s="57">
        <f t="shared" si="0"/>
        <v>107</v>
      </c>
      <c r="C46" s="57">
        <f t="shared" si="0"/>
        <v>115</v>
      </c>
      <c r="D46" s="57">
        <f t="shared" si="0"/>
        <v>104</v>
      </c>
      <c r="E46" s="57">
        <f t="shared" si="0"/>
        <v>122</v>
      </c>
      <c r="F46" s="176">
        <f t="shared" si="0"/>
        <v>97</v>
      </c>
      <c r="G46" s="57">
        <f t="shared" si="0"/>
        <v>68</v>
      </c>
      <c r="H46" s="57">
        <f t="shared" si="0"/>
        <v>148</v>
      </c>
      <c r="I46" s="14"/>
    </row>
    <row r="47" spans="1:14">
      <c r="A47" s="13" t="s">
        <v>18</v>
      </c>
      <c r="B47" s="57">
        <f t="shared" si="0"/>
        <v>106</v>
      </c>
      <c r="C47" s="57">
        <f t="shared" si="0"/>
        <v>123</v>
      </c>
      <c r="D47" s="57">
        <f t="shared" si="0"/>
        <v>128</v>
      </c>
      <c r="E47" s="57">
        <f t="shared" si="0"/>
        <v>85</v>
      </c>
      <c r="F47" s="57">
        <f t="shared" si="0"/>
        <v>80</v>
      </c>
      <c r="G47" s="176">
        <f t="shared" si="0"/>
        <v>83</v>
      </c>
      <c r="H47" s="57">
        <f t="shared" si="0"/>
        <v>135</v>
      </c>
      <c r="I47" s="14"/>
    </row>
    <row r="48" spans="1:14">
      <c r="A48" s="13" t="s">
        <v>19</v>
      </c>
      <c r="B48" s="57">
        <f t="shared" si="0"/>
        <v>139</v>
      </c>
      <c r="C48" s="57">
        <f t="shared" si="0"/>
        <v>143</v>
      </c>
      <c r="D48" s="57">
        <f t="shared" si="0"/>
        <v>115</v>
      </c>
      <c r="E48" s="57">
        <f t="shared" si="0"/>
        <v>92</v>
      </c>
      <c r="F48" s="57">
        <f t="shared" si="0"/>
        <v>109</v>
      </c>
      <c r="G48" s="57">
        <f t="shared" si="0"/>
        <v>97</v>
      </c>
      <c r="H48" s="57">
        <f t="shared" si="0"/>
        <v>170</v>
      </c>
      <c r="I48" s="19" t="s">
        <v>105</v>
      </c>
      <c r="J48" s="19">
        <f>+MAX(B44:H51)</f>
        <v>205</v>
      </c>
    </row>
    <row r="49" spans="1:10">
      <c r="A49" s="13" t="s">
        <v>20</v>
      </c>
      <c r="B49" s="57">
        <f t="shared" si="0"/>
        <v>98</v>
      </c>
      <c r="C49" s="57">
        <f t="shared" si="0"/>
        <v>113</v>
      </c>
      <c r="D49" s="57">
        <f t="shared" si="0"/>
        <v>92</v>
      </c>
      <c r="E49" s="57">
        <f t="shared" si="0"/>
        <v>95</v>
      </c>
      <c r="F49" s="57">
        <f t="shared" si="0"/>
        <v>191</v>
      </c>
      <c r="G49" s="57">
        <f t="shared" si="0"/>
        <v>47</v>
      </c>
      <c r="H49" s="57">
        <f t="shared" si="0"/>
        <v>114</v>
      </c>
      <c r="I49" s="19" t="s">
        <v>106</v>
      </c>
      <c r="J49" s="19">
        <f>+MIN(B44:H51)</f>
        <v>0</v>
      </c>
    </row>
    <row r="50" spans="1:10">
      <c r="A50" s="13" t="s">
        <v>21</v>
      </c>
      <c r="B50" s="58">
        <f t="shared" si="0"/>
        <v>159</v>
      </c>
      <c r="C50" s="58">
        <f t="shared" si="0"/>
        <v>82</v>
      </c>
      <c r="D50" s="58">
        <f t="shared" si="0"/>
        <v>124</v>
      </c>
      <c r="E50" s="58">
        <f t="shared" si="0"/>
        <v>119</v>
      </c>
      <c r="F50" s="58">
        <f t="shared" si="0"/>
        <v>125</v>
      </c>
      <c r="G50" s="58">
        <f t="shared" si="0"/>
        <v>72</v>
      </c>
      <c r="H50" s="58">
        <f t="shared" si="0"/>
        <v>165</v>
      </c>
      <c r="I50" s="19" t="s">
        <v>107</v>
      </c>
      <c r="J50" s="19">
        <f>+AVERAGE(B44:H51)</f>
        <v>115.94642857142857</v>
      </c>
    </row>
    <row r="51" spans="1:10">
      <c r="A51" s="13" t="s">
        <v>22</v>
      </c>
      <c r="B51" s="58">
        <f t="shared" si="0"/>
        <v>127</v>
      </c>
      <c r="C51" s="58">
        <f t="shared" si="0"/>
        <v>205</v>
      </c>
      <c r="D51" s="58">
        <f t="shared" si="0"/>
        <v>112</v>
      </c>
      <c r="E51" s="58">
        <f t="shared" si="0"/>
        <v>106</v>
      </c>
      <c r="F51" s="58">
        <f t="shared" si="0"/>
        <v>156</v>
      </c>
      <c r="G51" s="58">
        <f t="shared" si="0"/>
        <v>163</v>
      </c>
      <c r="H51" s="58">
        <f t="shared" si="0"/>
        <v>101</v>
      </c>
      <c r="I51" s="19" t="s">
        <v>108</v>
      </c>
      <c r="J51" s="44">
        <f>+SUM(B44:H51)</f>
        <v>6493</v>
      </c>
    </row>
    <row r="52" spans="1:10">
      <c r="A52" s="15"/>
      <c r="B52" s="16"/>
      <c r="C52" s="16"/>
      <c r="D52" s="16"/>
      <c r="E52" s="16"/>
      <c r="F52" s="16"/>
      <c r="G52" s="16"/>
      <c r="H52" s="16"/>
      <c r="I52" s="19" t="s">
        <v>163</v>
      </c>
      <c r="J52" s="19">
        <f>+COUNTIF(B44:H51,"&lt;0")</f>
        <v>0</v>
      </c>
    </row>
    <row r="53" spans="1:10">
      <c r="A53" s="13" t="s">
        <v>1</v>
      </c>
      <c r="I53" s="19"/>
    </row>
    <row r="54" spans="1:10">
      <c r="A54" s="12" t="s">
        <v>0</v>
      </c>
      <c r="B54" s="2" t="s">
        <v>8</v>
      </c>
      <c r="C54" s="2" t="s">
        <v>23</v>
      </c>
      <c r="D54" s="2" t="s">
        <v>10</v>
      </c>
      <c r="E54" s="2" t="s">
        <v>11</v>
      </c>
      <c r="F54" s="2" t="s">
        <v>12</v>
      </c>
      <c r="G54" s="2" t="s">
        <v>13</v>
      </c>
      <c r="H54" s="2" t="s">
        <v>14</v>
      </c>
      <c r="I54" s="19"/>
    </row>
    <row r="55" spans="1:10">
      <c r="A55" s="17" t="s">
        <v>24</v>
      </c>
      <c r="B55" s="18">
        <f>+계산24!B55*0.58+계산하계!B55*0.42</f>
        <v>910</v>
      </c>
      <c r="C55" s="18">
        <f>+계산24!C55*0.58+계산하계!C55*0.42</f>
        <v>910</v>
      </c>
      <c r="D55" s="18">
        <f>+계산24!D55*0.58+계산하계!D55*0.42</f>
        <v>910</v>
      </c>
      <c r="E55" s="18">
        <f>+계산24!E55*0.58+계산하계!E55*0.42</f>
        <v>910</v>
      </c>
      <c r="F55" s="18">
        <f>+계산24!F55*0.58+계산하계!F55*0.42</f>
        <v>910</v>
      </c>
      <c r="G55" s="18">
        <f>+계산24!G55*0.58+계산하계!G55*0.42</f>
        <v>910</v>
      </c>
      <c r="H55" s="18">
        <f>+계산24!H55*0.58+계산하계!H55*0.42</f>
        <v>910</v>
      </c>
      <c r="I55" s="19"/>
      <c r="J55" s="262"/>
    </row>
    <row r="56" spans="1:10">
      <c r="A56" s="17" t="s">
        <v>16</v>
      </c>
      <c r="B56" s="18">
        <f>+계산24!B56*0.58+계산하계!B56*0.42</f>
        <v>910</v>
      </c>
      <c r="C56" s="18">
        <f>+계산24!C56*0.58+계산하계!C56*0.42</f>
        <v>910</v>
      </c>
      <c r="D56" s="18">
        <f>+계산24!D56*0.58+계산하계!D56*0.42</f>
        <v>910</v>
      </c>
      <c r="E56" s="18">
        <f>+계산24!E56*0.58+계산하계!E56*0.42</f>
        <v>910</v>
      </c>
      <c r="F56" s="18">
        <f>+계산24!F56*0.58+계산하계!F56*0.42</f>
        <v>910</v>
      </c>
      <c r="G56" s="18">
        <f>+계산24!G56*0.58+계산하계!G56*0.42</f>
        <v>910</v>
      </c>
      <c r="H56" s="18">
        <f>+계산24!H56*0.58+계산하계!H56*0.42</f>
        <v>910</v>
      </c>
      <c r="I56" s="19"/>
      <c r="J56" s="262"/>
    </row>
    <row r="57" spans="1:10">
      <c r="A57" s="17" t="s">
        <v>17</v>
      </c>
      <c r="B57" s="18">
        <f>+계산24!B57*0.58+계산하계!B57*0.42</f>
        <v>910</v>
      </c>
      <c r="C57" s="18">
        <f>+계산24!C57*0.58+계산하계!C57*0.42</f>
        <v>910</v>
      </c>
      <c r="D57" s="18">
        <f>+계산24!D57*0.58+계산하계!D57*0.42</f>
        <v>910</v>
      </c>
      <c r="E57" s="18">
        <f>+계산24!E57*0.58+계산하계!E57*0.42</f>
        <v>910</v>
      </c>
      <c r="F57" s="18">
        <f>+계산24!F57*0.58+계산하계!F57*0.42</f>
        <v>910</v>
      </c>
      <c r="G57" s="18">
        <f>+계산24!G57*0.58+계산하계!G57*0.42</f>
        <v>910</v>
      </c>
      <c r="H57" s="18">
        <f>+계산24!H57*0.58+계산하계!H57*0.42</f>
        <v>910</v>
      </c>
      <c r="I57" s="19"/>
    </row>
    <row r="58" spans="1:10">
      <c r="A58" s="17" t="s">
        <v>18</v>
      </c>
      <c r="B58" s="18">
        <f>+계산24!B58*0.58+계산하계!B58*0.42</f>
        <v>910</v>
      </c>
      <c r="C58" s="18">
        <f>+계산24!C58*0.58+계산하계!C58*0.42</f>
        <v>910</v>
      </c>
      <c r="D58" s="18">
        <f>+계산24!D58*0.58+계산하계!D58*0.42</f>
        <v>910</v>
      </c>
      <c r="E58" s="18">
        <f>+계산24!E58*0.58+계산하계!E58*0.42</f>
        <v>910</v>
      </c>
      <c r="F58" s="18">
        <f>+계산24!F58*0.58+계산하계!F58*0.42</f>
        <v>910</v>
      </c>
      <c r="G58" s="18">
        <f>+계산24!G58*0.58+계산하계!G58*0.42</f>
        <v>910</v>
      </c>
      <c r="H58" s="18">
        <f>+계산24!H58*0.58+계산하계!H58*0.42</f>
        <v>910</v>
      </c>
      <c r="I58" s="19"/>
    </row>
    <row r="59" spans="1:10">
      <c r="A59" s="17" t="s">
        <v>19</v>
      </c>
      <c r="B59" s="18">
        <f>+계산24!B59*0.58+계산하계!B59*0.42</f>
        <v>910</v>
      </c>
      <c r="C59" s="18">
        <f>+계산24!C59*0.58+계산하계!C59*0.42</f>
        <v>910</v>
      </c>
      <c r="D59" s="18">
        <f>+계산24!D59*0.58+계산하계!D59*0.42</f>
        <v>910</v>
      </c>
      <c r="E59" s="18">
        <f>+계산24!E59*0.58+계산하계!E59*0.42</f>
        <v>910</v>
      </c>
      <c r="F59" s="18">
        <f>+계산24!F59*0.58+계산하계!F59*0.42</f>
        <v>910</v>
      </c>
      <c r="G59" s="18">
        <f>+계산24!G59*0.58+계산하계!G59*0.42</f>
        <v>910</v>
      </c>
      <c r="H59" s="18">
        <f>+계산24!H59*0.58+계산하계!H59*0.42</f>
        <v>910</v>
      </c>
      <c r="I59" s="19"/>
    </row>
    <row r="60" spans="1:10">
      <c r="A60" s="17" t="s">
        <v>20</v>
      </c>
      <c r="B60" s="18">
        <f>+계산24!B60*0.58+계산하계!B60*0.42</f>
        <v>910</v>
      </c>
      <c r="C60" s="18">
        <f>+계산24!C60*0.58+계산하계!C60*0.42</f>
        <v>910</v>
      </c>
      <c r="D60" s="18">
        <f>+계산24!D60*0.58+계산하계!D60*0.42</f>
        <v>910</v>
      </c>
      <c r="E60" s="18">
        <f>+계산24!E60*0.58+계산하계!E60*0.42</f>
        <v>910</v>
      </c>
      <c r="F60" s="18">
        <f>+계산24!F60*0.58+계산하계!F60*0.42</f>
        <v>910</v>
      </c>
      <c r="G60" s="18">
        <f>+계산24!G60*0.58+계산하계!G60*0.42</f>
        <v>910</v>
      </c>
      <c r="H60" s="18">
        <f>+계산24!H60*0.58+계산하계!H60*0.42</f>
        <v>910</v>
      </c>
      <c r="I60" s="21"/>
    </row>
    <row r="61" spans="1:10">
      <c r="A61" s="17" t="s">
        <v>21</v>
      </c>
      <c r="B61" s="18">
        <f>+계산24!B61*0.58+계산하계!B61*0.42</f>
        <v>910</v>
      </c>
      <c r="C61" s="18">
        <f>+계산24!C61*0.58+계산하계!C61*0.42</f>
        <v>910</v>
      </c>
      <c r="D61" s="18">
        <f>+계산24!D61*0.58+계산하계!D61*0.42</f>
        <v>910</v>
      </c>
      <c r="E61" s="18">
        <f>+계산24!E61*0.58+계산하계!E61*0.42</f>
        <v>910</v>
      </c>
      <c r="F61" s="18">
        <f>+계산24!F61*0.58+계산하계!F61*0.42</f>
        <v>910</v>
      </c>
      <c r="G61" s="18">
        <f>+계산24!G61*0.58+계산하계!G61*0.42</f>
        <v>910</v>
      </c>
      <c r="H61" s="18">
        <f>+계산24!H61*0.58+계산하계!H61*0.42</f>
        <v>910</v>
      </c>
      <c r="I61" s="19"/>
    </row>
    <row r="62" spans="1:10">
      <c r="A62" s="17" t="s">
        <v>22</v>
      </c>
      <c r="B62" s="18">
        <f>+계산24!B62*0.58+계산하계!B62*0.42</f>
        <v>910</v>
      </c>
      <c r="C62" s="18">
        <f>+계산24!C62*0.58+계산하계!C62*0.42</f>
        <v>1310.1999999999998</v>
      </c>
      <c r="D62" s="18">
        <f>+계산24!D62*0.58+계산하계!D62*0.42</f>
        <v>910</v>
      </c>
      <c r="E62" s="18">
        <f>+계산24!E62*0.58+계산하계!E62*0.42</f>
        <v>910</v>
      </c>
      <c r="F62" s="18">
        <f>+계산24!F62*0.58+계산하계!F62*0.42</f>
        <v>910</v>
      </c>
      <c r="G62" s="18">
        <f>+계산24!G62*0.58+계산하계!G62*0.42</f>
        <v>910</v>
      </c>
      <c r="H62" s="18">
        <f>+계산24!H62*0.58+계산하계!H62*0.42</f>
        <v>910</v>
      </c>
      <c r="I62" s="19"/>
    </row>
    <row r="63" spans="1:10">
      <c r="A63" s="15"/>
      <c r="B63" s="20"/>
      <c r="C63" s="20"/>
      <c r="D63" s="20"/>
      <c r="E63" s="20"/>
      <c r="F63" s="20"/>
      <c r="G63" s="20"/>
      <c r="H63" s="20"/>
      <c r="I63" s="19"/>
    </row>
    <row r="64" spans="1:10">
      <c r="A64" s="13" t="s">
        <v>3</v>
      </c>
      <c r="B64" s="20"/>
      <c r="C64" s="20"/>
      <c r="D64" s="20"/>
      <c r="E64" s="20"/>
      <c r="F64" s="20"/>
      <c r="G64" s="20"/>
      <c r="H64" s="20"/>
      <c r="I64" s="19"/>
    </row>
    <row r="65" spans="1:11">
      <c r="A65" s="12" t="s">
        <v>0</v>
      </c>
      <c r="B65" s="2" t="s">
        <v>8</v>
      </c>
      <c r="C65" s="2" t="s">
        <v>9</v>
      </c>
      <c r="D65" s="2" t="s">
        <v>10</v>
      </c>
      <c r="E65" s="2" t="s">
        <v>11</v>
      </c>
      <c r="F65" s="2" t="s">
        <v>12</v>
      </c>
      <c r="G65" s="2" t="s">
        <v>13</v>
      </c>
      <c r="H65" s="2" t="s">
        <v>14</v>
      </c>
      <c r="I65" s="19"/>
      <c r="K65" s="126"/>
    </row>
    <row r="66" spans="1:11">
      <c r="A66" s="17" t="s">
        <v>24</v>
      </c>
      <c r="B66" s="18">
        <f>+계산24!B66*0.58+계산하계!B66*0.42</f>
        <v>19800</v>
      </c>
      <c r="C66" s="18">
        <f>+계산24!C66*0.58+계산하계!C66*0.42</f>
        <v>12600</v>
      </c>
      <c r="D66" s="18">
        <f>+계산24!D66*0.58+계산하계!D66*0.42</f>
        <v>17400</v>
      </c>
      <c r="E66" s="18">
        <f>+계산24!E66*0.58+계산하계!E66*0.42</f>
        <v>10680</v>
      </c>
      <c r="F66" s="18">
        <f>+계산24!F66*0.58+계산하계!F66*0.42</f>
        <v>17760</v>
      </c>
      <c r="G66" s="18">
        <f>+계산24!G66*0.58+계산하계!G66*0.42</f>
        <v>9840</v>
      </c>
      <c r="H66" s="18">
        <f>+계산24!H66*0.58+계산하계!H66*0.42</f>
        <v>13560</v>
      </c>
      <c r="I66" s="19"/>
    </row>
    <row r="67" spans="1:11">
      <c r="A67" s="17" t="s">
        <v>16</v>
      </c>
      <c r="B67" s="18">
        <f>+계산24!B67*0.58+계산하계!B67*0.42</f>
        <v>15840</v>
      </c>
      <c r="C67" s="18">
        <f>+계산24!C67*0.58+계산하계!C67*0.42</f>
        <v>16440</v>
      </c>
      <c r="D67" s="18">
        <f>+계산24!D67*0.58+계산하계!D67*0.42</f>
        <v>10080</v>
      </c>
      <c r="E67" s="18">
        <f>+계산24!E67*0.58+계산하계!E67*0.42</f>
        <v>9720</v>
      </c>
      <c r="F67" s="18">
        <f>+계산24!F67*0.58+계산하계!F67*0.42</f>
        <v>18840</v>
      </c>
      <c r="G67" s="18">
        <f>+계산24!G67*0.58+계산하계!G67*0.42</f>
        <v>0</v>
      </c>
      <c r="H67" s="18">
        <f>+계산24!H67*0.58+계산하계!H67*0.42</f>
        <v>14760</v>
      </c>
      <c r="I67" s="19"/>
    </row>
    <row r="68" spans="1:11">
      <c r="A68" s="17" t="s">
        <v>17</v>
      </c>
      <c r="B68" s="18">
        <f>+계산24!B68*0.58+계산하계!B68*0.42</f>
        <v>12840</v>
      </c>
      <c r="C68" s="18">
        <f>+계산24!C68*0.58+계산하계!C68*0.42</f>
        <v>13800</v>
      </c>
      <c r="D68" s="18">
        <f>+계산24!D68*0.58+계산하계!D68*0.42</f>
        <v>12480</v>
      </c>
      <c r="E68" s="18">
        <f>+계산24!E68*0.58+계산하계!E68*0.42</f>
        <v>14640</v>
      </c>
      <c r="F68" s="18">
        <f>+계산24!F68*0.58+계산하계!F68*0.42</f>
        <v>11640</v>
      </c>
      <c r="G68" s="18">
        <f>+계산24!G68*0.58+계산하계!G68*0.42</f>
        <v>8159.9999999999991</v>
      </c>
      <c r="H68" s="18">
        <f>+계산24!H68*0.58+계산하계!H68*0.42</f>
        <v>17760</v>
      </c>
      <c r="I68" s="19"/>
    </row>
    <row r="69" spans="1:11">
      <c r="A69" s="17" t="s">
        <v>18</v>
      </c>
      <c r="B69" s="18">
        <f>+계산24!B69*0.58+계산하계!B69*0.42</f>
        <v>12720</v>
      </c>
      <c r="C69" s="18">
        <f>+계산24!C69*0.58+계산하계!C69*0.42</f>
        <v>14760</v>
      </c>
      <c r="D69" s="18">
        <f>+계산24!D69*0.58+계산하계!D69*0.42</f>
        <v>15360</v>
      </c>
      <c r="E69" s="18">
        <f>+계산24!E69*0.58+계산하계!E69*0.42</f>
        <v>10200</v>
      </c>
      <c r="F69" s="18">
        <f>+계산24!F69*0.58+계산하계!F69*0.42</f>
        <v>9600</v>
      </c>
      <c r="G69" s="18">
        <f>+계산24!G69*0.58+계산하계!G69*0.42</f>
        <v>9960</v>
      </c>
      <c r="H69" s="18">
        <f>+계산24!H69*0.58+계산하계!H69*0.42</f>
        <v>16200</v>
      </c>
      <c r="I69" s="19"/>
    </row>
    <row r="70" spans="1:11">
      <c r="A70" s="17" t="s">
        <v>19</v>
      </c>
      <c r="B70" s="18">
        <f>+계산24!B70*0.58+계산하계!B70*0.42</f>
        <v>16680</v>
      </c>
      <c r="C70" s="18">
        <f>+계산24!C70*0.58+계산하계!C70*0.42</f>
        <v>17160</v>
      </c>
      <c r="D70" s="18">
        <f>+계산24!D70*0.58+계산하계!D70*0.42</f>
        <v>13800</v>
      </c>
      <c r="E70" s="18">
        <f>+계산24!E70*0.58+계산하계!E70*0.42</f>
        <v>11040</v>
      </c>
      <c r="F70" s="18">
        <f>+계산24!F70*0.58+계산하계!F70*0.42</f>
        <v>13080</v>
      </c>
      <c r="G70" s="18">
        <f>+계산24!G70*0.58+계산하계!G70*0.42</f>
        <v>11640</v>
      </c>
      <c r="H70" s="18">
        <f>+계산24!H70*0.58+계산하계!H70*0.42</f>
        <v>20400</v>
      </c>
    </row>
    <row r="71" spans="1:11">
      <c r="A71" s="17" t="s">
        <v>20</v>
      </c>
      <c r="B71" s="18">
        <f>+계산24!B71*0.58+계산하계!B71*0.42</f>
        <v>11760</v>
      </c>
      <c r="C71" s="18">
        <f>+계산24!C71*0.58+계산하계!C71*0.42</f>
        <v>13560</v>
      </c>
      <c r="D71" s="18">
        <f>+계산24!D71*0.58+계산하계!D71*0.42</f>
        <v>11040</v>
      </c>
      <c r="E71" s="18">
        <f>+계산24!E71*0.58+계산하계!E71*0.42</f>
        <v>11400</v>
      </c>
      <c r="F71" s="18">
        <f>+계산24!F71*0.58+계산하계!F71*0.42</f>
        <v>22920</v>
      </c>
      <c r="G71" s="18">
        <f>+계산24!G71*0.58+계산하계!G71*0.42</f>
        <v>5640</v>
      </c>
      <c r="H71" s="18">
        <f>+계산24!H71*0.58+계산하계!H71*0.42</f>
        <v>13680</v>
      </c>
    </row>
    <row r="72" spans="1:11">
      <c r="A72" s="17" t="s">
        <v>21</v>
      </c>
      <c r="B72" s="18">
        <f>+계산24!B72*0.58+계산하계!B72*0.42</f>
        <v>19080</v>
      </c>
      <c r="C72" s="18">
        <f>+계산24!C72*0.58+계산하계!C72*0.42</f>
        <v>9840</v>
      </c>
      <c r="D72" s="18">
        <f>+계산24!D72*0.58+계산하계!D72*0.42</f>
        <v>14880</v>
      </c>
      <c r="E72" s="18">
        <f>+계산24!E72*0.58+계산하계!E72*0.42</f>
        <v>14280</v>
      </c>
      <c r="F72" s="18">
        <f>+계산24!F72*0.58+계산하계!F72*0.42</f>
        <v>15000</v>
      </c>
      <c r="G72" s="18">
        <f>+계산24!G72*0.58+계산하계!G72*0.42</f>
        <v>8640</v>
      </c>
      <c r="H72" s="18">
        <f>+계산24!H72*0.58+계산하계!H72*0.42</f>
        <v>19800</v>
      </c>
    </row>
    <row r="73" spans="1:11">
      <c r="A73" s="17" t="s">
        <v>22</v>
      </c>
      <c r="B73" s="18">
        <f>+계산24!B73*0.58+계산하계!B73*0.42</f>
        <v>15240</v>
      </c>
      <c r="C73" s="18">
        <f>+계산24!C73*0.58+계산하계!C73*0.42</f>
        <v>24874.339999999997</v>
      </c>
      <c r="D73" s="18">
        <f>+계산24!D73*0.58+계산하계!D73*0.42</f>
        <v>13440</v>
      </c>
      <c r="E73" s="18">
        <f>+계산24!E73*0.58+계산하계!E73*0.42</f>
        <v>12720</v>
      </c>
      <c r="F73" s="18">
        <f>+계산24!F73*0.58+계산하계!F73*0.42</f>
        <v>18720</v>
      </c>
      <c r="G73" s="18">
        <f>+계산24!G73*0.58+계산하계!G73*0.42</f>
        <v>19560</v>
      </c>
      <c r="H73" s="18">
        <f>+계산24!H73*0.58+계산하계!H73*0.42</f>
        <v>12120</v>
      </c>
    </row>
    <row r="75" spans="1:11">
      <c r="A75" s="22" t="s">
        <v>157</v>
      </c>
      <c r="B75" s="20"/>
      <c r="C75" s="161">
        <v>0</v>
      </c>
      <c r="D75" s="63" t="s">
        <v>166</v>
      </c>
      <c r="E75" s="63" t="s">
        <v>187</v>
      </c>
      <c r="F75" s="160" t="s">
        <v>173</v>
      </c>
      <c r="G75" s="20"/>
      <c r="H75" s="20"/>
      <c r="I75" s="218" t="s">
        <v>192</v>
      </c>
    </row>
    <row r="76" spans="1:11">
      <c r="A76" s="12" t="s">
        <v>0</v>
      </c>
      <c r="B76" s="2" t="s">
        <v>8</v>
      </c>
      <c r="C76" s="2" t="s">
        <v>23</v>
      </c>
      <c r="D76" s="2" t="s">
        <v>10</v>
      </c>
      <c r="E76" s="2" t="s">
        <v>11</v>
      </c>
      <c r="F76" s="2" t="s">
        <v>12</v>
      </c>
      <c r="G76" s="2" t="s">
        <v>13</v>
      </c>
      <c r="H76" s="2" t="s">
        <v>14</v>
      </c>
    </row>
    <row r="77" spans="1:11">
      <c r="A77" s="17" t="s">
        <v>24</v>
      </c>
      <c r="B77" s="18">
        <f>IF(B44=0,0,+IF(B55+B66+B88+B99-$C$75&lt;1000,-((B55+B66+B88+B99)-1000),IF(B44&lt;=200,-$C$75,0)))</f>
        <v>0</v>
      </c>
      <c r="C77" s="18">
        <f t="shared" ref="C77:H77" si="1">IF(C44=0,0,+IF(C55+C66+C88+C99-$C$75&lt;1000,-((C55+C66+C88+C99)-1000),IF(C44&lt;=200,-$C$75,0)))</f>
        <v>0</v>
      </c>
      <c r="D77" s="18">
        <f t="shared" si="1"/>
        <v>0</v>
      </c>
      <c r="E77" s="18">
        <f t="shared" si="1"/>
        <v>0</v>
      </c>
      <c r="F77" s="18">
        <f t="shared" si="1"/>
        <v>0</v>
      </c>
      <c r="G77" s="18">
        <f t="shared" si="1"/>
        <v>0</v>
      </c>
      <c r="H77" s="18">
        <f t="shared" si="1"/>
        <v>0</v>
      </c>
    </row>
    <row r="78" spans="1:11">
      <c r="A78" s="17" t="s">
        <v>16</v>
      </c>
      <c r="B78" s="18">
        <f t="shared" ref="B78:H84" si="2">IF(B45=0,0,+IF(B56+B67+B89+B100-$C$75&lt;1000,-((B56+B67+B89+B100)-1000),IF(B45&lt;=200,-$C$75,0)))</f>
        <v>0</v>
      </c>
      <c r="C78" s="18">
        <f t="shared" si="2"/>
        <v>0</v>
      </c>
      <c r="D78" s="18">
        <f t="shared" si="2"/>
        <v>0</v>
      </c>
      <c r="E78" s="18">
        <f t="shared" si="2"/>
        <v>0</v>
      </c>
      <c r="F78" s="18">
        <f t="shared" si="2"/>
        <v>0</v>
      </c>
      <c r="G78" s="18">
        <f t="shared" si="2"/>
        <v>0</v>
      </c>
      <c r="H78" s="18">
        <f t="shared" si="2"/>
        <v>0</v>
      </c>
    </row>
    <row r="79" spans="1:11">
      <c r="A79" s="17" t="s">
        <v>17</v>
      </c>
      <c r="B79" s="18">
        <f t="shared" si="2"/>
        <v>0</v>
      </c>
      <c r="C79" s="18">
        <f t="shared" si="2"/>
        <v>0</v>
      </c>
      <c r="D79" s="18">
        <f t="shared" si="2"/>
        <v>0</v>
      </c>
      <c r="E79" s="18">
        <f t="shared" si="2"/>
        <v>0</v>
      </c>
      <c r="F79" s="163"/>
      <c r="G79" s="18">
        <f t="shared" si="2"/>
        <v>0</v>
      </c>
      <c r="H79" s="18">
        <f t="shared" si="2"/>
        <v>0</v>
      </c>
      <c r="I79" s="177" t="s">
        <v>176</v>
      </c>
    </row>
    <row r="80" spans="1:11">
      <c r="A80" s="17" t="s">
        <v>18</v>
      </c>
      <c r="B80" s="18">
        <f t="shared" si="2"/>
        <v>0</v>
      </c>
      <c r="C80" s="18">
        <f t="shared" si="2"/>
        <v>0</v>
      </c>
      <c r="D80" s="18">
        <f t="shared" si="2"/>
        <v>0</v>
      </c>
      <c r="E80" s="18">
        <f t="shared" si="2"/>
        <v>0</v>
      </c>
      <c r="F80" s="18">
        <f t="shared" si="2"/>
        <v>0</v>
      </c>
      <c r="G80" s="18">
        <f t="shared" si="2"/>
        <v>0</v>
      </c>
      <c r="H80" s="18">
        <f t="shared" si="2"/>
        <v>0</v>
      </c>
    </row>
    <row r="81" spans="1:10">
      <c r="A81" s="17" t="s">
        <v>19</v>
      </c>
      <c r="B81" s="18">
        <f t="shared" si="2"/>
        <v>0</v>
      </c>
      <c r="C81" s="18">
        <f t="shared" si="2"/>
        <v>0</v>
      </c>
      <c r="D81" s="18">
        <f t="shared" si="2"/>
        <v>0</v>
      </c>
      <c r="E81" s="18">
        <f t="shared" si="2"/>
        <v>0</v>
      </c>
      <c r="F81" s="18">
        <f t="shared" si="2"/>
        <v>0</v>
      </c>
      <c r="G81" s="18">
        <f t="shared" si="2"/>
        <v>0</v>
      </c>
      <c r="H81" s="18">
        <f t="shared" si="2"/>
        <v>0</v>
      </c>
    </row>
    <row r="82" spans="1:10">
      <c r="A82" s="17" t="s">
        <v>20</v>
      </c>
      <c r="B82" s="18">
        <f t="shared" si="2"/>
        <v>0</v>
      </c>
      <c r="C82" s="18">
        <f t="shared" si="2"/>
        <v>0</v>
      </c>
      <c r="D82" s="18">
        <f t="shared" si="2"/>
        <v>0</v>
      </c>
      <c r="E82" s="18">
        <f t="shared" si="2"/>
        <v>0</v>
      </c>
      <c r="F82" s="18">
        <f t="shared" si="2"/>
        <v>0</v>
      </c>
      <c r="G82" s="18">
        <f t="shared" si="2"/>
        <v>0</v>
      </c>
      <c r="H82" s="18">
        <f t="shared" si="2"/>
        <v>0</v>
      </c>
    </row>
    <row r="83" spans="1:10">
      <c r="A83" s="17" t="s">
        <v>21</v>
      </c>
      <c r="B83" s="18">
        <f t="shared" si="2"/>
        <v>0</v>
      </c>
      <c r="C83" s="18">
        <f t="shared" si="2"/>
        <v>0</v>
      </c>
      <c r="D83" s="18">
        <f t="shared" si="2"/>
        <v>0</v>
      </c>
      <c r="E83" s="18">
        <f t="shared" si="2"/>
        <v>0</v>
      </c>
      <c r="F83" s="18">
        <f t="shared" si="2"/>
        <v>0</v>
      </c>
      <c r="G83" s="18">
        <f t="shared" si="2"/>
        <v>0</v>
      </c>
      <c r="H83" s="18">
        <f t="shared" si="2"/>
        <v>0</v>
      </c>
    </row>
    <row r="84" spans="1:10">
      <c r="A84" s="17" t="s">
        <v>22</v>
      </c>
      <c r="B84" s="18">
        <f t="shared" si="2"/>
        <v>0</v>
      </c>
      <c r="C84" s="18">
        <f t="shared" si="2"/>
        <v>0</v>
      </c>
      <c r="D84" s="18">
        <f t="shared" si="2"/>
        <v>0</v>
      </c>
      <c r="E84" s="18">
        <f t="shared" si="2"/>
        <v>0</v>
      </c>
      <c r="F84" s="18">
        <f t="shared" si="2"/>
        <v>0</v>
      </c>
      <c r="G84" s="18">
        <f t="shared" si="2"/>
        <v>0</v>
      </c>
      <c r="H84" s="18">
        <f t="shared" si="2"/>
        <v>0</v>
      </c>
    </row>
    <row r="86" spans="1:10" ht="17.25" thickBot="1">
      <c r="A86" s="204" t="s">
        <v>167</v>
      </c>
      <c r="B86" s="205"/>
      <c r="C86" s="206">
        <v>9</v>
      </c>
      <c r="D86" s="207" t="s">
        <v>166</v>
      </c>
      <c r="E86" s="197"/>
      <c r="F86" s="198"/>
      <c r="G86" s="198"/>
      <c r="H86" s="198"/>
      <c r="I86" s="199"/>
      <c r="J86" s="200"/>
    </row>
    <row r="87" spans="1:10">
      <c r="A87" s="45" t="s">
        <v>0</v>
      </c>
      <c r="B87" s="46" t="s">
        <v>8</v>
      </c>
      <c r="C87" s="46" t="s">
        <v>23</v>
      </c>
      <c r="D87" s="46" t="s">
        <v>10</v>
      </c>
      <c r="E87" s="46" t="s">
        <v>11</v>
      </c>
      <c r="F87" s="46" t="s">
        <v>12</v>
      </c>
      <c r="G87" s="46" t="s">
        <v>13</v>
      </c>
      <c r="H87" s="47" t="s">
        <v>14</v>
      </c>
    </row>
    <row r="88" spans="1:10">
      <c r="A88" s="48" t="s">
        <v>24</v>
      </c>
      <c r="B88" s="18">
        <f>+ROUND($C$86*B44,0)</f>
        <v>1485</v>
      </c>
      <c r="C88" s="18">
        <f t="shared" ref="C88:H88" si="3">+ROUND($C$86*C44,0)</f>
        <v>945</v>
      </c>
      <c r="D88" s="18">
        <f t="shared" si="3"/>
        <v>1305</v>
      </c>
      <c r="E88" s="18">
        <f t="shared" si="3"/>
        <v>801</v>
      </c>
      <c r="F88" s="18">
        <f t="shared" si="3"/>
        <v>1332</v>
      </c>
      <c r="G88" s="18">
        <f t="shared" si="3"/>
        <v>738</v>
      </c>
      <c r="H88" s="201">
        <f t="shared" si="3"/>
        <v>1017</v>
      </c>
    </row>
    <row r="89" spans="1:10">
      <c r="A89" s="48" t="s">
        <v>16</v>
      </c>
      <c r="B89" s="18">
        <f t="shared" ref="B89:H95" si="4">+ROUND($C$86*B45,0)</f>
        <v>1188</v>
      </c>
      <c r="C89" s="18">
        <f t="shared" si="4"/>
        <v>1233</v>
      </c>
      <c r="D89" s="18">
        <f t="shared" si="4"/>
        <v>756</v>
      </c>
      <c r="E89" s="18">
        <f t="shared" si="4"/>
        <v>729</v>
      </c>
      <c r="F89" s="18">
        <f t="shared" si="4"/>
        <v>1413</v>
      </c>
      <c r="G89" s="18">
        <f t="shared" si="4"/>
        <v>0</v>
      </c>
      <c r="H89" s="201">
        <f t="shared" si="4"/>
        <v>1107</v>
      </c>
    </row>
    <row r="90" spans="1:10">
      <c r="A90" s="48" t="s">
        <v>17</v>
      </c>
      <c r="B90" s="18">
        <f t="shared" si="4"/>
        <v>963</v>
      </c>
      <c r="C90" s="18">
        <f t="shared" si="4"/>
        <v>1035</v>
      </c>
      <c r="D90" s="18">
        <f t="shared" si="4"/>
        <v>936</v>
      </c>
      <c r="E90" s="18">
        <f t="shared" si="4"/>
        <v>1098</v>
      </c>
      <c r="F90" s="18">
        <f t="shared" si="4"/>
        <v>873</v>
      </c>
      <c r="G90" s="18">
        <f t="shared" si="4"/>
        <v>612</v>
      </c>
      <c r="H90" s="201">
        <f t="shared" si="4"/>
        <v>1332</v>
      </c>
    </row>
    <row r="91" spans="1:10">
      <c r="A91" s="48" t="s">
        <v>18</v>
      </c>
      <c r="B91" s="18">
        <f t="shared" si="4"/>
        <v>954</v>
      </c>
      <c r="C91" s="18">
        <f t="shared" si="4"/>
        <v>1107</v>
      </c>
      <c r="D91" s="18">
        <f t="shared" si="4"/>
        <v>1152</v>
      </c>
      <c r="E91" s="18">
        <f t="shared" si="4"/>
        <v>765</v>
      </c>
      <c r="F91" s="18">
        <f t="shared" si="4"/>
        <v>720</v>
      </c>
      <c r="G91" s="18">
        <f t="shared" si="4"/>
        <v>747</v>
      </c>
      <c r="H91" s="201">
        <f t="shared" si="4"/>
        <v>1215</v>
      </c>
    </row>
    <row r="92" spans="1:10">
      <c r="A92" s="48" t="s">
        <v>19</v>
      </c>
      <c r="B92" s="18">
        <f t="shared" si="4"/>
        <v>1251</v>
      </c>
      <c r="C92" s="18">
        <f t="shared" si="4"/>
        <v>1287</v>
      </c>
      <c r="D92" s="18">
        <f t="shared" si="4"/>
        <v>1035</v>
      </c>
      <c r="E92" s="18">
        <f t="shared" si="4"/>
        <v>828</v>
      </c>
      <c r="F92" s="18">
        <f t="shared" si="4"/>
        <v>981</v>
      </c>
      <c r="G92" s="18">
        <f t="shared" si="4"/>
        <v>873</v>
      </c>
      <c r="H92" s="201">
        <f t="shared" si="4"/>
        <v>1530</v>
      </c>
    </row>
    <row r="93" spans="1:10">
      <c r="A93" s="48" t="s">
        <v>20</v>
      </c>
      <c r="B93" s="18">
        <f t="shared" si="4"/>
        <v>882</v>
      </c>
      <c r="C93" s="18">
        <f t="shared" si="4"/>
        <v>1017</v>
      </c>
      <c r="D93" s="18">
        <f t="shared" si="4"/>
        <v>828</v>
      </c>
      <c r="E93" s="18">
        <f t="shared" si="4"/>
        <v>855</v>
      </c>
      <c r="F93" s="18">
        <f t="shared" si="4"/>
        <v>1719</v>
      </c>
      <c r="G93" s="18">
        <f t="shared" si="4"/>
        <v>423</v>
      </c>
      <c r="H93" s="201">
        <f t="shared" si="4"/>
        <v>1026</v>
      </c>
    </row>
    <row r="94" spans="1:10">
      <c r="A94" s="48" t="s">
        <v>21</v>
      </c>
      <c r="B94" s="18">
        <f t="shared" si="4"/>
        <v>1431</v>
      </c>
      <c r="C94" s="18">
        <f t="shared" si="4"/>
        <v>738</v>
      </c>
      <c r="D94" s="18">
        <f t="shared" si="4"/>
        <v>1116</v>
      </c>
      <c r="E94" s="18">
        <f t="shared" si="4"/>
        <v>1071</v>
      </c>
      <c r="F94" s="18">
        <f t="shared" si="4"/>
        <v>1125</v>
      </c>
      <c r="G94" s="18">
        <f t="shared" si="4"/>
        <v>648</v>
      </c>
      <c r="H94" s="201">
        <f t="shared" si="4"/>
        <v>1485</v>
      </c>
    </row>
    <row r="95" spans="1:10" ht="17.25" thickBot="1">
      <c r="A95" s="49" t="s">
        <v>22</v>
      </c>
      <c r="B95" s="202">
        <f t="shared" si="4"/>
        <v>1143</v>
      </c>
      <c r="C95" s="202">
        <f t="shared" si="4"/>
        <v>1845</v>
      </c>
      <c r="D95" s="202">
        <f t="shared" si="4"/>
        <v>1008</v>
      </c>
      <c r="E95" s="202">
        <f t="shared" si="4"/>
        <v>954</v>
      </c>
      <c r="F95" s="202">
        <f t="shared" si="4"/>
        <v>1404</v>
      </c>
      <c r="G95" s="202">
        <f t="shared" si="4"/>
        <v>1467</v>
      </c>
      <c r="H95" s="203">
        <f t="shared" si="4"/>
        <v>909</v>
      </c>
    </row>
    <row r="97" spans="1:8">
      <c r="A97" s="22" t="s">
        <v>168</v>
      </c>
      <c r="B97" s="20"/>
      <c r="C97" s="162">
        <v>5</v>
      </c>
      <c r="D97" s="63" t="s">
        <v>166</v>
      </c>
      <c r="E97" s="20"/>
      <c r="F97" s="20"/>
      <c r="G97" s="20"/>
      <c r="H97" s="20"/>
    </row>
    <row r="98" spans="1:8">
      <c r="A98" s="12" t="s">
        <v>0</v>
      </c>
      <c r="B98" s="2" t="s">
        <v>8</v>
      </c>
      <c r="C98" s="2" t="s">
        <v>23</v>
      </c>
      <c r="D98" s="2" t="s">
        <v>10</v>
      </c>
      <c r="E98" s="2" t="s">
        <v>11</v>
      </c>
      <c r="F98" s="2" t="s">
        <v>12</v>
      </c>
      <c r="G98" s="2" t="s">
        <v>13</v>
      </c>
      <c r="H98" s="2" t="s">
        <v>14</v>
      </c>
    </row>
    <row r="99" spans="1:8">
      <c r="A99" s="17" t="s">
        <v>24</v>
      </c>
      <c r="B99" s="18">
        <f>+ROUND($C$97*B44,0)</f>
        <v>825</v>
      </c>
      <c r="C99" s="18">
        <f t="shared" ref="C99:H99" si="5">+ROUND($C$97*C44,0)</f>
        <v>525</v>
      </c>
      <c r="D99" s="18">
        <f t="shared" si="5"/>
        <v>725</v>
      </c>
      <c r="E99" s="18">
        <f t="shared" si="5"/>
        <v>445</v>
      </c>
      <c r="F99" s="18">
        <f t="shared" si="5"/>
        <v>740</v>
      </c>
      <c r="G99" s="18">
        <f t="shared" si="5"/>
        <v>410</v>
      </c>
      <c r="H99" s="18">
        <f t="shared" si="5"/>
        <v>565</v>
      </c>
    </row>
    <row r="100" spans="1:8">
      <c r="A100" s="17" t="s">
        <v>16</v>
      </c>
      <c r="B100" s="18">
        <f t="shared" ref="B100:H106" si="6">+ROUND($C$97*B45,0)</f>
        <v>660</v>
      </c>
      <c r="C100" s="18">
        <f t="shared" si="6"/>
        <v>685</v>
      </c>
      <c r="D100" s="18">
        <f t="shared" si="6"/>
        <v>420</v>
      </c>
      <c r="E100" s="18">
        <f t="shared" si="6"/>
        <v>405</v>
      </c>
      <c r="F100" s="18">
        <f t="shared" si="6"/>
        <v>785</v>
      </c>
      <c r="G100" s="18">
        <f t="shared" si="6"/>
        <v>0</v>
      </c>
      <c r="H100" s="18">
        <f t="shared" si="6"/>
        <v>615</v>
      </c>
    </row>
    <row r="101" spans="1:8">
      <c r="A101" s="17" t="s">
        <v>17</v>
      </c>
      <c r="B101" s="18">
        <f t="shared" si="6"/>
        <v>535</v>
      </c>
      <c r="C101" s="18">
        <f t="shared" si="6"/>
        <v>575</v>
      </c>
      <c r="D101" s="18">
        <f t="shared" si="6"/>
        <v>520</v>
      </c>
      <c r="E101" s="18">
        <f t="shared" si="6"/>
        <v>610</v>
      </c>
      <c r="F101" s="18">
        <f t="shared" si="6"/>
        <v>485</v>
      </c>
      <c r="G101" s="18">
        <f t="shared" si="6"/>
        <v>340</v>
      </c>
      <c r="H101" s="18">
        <f t="shared" si="6"/>
        <v>740</v>
      </c>
    </row>
    <row r="102" spans="1:8">
      <c r="A102" s="17" t="s">
        <v>18</v>
      </c>
      <c r="B102" s="18">
        <f t="shared" si="6"/>
        <v>530</v>
      </c>
      <c r="C102" s="18">
        <f t="shared" si="6"/>
        <v>615</v>
      </c>
      <c r="D102" s="18">
        <f t="shared" si="6"/>
        <v>640</v>
      </c>
      <c r="E102" s="18">
        <f t="shared" si="6"/>
        <v>425</v>
      </c>
      <c r="F102" s="18">
        <f t="shared" si="6"/>
        <v>400</v>
      </c>
      <c r="G102" s="18">
        <f t="shared" si="6"/>
        <v>415</v>
      </c>
      <c r="H102" s="18">
        <f t="shared" si="6"/>
        <v>675</v>
      </c>
    </row>
    <row r="103" spans="1:8">
      <c r="A103" s="17" t="s">
        <v>19</v>
      </c>
      <c r="B103" s="18">
        <f t="shared" si="6"/>
        <v>695</v>
      </c>
      <c r="C103" s="18">
        <f t="shared" si="6"/>
        <v>715</v>
      </c>
      <c r="D103" s="18">
        <f t="shared" si="6"/>
        <v>575</v>
      </c>
      <c r="E103" s="18">
        <f t="shared" si="6"/>
        <v>460</v>
      </c>
      <c r="F103" s="18">
        <f t="shared" si="6"/>
        <v>545</v>
      </c>
      <c r="G103" s="18">
        <f t="shared" si="6"/>
        <v>485</v>
      </c>
      <c r="H103" s="18">
        <f t="shared" si="6"/>
        <v>850</v>
      </c>
    </row>
    <row r="104" spans="1:8">
      <c r="A104" s="17" t="s">
        <v>20</v>
      </c>
      <c r="B104" s="18">
        <f t="shared" si="6"/>
        <v>490</v>
      </c>
      <c r="C104" s="18">
        <f t="shared" si="6"/>
        <v>565</v>
      </c>
      <c r="D104" s="18">
        <f t="shared" si="6"/>
        <v>460</v>
      </c>
      <c r="E104" s="18">
        <f t="shared" si="6"/>
        <v>475</v>
      </c>
      <c r="F104" s="18">
        <f t="shared" si="6"/>
        <v>955</v>
      </c>
      <c r="G104" s="18">
        <f t="shared" si="6"/>
        <v>235</v>
      </c>
      <c r="H104" s="18">
        <f t="shared" si="6"/>
        <v>570</v>
      </c>
    </row>
    <row r="105" spans="1:8">
      <c r="A105" s="17" t="s">
        <v>21</v>
      </c>
      <c r="B105" s="18">
        <f t="shared" si="6"/>
        <v>795</v>
      </c>
      <c r="C105" s="18">
        <f t="shared" si="6"/>
        <v>410</v>
      </c>
      <c r="D105" s="18">
        <f t="shared" si="6"/>
        <v>620</v>
      </c>
      <c r="E105" s="18">
        <f t="shared" si="6"/>
        <v>595</v>
      </c>
      <c r="F105" s="18">
        <f t="shared" si="6"/>
        <v>625</v>
      </c>
      <c r="G105" s="18">
        <f t="shared" si="6"/>
        <v>360</v>
      </c>
      <c r="H105" s="18">
        <f t="shared" si="6"/>
        <v>825</v>
      </c>
    </row>
    <row r="106" spans="1:8">
      <c r="A106" s="17" t="s">
        <v>22</v>
      </c>
      <c r="B106" s="18">
        <f t="shared" si="6"/>
        <v>635</v>
      </c>
      <c r="C106" s="18">
        <f t="shared" si="6"/>
        <v>1025</v>
      </c>
      <c r="D106" s="18">
        <f t="shared" si="6"/>
        <v>560</v>
      </c>
      <c r="E106" s="18">
        <f t="shared" si="6"/>
        <v>530</v>
      </c>
      <c r="F106" s="18">
        <f t="shared" si="6"/>
        <v>780</v>
      </c>
      <c r="G106" s="18">
        <f t="shared" si="6"/>
        <v>815</v>
      </c>
      <c r="H106" s="18">
        <f t="shared" si="6"/>
        <v>505</v>
      </c>
    </row>
    <row r="108" spans="1:8">
      <c r="A108" s="22" t="s">
        <v>25</v>
      </c>
      <c r="B108" s="20"/>
      <c r="C108" s="20"/>
      <c r="D108" s="20"/>
      <c r="E108" s="20"/>
      <c r="F108" s="20"/>
      <c r="G108" s="20"/>
      <c r="H108" s="20"/>
    </row>
    <row r="109" spans="1:8">
      <c r="A109" s="12" t="s">
        <v>0</v>
      </c>
      <c r="B109" s="2" t="s">
        <v>8</v>
      </c>
      <c r="C109" s="2" t="s">
        <v>23</v>
      </c>
      <c r="D109" s="2" t="s">
        <v>10</v>
      </c>
      <c r="E109" s="2" t="s">
        <v>11</v>
      </c>
      <c r="F109" s="2" t="s">
        <v>12</v>
      </c>
      <c r="G109" s="2" t="s">
        <v>13</v>
      </c>
      <c r="H109" s="2" t="s">
        <v>14</v>
      </c>
    </row>
    <row r="110" spans="1:8">
      <c r="A110" s="17" t="s">
        <v>24</v>
      </c>
      <c r="B110" s="18">
        <f>+ROUND((B55+B66+B77+B88+B99)*0.1,0)</f>
        <v>2302</v>
      </c>
      <c r="C110" s="18">
        <f t="shared" ref="C110:H110" si="7">+ROUND((C55+C66+C77+C88+C99)*0.1,0)</f>
        <v>1498</v>
      </c>
      <c r="D110" s="18">
        <f t="shared" si="7"/>
        <v>2034</v>
      </c>
      <c r="E110" s="18">
        <f t="shared" si="7"/>
        <v>1284</v>
      </c>
      <c r="F110" s="18">
        <f t="shared" si="7"/>
        <v>2074</v>
      </c>
      <c r="G110" s="18">
        <f t="shared" si="7"/>
        <v>1190</v>
      </c>
      <c r="H110" s="18">
        <f t="shared" si="7"/>
        <v>1605</v>
      </c>
    </row>
    <row r="111" spans="1:8">
      <c r="A111" s="17" t="s">
        <v>16</v>
      </c>
      <c r="B111" s="18">
        <f t="shared" ref="B111:H117" si="8">+ROUND((B56+B67+B78+B89+B100)*0.1,0)</f>
        <v>1860</v>
      </c>
      <c r="C111" s="18">
        <f t="shared" si="8"/>
        <v>1927</v>
      </c>
      <c r="D111" s="18">
        <f t="shared" si="8"/>
        <v>1217</v>
      </c>
      <c r="E111" s="18">
        <f t="shared" si="8"/>
        <v>1176</v>
      </c>
      <c r="F111" s="18">
        <f t="shared" si="8"/>
        <v>2195</v>
      </c>
      <c r="G111" s="18">
        <f t="shared" si="8"/>
        <v>91</v>
      </c>
      <c r="H111" s="18">
        <f t="shared" si="8"/>
        <v>1739</v>
      </c>
    </row>
    <row r="112" spans="1:8">
      <c r="A112" s="17" t="s">
        <v>17</v>
      </c>
      <c r="B112" s="18">
        <f t="shared" si="8"/>
        <v>1525</v>
      </c>
      <c r="C112" s="18">
        <f t="shared" si="8"/>
        <v>1632</v>
      </c>
      <c r="D112" s="18">
        <f t="shared" si="8"/>
        <v>1485</v>
      </c>
      <c r="E112" s="18">
        <f t="shared" si="8"/>
        <v>1726</v>
      </c>
      <c r="F112" s="18">
        <f t="shared" si="8"/>
        <v>1391</v>
      </c>
      <c r="G112" s="18">
        <f t="shared" si="8"/>
        <v>1002</v>
      </c>
      <c r="H112" s="18">
        <f t="shared" si="8"/>
        <v>2074</v>
      </c>
    </row>
    <row r="113" spans="1:8">
      <c r="A113" s="17" t="s">
        <v>18</v>
      </c>
      <c r="B113" s="18">
        <f t="shared" si="8"/>
        <v>1511</v>
      </c>
      <c r="C113" s="18">
        <f t="shared" si="8"/>
        <v>1739</v>
      </c>
      <c r="D113" s="18">
        <f t="shared" si="8"/>
        <v>1806</v>
      </c>
      <c r="E113" s="18">
        <f t="shared" si="8"/>
        <v>1230</v>
      </c>
      <c r="F113" s="18">
        <f t="shared" si="8"/>
        <v>1163</v>
      </c>
      <c r="G113" s="18">
        <f t="shared" si="8"/>
        <v>1203</v>
      </c>
      <c r="H113" s="18">
        <f t="shared" si="8"/>
        <v>1900</v>
      </c>
    </row>
    <row r="114" spans="1:8">
      <c r="A114" s="17" t="s">
        <v>19</v>
      </c>
      <c r="B114" s="18">
        <f t="shared" si="8"/>
        <v>1954</v>
      </c>
      <c r="C114" s="18">
        <f t="shared" si="8"/>
        <v>2007</v>
      </c>
      <c r="D114" s="18">
        <f t="shared" si="8"/>
        <v>1632</v>
      </c>
      <c r="E114" s="18">
        <f t="shared" si="8"/>
        <v>1324</v>
      </c>
      <c r="F114" s="18">
        <f t="shared" si="8"/>
        <v>1552</v>
      </c>
      <c r="G114" s="18">
        <f t="shared" si="8"/>
        <v>1391</v>
      </c>
      <c r="H114" s="18">
        <f t="shared" si="8"/>
        <v>2369</v>
      </c>
    </row>
    <row r="115" spans="1:8">
      <c r="A115" s="17" t="s">
        <v>20</v>
      </c>
      <c r="B115" s="18">
        <f t="shared" si="8"/>
        <v>1404</v>
      </c>
      <c r="C115" s="18">
        <f t="shared" si="8"/>
        <v>1605</v>
      </c>
      <c r="D115" s="18">
        <f t="shared" si="8"/>
        <v>1324</v>
      </c>
      <c r="E115" s="18">
        <f t="shared" si="8"/>
        <v>1364</v>
      </c>
      <c r="F115" s="18">
        <f t="shared" si="8"/>
        <v>2650</v>
      </c>
      <c r="G115" s="18">
        <f t="shared" si="8"/>
        <v>721</v>
      </c>
      <c r="H115" s="18">
        <f t="shared" si="8"/>
        <v>1619</v>
      </c>
    </row>
    <row r="116" spans="1:8">
      <c r="A116" s="17" t="s">
        <v>21</v>
      </c>
      <c r="B116" s="18">
        <f t="shared" si="8"/>
        <v>2222</v>
      </c>
      <c r="C116" s="18">
        <f t="shared" si="8"/>
        <v>1190</v>
      </c>
      <c r="D116" s="18">
        <f t="shared" si="8"/>
        <v>1753</v>
      </c>
      <c r="E116" s="18">
        <f t="shared" si="8"/>
        <v>1686</v>
      </c>
      <c r="F116" s="18">
        <f t="shared" si="8"/>
        <v>1766</v>
      </c>
      <c r="G116" s="18">
        <f t="shared" si="8"/>
        <v>1056</v>
      </c>
      <c r="H116" s="18">
        <f t="shared" si="8"/>
        <v>2302</v>
      </c>
    </row>
    <row r="117" spans="1:8">
      <c r="A117" s="17" t="s">
        <v>22</v>
      </c>
      <c r="B117" s="18">
        <f t="shared" si="8"/>
        <v>1793</v>
      </c>
      <c r="C117" s="18">
        <f t="shared" si="8"/>
        <v>2905</v>
      </c>
      <c r="D117" s="18">
        <f t="shared" si="8"/>
        <v>1592</v>
      </c>
      <c r="E117" s="18">
        <f t="shared" si="8"/>
        <v>1511</v>
      </c>
      <c r="F117" s="18">
        <f t="shared" si="8"/>
        <v>2181</v>
      </c>
      <c r="G117" s="18">
        <f t="shared" si="8"/>
        <v>2275</v>
      </c>
      <c r="H117" s="18">
        <f t="shared" si="8"/>
        <v>1444</v>
      </c>
    </row>
    <row r="119" spans="1:8">
      <c r="A119" s="22" t="s">
        <v>170</v>
      </c>
      <c r="B119" s="20"/>
      <c r="C119" s="20"/>
      <c r="D119" s="20"/>
      <c r="E119" s="20"/>
      <c r="F119" s="20"/>
      <c r="G119" s="20"/>
      <c r="H119" s="20"/>
    </row>
    <row r="120" spans="1:8">
      <c r="A120" s="12" t="s">
        <v>0</v>
      </c>
      <c r="B120" s="2" t="s">
        <v>8</v>
      </c>
      <c r="C120" s="2" t="s">
        <v>23</v>
      </c>
      <c r="D120" s="2" t="s">
        <v>10</v>
      </c>
      <c r="E120" s="2" t="s">
        <v>11</v>
      </c>
      <c r="F120" s="2" t="s">
        <v>12</v>
      </c>
      <c r="G120" s="2" t="s">
        <v>13</v>
      </c>
      <c r="H120" s="2" t="s">
        <v>14</v>
      </c>
    </row>
    <row r="121" spans="1:8">
      <c r="A121" s="17" t="s">
        <v>24</v>
      </c>
      <c r="B121" s="18">
        <f>+ROUNDDOWN((B55+B66+B77+B88+B99+B110),-1)-ROUND((B55+B66+B77+B88+B99+B110),0)</f>
        <v>-2</v>
      </c>
      <c r="C121" s="18">
        <f t="shared" ref="C121:H121" si="9">+ROUNDDOWN((C55+C66+C77+C88+C99+C110),-1)-ROUND((C55+C66+C77+C88+C99+C110),0)</f>
        <v>-8</v>
      </c>
      <c r="D121" s="18">
        <f t="shared" si="9"/>
        <v>-4</v>
      </c>
      <c r="E121" s="18">
        <f t="shared" si="9"/>
        <v>0</v>
      </c>
      <c r="F121" s="18">
        <f t="shared" si="9"/>
        <v>-6</v>
      </c>
      <c r="G121" s="18">
        <f t="shared" si="9"/>
        <v>-8</v>
      </c>
      <c r="H121" s="18">
        <f t="shared" si="9"/>
        <v>-7</v>
      </c>
    </row>
    <row r="122" spans="1:8">
      <c r="A122" s="17" t="s">
        <v>16</v>
      </c>
      <c r="B122" s="18">
        <f t="shared" ref="B122:H128" si="10">+ROUNDDOWN((B56+B67+B78+B89+B100+B111),-1)-ROUND((B56+B67+B78+B89+B100+B111),0)</f>
        <v>-8</v>
      </c>
      <c r="C122" s="18">
        <f t="shared" si="10"/>
        <v>-5</v>
      </c>
      <c r="D122" s="18">
        <f t="shared" si="10"/>
        <v>-3</v>
      </c>
      <c r="E122" s="18">
        <f t="shared" si="10"/>
        <v>0</v>
      </c>
      <c r="F122" s="18">
        <f t="shared" si="10"/>
        <v>-3</v>
      </c>
      <c r="G122" s="18">
        <f t="shared" si="10"/>
        <v>-1</v>
      </c>
      <c r="H122" s="18">
        <f t="shared" si="10"/>
        <v>-1</v>
      </c>
    </row>
    <row r="123" spans="1:8">
      <c r="A123" s="17" t="s">
        <v>17</v>
      </c>
      <c r="B123" s="18">
        <f t="shared" si="10"/>
        <v>-3</v>
      </c>
      <c r="C123" s="18">
        <f t="shared" si="10"/>
        <v>-2</v>
      </c>
      <c r="D123" s="18">
        <f t="shared" si="10"/>
        <v>-1</v>
      </c>
      <c r="E123" s="18">
        <f t="shared" si="10"/>
        <v>-4</v>
      </c>
      <c r="F123" s="18">
        <f t="shared" si="10"/>
        <v>-9</v>
      </c>
      <c r="G123" s="18">
        <f t="shared" si="10"/>
        <v>-4</v>
      </c>
      <c r="H123" s="18">
        <f t="shared" si="10"/>
        <v>-6</v>
      </c>
    </row>
    <row r="124" spans="1:8">
      <c r="A124" s="17" t="s">
        <v>18</v>
      </c>
      <c r="B124" s="18">
        <f t="shared" si="10"/>
        <v>-5</v>
      </c>
      <c r="C124" s="18">
        <f t="shared" si="10"/>
        <v>-1</v>
      </c>
      <c r="D124" s="18">
        <f t="shared" si="10"/>
        <v>-8</v>
      </c>
      <c r="E124" s="18">
        <f t="shared" si="10"/>
        <v>0</v>
      </c>
      <c r="F124" s="18">
        <f t="shared" si="10"/>
        <v>-3</v>
      </c>
      <c r="G124" s="18">
        <f t="shared" si="10"/>
        <v>-5</v>
      </c>
      <c r="H124" s="18">
        <f t="shared" si="10"/>
        <v>0</v>
      </c>
    </row>
    <row r="125" spans="1:8">
      <c r="A125" s="17" t="s">
        <v>19</v>
      </c>
      <c r="B125" s="18">
        <f t="shared" si="10"/>
        <v>0</v>
      </c>
      <c r="C125" s="18">
        <f t="shared" si="10"/>
        <v>-9</v>
      </c>
      <c r="D125" s="18">
        <f t="shared" si="10"/>
        <v>-2</v>
      </c>
      <c r="E125" s="18">
        <f t="shared" si="10"/>
        <v>-2</v>
      </c>
      <c r="F125" s="18">
        <f t="shared" si="10"/>
        <v>-8</v>
      </c>
      <c r="G125" s="18">
        <f t="shared" si="10"/>
        <v>-9</v>
      </c>
      <c r="H125" s="18">
        <f t="shared" si="10"/>
        <v>-9</v>
      </c>
    </row>
    <row r="126" spans="1:8">
      <c r="A126" s="17" t="s">
        <v>20</v>
      </c>
      <c r="B126" s="18">
        <f t="shared" si="10"/>
        <v>-6</v>
      </c>
      <c r="C126" s="18">
        <f t="shared" si="10"/>
        <v>-7</v>
      </c>
      <c r="D126" s="18">
        <f t="shared" si="10"/>
        <v>-2</v>
      </c>
      <c r="E126" s="18">
        <f t="shared" si="10"/>
        <v>-4</v>
      </c>
      <c r="F126" s="18">
        <f t="shared" si="10"/>
        <v>-4</v>
      </c>
      <c r="G126" s="18">
        <f t="shared" si="10"/>
        <v>-9</v>
      </c>
      <c r="H126" s="18">
        <f t="shared" si="10"/>
        <v>-5</v>
      </c>
    </row>
    <row r="127" spans="1:8">
      <c r="A127" s="17" t="s">
        <v>21</v>
      </c>
      <c r="B127" s="18">
        <f t="shared" si="10"/>
        <v>-8</v>
      </c>
      <c r="C127" s="18">
        <f t="shared" si="10"/>
        <v>-8</v>
      </c>
      <c r="D127" s="18">
        <f t="shared" si="10"/>
        <v>-9</v>
      </c>
      <c r="E127" s="18">
        <f t="shared" si="10"/>
        <v>-2</v>
      </c>
      <c r="F127" s="18">
        <f t="shared" si="10"/>
        <v>-6</v>
      </c>
      <c r="G127" s="18">
        <f t="shared" si="10"/>
        <v>-4</v>
      </c>
      <c r="H127" s="18">
        <f t="shared" si="10"/>
        <v>-2</v>
      </c>
    </row>
    <row r="128" spans="1:8">
      <c r="A128" s="17" t="s">
        <v>22</v>
      </c>
      <c r="B128" s="18">
        <f t="shared" si="10"/>
        <v>-1</v>
      </c>
      <c r="C128" s="18">
        <f t="shared" si="10"/>
        <v>-10</v>
      </c>
      <c r="D128" s="18">
        <f t="shared" si="10"/>
        <v>0</v>
      </c>
      <c r="E128" s="18">
        <f t="shared" si="10"/>
        <v>-5</v>
      </c>
      <c r="F128" s="18">
        <f t="shared" si="10"/>
        <v>-5</v>
      </c>
      <c r="G128" s="18">
        <f t="shared" si="10"/>
        <v>-7</v>
      </c>
      <c r="H128" s="18">
        <f t="shared" si="10"/>
        <v>-8</v>
      </c>
    </row>
    <row r="130" spans="1:8">
      <c r="A130" s="22" t="s">
        <v>7</v>
      </c>
      <c r="B130" s="20"/>
      <c r="C130" s="20"/>
      <c r="D130" s="20"/>
      <c r="E130" s="20"/>
      <c r="F130" s="20"/>
      <c r="G130" s="20"/>
      <c r="H130" s="20"/>
    </row>
    <row r="131" spans="1:8">
      <c r="A131" s="12" t="s">
        <v>0</v>
      </c>
      <c r="B131" s="2" t="s">
        <v>8</v>
      </c>
      <c r="C131" s="2" t="s">
        <v>23</v>
      </c>
      <c r="D131" s="2" t="s">
        <v>10</v>
      </c>
      <c r="E131" s="2" t="s">
        <v>11</v>
      </c>
      <c r="F131" s="2" t="s">
        <v>12</v>
      </c>
      <c r="G131" s="2" t="s">
        <v>13</v>
      </c>
      <c r="H131" s="2" t="s">
        <v>14</v>
      </c>
    </row>
    <row r="132" spans="1:8">
      <c r="A132" s="17" t="s">
        <v>24</v>
      </c>
      <c r="B132" s="18">
        <f>+(ROUNDDOWN((계산24!B132*0.58+계산하계!B132*0.42)/10,0))*10</f>
        <v>730</v>
      </c>
      <c r="C132" s="18">
        <f>+(ROUNDDOWN((계산24!C132*0.58+계산하계!C132*0.42)/10,0))*10</f>
        <v>470</v>
      </c>
      <c r="D132" s="18">
        <f>+(ROUNDDOWN((계산24!D132*0.58+계산하계!D132*0.42)/10,0))*10</f>
        <v>650</v>
      </c>
      <c r="E132" s="18">
        <f>+(ROUNDDOWN((계산24!E132*0.58+계산하계!E132*0.42)/10,0))*10</f>
        <v>410</v>
      </c>
      <c r="F132" s="18">
        <f>+(ROUNDDOWN((계산24!F132*0.58+계산하계!F132*0.42)/10,0))*10</f>
        <v>660</v>
      </c>
      <c r="G132" s="18">
        <f>+(ROUNDDOWN((계산24!G132*0.58+계산하계!G132*0.42)/10,0))*10</f>
        <v>380</v>
      </c>
      <c r="H132" s="18">
        <f>+(ROUNDDOWN((계산24!H132*0.58+계산하계!H132*0.42)/10,0))*10</f>
        <v>510</v>
      </c>
    </row>
    <row r="133" spans="1:8">
      <c r="A133" s="17" t="s">
        <v>16</v>
      </c>
      <c r="B133" s="18">
        <f>+(ROUNDDOWN((계산24!B133*0.58+계산하계!B133*0.42)/10,0))*10</f>
        <v>590</v>
      </c>
      <c r="C133" s="18">
        <f>+(ROUNDDOWN((계산24!C133*0.58+계산하계!C133*0.42)/10,0))*10</f>
        <v>610</v>
      </c>
      <c r="D133" s="18">
        <f>+(ROUNDDOWN((계산24!D133*0.58+계산하계!D133*0.42)/10,0))*10</f>
        <v>380</v>
      </c>
      <c r="E133" s="18">
        <f>+(ROUNDDOWN((계산24!E133*0.58+계산하계!E133*0.42)/10,0))*10</f>
        <v>370</v>
      </c>
      <c r="F133" s="18">
        <f>+(ROUNDDOWN((계산24!F133*0.58+계산하계!F133*0.42)/10,0))*10</f>
        <v>700</v>
      </c>
      <c r="G133" s="18">
        <f>+(ROUNDDOWN((계산24!G133*0.58+계산하계!G133*0.42)/10,0))*10</f>
        <v>20</v>
      </c>
      <c r="H133" s="18">
        <f>+(ROUNDDOWN((계산24!H133*0.58+계산하계!H133*0.42)/10,0))*10</f>
        <v>550</v>
      </c>
    </row>
    <row r="134" spans="1:8">
      <c r="A134" s="17" t="s">
        <v>17</v>
      </c>
      <c r="B134" s="18">
        <f>+(ROUNDDOWN((계산24!B134*0.58+계산하계!B134*0.42)/10,0))*10</f>
        <v>480</v>
      </c>
      <c r="C134" s="18">
        <f>+(ROUNDDOWN((계산24!C134*0.58+계산하계!C134*0.42)/10,0))*10</f>
        <v>520</v>
      </c>
      <c r="D134" s="18">
        <f>+(ROUNDDOWN((계산24!D134*0.58+계산하계!D134*0.42)/10,0))*10</f>
        <v>470</v>
      </c>
      <c r="E134" s="18">
        <f>+(ROUNDDOWN((계산24!E134*0.58+계산하계!E134*0.42)/10,0))*10</f>
        <v>550</v>
      </c>
      <c r="F134" s="18">
        <f>+(ROUNDDOWN((계산24!F134*0.58+계산하계!F134*0.42)/10,0))*10</f>
        <v>440</v>
      </c>
      <c r="G134" s="18">
        <f>+(ROUNDDOWN((계산24!G134*0.58+계산하계!G134*0.42)/10,0))*10</f>
        <v>320</v>
      </c>
      <c r="H134" s="18">
        <f>+(ROUNDDOWN((계산24!H134*0.58+계산하계!H134*0.42)/10,0))*10</f>
        <v>660</v>
      </c>
    </row>
    <row r="135" spans="1:8">
      <c r="A135" s="17" t="s">
        <v>18</v>
      </c>
      <c r="B135" s="18">
        <f>+(ROUNDDOWN((계산24!B135*0.58+계산하계!B135*0.42)/10,0))*10</f>
        <v>480</v>
      </c>
      <c r="C135" s="18">
        <f>+(ROUNDDOWN((계산24!C135*0.58+계산하계!C135*0.42)/10,0))*10</f>
        <v>550</v>
      </c>
      <c r="D135" s="18">
        <f>+(ROUNDDOWN((계산24!D135*0.58+계산하계!D135*0.42)/10,0))*10</f>
        <v>570</v>
      </c>
      <c r="E135" s="18">
        <f>+(ROUNDDOWN((계산24!E135*0.58+계산하계!E135*0.42)/10,0))*10</f>
        <v>390</v>
      </c>
      <c r="F135" s="18">
        <f>+(ROUNDDOWN((계산24!F135*0.58+계산하계!F135*0.42)/10,0))*10</f>
        <v>370</v>
      </c>
      <c r="G135" s="18">
        <f>+(ROUNDDOWN((계산24!G135*0.58+계산하계!G135*0.42)/10,0))*10</f>
        <v>380</v>
      </c>
      <c r="H135" s="18">
        <f>+(ROUNDDOWN((계산24!H135*0.58+계산하계!H135*0.42)/10,0))*10</f>
        <v>600</v>
      </c>
    </row>
    <row r="136" spans="1:8">
      <c r="A136" s="17" t="s">
        <v>19</v>
      </c>
      <c r="B136" s="18">
        <f>+(ROUNDDOWN((계산24!B136*0.58+계산하계!B136*0.42)/10,0))*10</f>
        <v>620</v>
      </c>
      <c r="C136" s="18">
        <f>+(ROUNDDOWN((계산24!C136*0.58+계산하계!C136*0.42)/10,0))*10</f>
        <v>640</v>
      </c>
      <c r="D136" s="18">
        <f>+(ROUNDDOWN((계산24!D136*0.58+계산하계!D136*0.42)/10,0))*10</f>
        <v>520</v>
      </c>
      <c r="E136" s="18">
        <f>+(ROUNDDOWN((계산24!E136*0.58+계산하계!E136*0.42)/10,0))*10</f>
        <v>420</v>
      </c>
      <c r="F136" s="18">
        <f>+(ROUNDDOWN((계산24!F136*0.58+계산하계!F136*0.42)/10,0))*10</f>
        <v>490</v>
      </c>
      <c r="G136" s="18">
        <f>+(ROUNDDOWN((계산24!G136*0.58+계산하계!G136*0.42)/10,0))*10</f>
        <v>440</v>
      </c>
      <c r="H136" s="18">
        <f>+(ROUNDDOWN((계산24!H136*0.58+계산하계!H136*0.42)/10,0))*10</f>
        <v>750</v>
      </c>
    </row>
    <row r="137" spans="1:8">
      <c r="A137" s="17" t="s">
        <v>20</v>
      </c>
      <c r="B137" s="18">
        <f>+(ROUNDDOWN((계산24!B137*0.58+계산하계!B137*0.42)/10,0))*10</f>
        <v>440</v>
      </c>
      <c r="C137" s="18">
        <f>+(ROUNDDOWN((계산24!C137*0.58+계산하계!C137*0.42)/10,0))*10</f>
        <v>510</v>
      </c>
      <c r="D137" s="18">
        <f>+(ROUNDDOWN((계산24!D137*0.58+계산하계!D137*0.42)/10,0))*10</f>
        <v>420</v>
      </c>
      <c r="E137" s="18">
        <f>+(ROUNDDOWN((계산24!E137*0.58+계산하계!E137*0.42)/10,0))*10</f>
        <v>430</v>
      </c>
      <c r="F137" s="18">
        <f>+(ROUNDDOWN((계산24!F137*0.58+계산하계!F137*0.42)/10,0))*10</f>
        <v>840</v>
      </c>
      <c r="G137" s="18">
        <f>+(ROUNDDOWN((계산24!G137*0.58+계산하계!G137*0.42)/10,0))*10</f>
        <v>230</v>
      </c>
      <c r="H137" s="18">
        <f>+(ROUNDDOWN((계산24!H137*0.58+계산하계!H137*0.42)/10,0))*10</f>
        <v>510</v>
      </c>
    </row>
    <row r="138" spans="1:8">
      <c r="A138" s="17" t="s">
        <v>21</v>
      </c>
      <c r="B138" s="18">
        <f>+(ROUNDDOWN((계산24!B138*0.58+계산하계!B138*0.42)/10,0))*10</f>
        <v>710</v>
      </c>
      <c r="C138" s="18">
        <f>+(ROUNDDOWN((계산24!C138*0.58+계산하계!C138*0.42)/10,0))*10</f>
        <v>380</v>
      </c>
      <c r="D138" s="18">
        <f>+(ROUNDDOWN((계산24!D138*0.58+계산하계!D138*0.42)/10,0))*10</f>
        <v>560</v>
      </c>
      <c r="E138" s="18">
        <f>+(ROUNDDOWN((계산24!E138*0.58+계산하계!E138*0.42)/10,0))*10</f>
        <v>530</v>
      </c>
      <c r="F138" s="18">
        <f>+(ROUNDDOWN((계산24!F138*0.58+계산하계!F138*0.42)/10,0))*10</f>
        <v>560</v>
      </c>
      <c r="G138" s="18">
        <f>+(ROUNDDOWN((계산24!G138*0.58+계산하계!G138*0.42)/10,0))*10</f>
        <v>330</v>
      </c>
      <c r="H138" s="18">
        <f>+(ROUNDDOWN((계산24!H138*0.58+계산하계!H138*0.42)/10,0))*10</f>
        <v>730</v>
      </c>
    </row>
    <row r="139" spans="1:8">
      <c r="A139" s="17" t="s">
        <v>22</v>
      </c>
      <c r="B139" s="18">
        <f>+(ROUNDDOWN((계산24!B139*0.58+계산하계!B139*0.42)/10,0))*10</f>
        <v>570</v>
      </c>
      <c r="C139" s="18">
        <f>+(ROUNDDOWN((계산24!C139*0.58+계산하계!C139*0.42)/10,0))*10</f>
        <v>920</v>
      </c>
      <c r="D139" s="18">
        <f>+(ROUNDDOWN((계산24!D139*0.58+계산하계!D139*0.42)/10,0))*10</f>
        <v>500</v>
      </c>
      <c r="E139" s="18">
        <f>+(ROUNDDOWN((계산24!E139*0.58+계산하계!E139*0.42)/10,0))*10</f>
        <v>480</v>
      </c>
      <c r="F139" s="18">
        <f>+(ROUNDDOWN((계산24!F139*0.58+계산하계!F139*0.42)/10,0))*10</f>
        <v>690</v>
      </c>
      <c r="G139" s="18">
        <f>+(ROUNDDOWN((계산24!G139*0.58+계산하계!G139*0.42)/10,0))*10</f>
        <v>720</v>
      </c>
      <c r="H139" s="18">
        <f>+(ROUNDDOWN((계산24!H139*0.58+계산하계!H139*0.42)/10,0))*10</f>
        <v>460</v>
      </c>
    </row>
    <row r="140" spans="1:8">
      <c r="B140" s="240"/>
    </row>
    <row r="141" spans="1:8">
      <c r="A141" s="22" t="s">
        <v>103</v>
      </c>
      <c r="B141" s="20"/>
      <c r="C141" s="20"/>
      <c r="D141" s="20"/>
      <c r="E141" s="20"/>
      <c r="F141" s="20"/>
      <c r="G141" s="20"/>
      <c r="H141" s="20"/>
    </row>
    <row r="142" spans="1:8">
      <c r="A142" s="12" t="s">
        <v>0</v>
      </c>
      <c r="B142" s="241" t="s">
        <v>8</v>
      </c>
      <c r="C142" s="2" t="s">
        <v>23</v>
      </c>
      <c r="D142" s="2" t="s">
        <v>10</v>
      </c>
      <c r="E142" s="2" t="s">
        <v>11</v>
      </c>
      <c r="F142" s="2" t="s">
        <v>12</v>
      </c>
      <c r="G142" s="2" t="s">
        <v>13</v>
      </c>
      <c r="H142" s="2" t="s">
        <v>14</v>
      </c>
    </row>
    <row r="143" spans="1:8">
      <c r="A143" s="17" t="s">
        <v>24</v>
      </c>
      <c r="B143" s="18">
        <v>2500</v>
      </c>
      <c r="C143" s="18">
        <v>2500</v>
      </c>
      <c r="D143" s="18">
        <v>2500</v>
      </c>
      <c r="E143" s="18">
        <v>2500</v>
      </c>
      <c r="F143" s="18">
        <v>2500</v>
      </c>
      <c r="G143" s="18">
        <v>2500</v>
      </c>
      <c r="H143" s="18">
        <v>2500</v>
      </c>
    </row>
    <row r="144" spans="1:8">
      <c r="A144" s="17" t="s">
        <v>16</v>
      </c>
      <c r="B144" s="18">
        <v>2500</v>
      </c>
      <c r="C144" s="18">
        <v>2500</v>
      </c>
      <c r="D144" s="18">
        <v>2500</v>
      </c>
      <c r="E144" s="18">
        <v>2500</v>
      </c>
      <c r="F144" s="18">
        <v>2500</v>
      </c>
      <c r="G144" s="163"/>
      <c r="H144" s="18">
        <v>2500</v>
      </c>
    </row>
    <row r="145" spans="1:8">
      <c r="A145" s="17" t="s">
        <v>17</v>
      </c>
      <c r="B145" s="18">
        <v>2500</v>
      </c>
      <c r="C145" s="18">
        <v>2500</v>
      </c>
      <c r="D145" s="18">
        <v>2500</v>
      </c>
      <c r="E145" s="18">
        <v>2500</v>
      </c>
      <c r="F145" s="253"/>
      <c r="G145" s="18">
        <v>2500</v>
      </c>
      <c r="H145" s="18">
        <v>2500</v>
      </c>
    </row>
    <row r="146" spans="1:8">
      <c r="A146" s="17" t="s">
        <v>18</v>
      </c>
      <c r="B146" s="18">
        <v>2500</v>
      </c>
      <c r="C146" s="18">
        <v>2500</v>
      </c>
      <c r="D146" s="18">
        <v>2500</v>
      </c>
      <c r="E146" s="18">
        <v>2500</v>
      </c>
      <c r="F146" s="18">
        <v>2500</v>
      </c>
      <c r="G146" s="18">
        <v>2500</v>
      </c>
      <c r="H146" s="18">
        <v>2500</v>
      </c>
    </row>
    <row r="147" spans="1:8">
      <c r="A147" s="17" t="s">
        <v>19</v>
      </c>
      <c r="B147" s="18">
        <v>2500</v>
      </c>
      <c r="C147" s="18">
        <v>2500</v>
      </c>
      <c r="D147" s="18">
        <v>2500</v>
      </c>
      <c r="E147" s="163"/>
      <c r="F147" s="18">
        <v>2500</v>
      </c>
      <c r="G147" s="18">
        <v>2500</v>
      </c>
      <c r="H147" s="163"/>
    </row>
    <row r="148" spans="1:8">
      <c r="A148" s="17" t="s">
        <v>20</v>
      </c>
      <c r="B148" s="18">
        <v>2500</v>
      </c>
      <c r="C148" s="18">
        <v>2500</v>
      </c>
      <c r="D148" s="18">
        <v>2500</v>
      </c>
      <c r="E148" s="18">
        <v>2500</v>
      </c>
      <c r="F148" s="18">
        <v>2500</v>
      </c>
      <c r="G148" s="18">
        <v>2500</v>
      </c>
      <c r="H148" s="18">
        <v>2500</v>
      </c>
    </row>
    <row r="149" spans="1:8">
      <c r="A149" s="17" t="s">
        <v>21</v>
      </c>
      <c r="B149" s="18">
        <v>2500</v>
      </c>
      <c r="C149" s="18">
        <v>2500</v>
      </c>
      <c r="D149" s="18">
        <v>2500</v>
      </c>
      <c r="E149" s="18">
        <v>2500</v>
      </c>
      <c r="F149" s="18">
        <v>2500</v>
      </c>
      <c r="G149" s="18">
        <v>2500</v>
      </c>
      <c r="H149" s="18">
        <v>2500</v>
      </c>
    </row>
    <row r="150" spans="1:8">
      <c r="A150" s="17" t="s">
        <v>22</v>
      </c>
      <c r="B150" s="18">
        <v>2500</v>
      </c>
      <c r="C150" s="18">
        <v>2500</v>
      </c>
      <c r="D150" s="18">
        <v>2500</v>
      </c>
      <c r="E150" s="163"/>
      <c r="F150" s="18">
        <v>2500</v>
      </c>
      <c r="G150" s="18">
        <v>2500</v>
      </c>
      <c r="H150" s="18">
        <v>0</v>
      </c>
    </row>
    <row r="151" spans="1:8">
      <c r="B151" s="240"/>
    </row>
    <row r="152" spans="1:8">
      <c r="A152" s="22" t="s">
        <v>104</v>
      </c>
      <c r="B152" s="20"/>
      <c r="C152" s="20"/>
      <c r="D152" s="20"/>
      <c r="E152" s="20"/>
      <c r="F152" s="20"/>
      <c r="G152" s="20"/>
      <c r="H152" s="20"/>
    </row>
    <row r="153" spans="1:8">
      <c r="A153" s="12" t="s">
        <v>0</v>
      </c>
      <c r="B153" s="241" t="s">
        <v>8</v>
      </c>
      <c r="C153" s="2" t="s">
        <v>23</v>
      </c>
      <c r="D153" s="2" t="s">
        <v>10</v>
      </c>
      <c r="E153" s="2" t="s">
        <v>11</v>
      </c>
      <c r="F153" s="2" t="s">
        <v>12</v>
      </c>
      <c r="G153" s="2" t="s">
        <v>13</v>
      </c>
      <c r="H153" s="2" t="s">
        <v>14</v>
      </c>
    </row>
    <row r="154" spans="1:8">
      <c r="A154" s="17" t="s">
        <v>24</v>
      </c>
      <c r="B154" s="18"/>
      <c r="C154" s="18"/>
      <c r="D154" s="18"/>
      <c r="E154" s="18"/>
      <c r="F154" s="18"/>
      <c r="G154" s="18"/>
      <c r="H154" s="18"/>
    </row>
    <row r="155" spans="1:8">
      <c r="A155" s="17" t="s">
        <v>16</v>
      </c>
      <c r="B155" s="18"/>
      <c r="C155" s="18"/>
      <c r="D155" s="18"/>
      <c r="E155" s="18"/>
      <c r="F155" s="18"/>
      <c r="G155" s="18"/>
      <c r="H155" s="18"/>
    </row>
    <row r="156" spans="1:8">
      <c r="A156" s="17" t="s">
        <v>17</v>
      </c>
      <c r="B156" s="18"/>
      <c r="C156" s="18"/>
      <c r="D156" s="18"/>
      <c r="E156" s="18"/>
      <c r="F156" s="253">
        <v>-17260</v>
      </c>
      <c r="G156" s="18"/>
      <c r="H156" s="18"/>
    </row>
    <row r="157" spans="1:8">
      <c r="A157" s="17" t="s">
        <v>18</v>
      </c>
      <c r="B157" s="18"/>
      <c r="C157" s="18"/>
      <c r="D157" s="18"/>
      <c r="E157" s="18"/>
      <c r="F157" s="18"/>
      <c r="G157" s="18"/>
      <c r="H157" s="18"/>
    </row>
    <row r="158" spans="1:8">
      <c r="A158" s="17" t="s">
        <v>19</v>
      </c>
      <c r="B158" s="18"/>
      <c r="C158" s="18"/>
      <c r="D158" s="18"/>
      <c r="E158" s="18"/>
      <c r="F158" s="18"/>
      <c r="G158" s="18"/>
      <c r="H158" s="18"/>
    </row>
    <row r="159" spans="1:8">
      <c r="A159" s="17" t="s">
        <v>20</v>
      </c>
      <c r="B159" s="18"/>
      <c r="C159" s="18"/>
      <c r="D159" s="18"/>
      <c r="E159" s="18"/>
      <c r="F159" s="18"/>
      <c r="G159" s="18"/>
      <c r="H159" s="18"/>
    </row>
    <row r="160" spans="1:8">
      <c r="A160" s="17" t="s">
        <v>21</v>
      </c>
      <c r="B160" s="18"/>
      <c r="C160" s="18"/>
      <c r="D160" s="18"/>
      <c r="E160" s="18"/>
      <c r="F160" s="18"/>
      <c r="G160" s="18"/>
      <c r="H160" s="18"/>
    </row>
    <row r="161" spans="1:10">
      <c r="A161" s="17" t="s">
        <v>22</v>
      </c>
      <c r="B161" s="18"/>
      <c r="C161" s="18"/>
      <c r="D161" s="18"/>
      <c r="E161" s="18"/>
      <c r="F161" s="18"/>
      <c r="G161" s="18"/>
      <c r="H161" s="18"/>
    </row>
    <row r="162" spans="1:10">
      <c r="B162" s="240"/>
    </row>
    <row r="163" spans="1:10" ht="17.25" thickBot="1">
      <c r="A163" s="97" t="s">
        <v>116</v>
      </c>
      <c r="B163" s="240" t="s">
        <v>158</v>
      </c>
    </row>
    <row r="164" spans="1:10">
      <c r="A164" s="45" t="s">
        <v>0</v>
      </c>
      <c r="B164" s="244" t="s">
        <v>8</v>
      </c>
      <c r="C164" s="46" t="s">
        <v>23</v>
      </c>
      <c r="D164" s="46" t="s">
        <v>10</v>
      </c>
      <c r="E164" s="2" t="s">
        <v>11</v>
      </c>
      <c r="F164" s="2" t="s">
        <v>12</v>
      </c>
      <c r="G164" s="2" t="s">
        <v>13</v>
      </c>
      <c r="H164" s="2" t="s">
        <v>14</v>
      </c>
    </row>
    <row r="165" spans="1:10">
      <c r="A165" s="48" t="s">
        <v>24</v>
      </c>
      <c r="B165" s="18">
        <f t="shared" ref="B165:H172" si="11">+ROUNDDOWN(B55+B66+B77+B110+B132+B143+B154+B88+B99,-1)</f>
        <v>28550</v>
      </c>
      <c r="C165" s="18">
        <f t="shared" si="11"/>
        <v>19440</v>
      </c>
      <c r="D165" s="163">
        <f t="shared" si="11"/>
        <v>25520</v>
      </c>
      <c r="E165" s="18">
        <f t="shared" si="11"/>
        <v>17030</v>
      </c>
      <c r="F165" s="18">
        <f t="shared" si="11"/>
        <v>25970</v>
      </c>
      <c r="G165" s="18">
        <f t="shared" si="11"/>
        <v>15960</v>
      </c>
      <c r="H165" s="18">
        <f t="shared" si="11"/>
        <v>20660</v>
      </c>
    </row>
    <row r="166" spans="1:10">
      <c r="A166" s="48" t="s">
        <v>16</v>
      </c>
      <c r="B166" s="18">
        <f t="shared" si="11"/>
        <v>23540</v>
      </c>
      <c r="C166" s="18">
        <f t="shared" si="11"/>
        <v>24300</v>
      </c>
      <c r="D166" s="18">
        <f t="shared" si="11"/>
        <v>16260</v>
      </c>
      <c r="E166" s="18">
        <f t="shared" si="11"/>
        <v>15810</v>
      </c>
      <c r="F166" s="18">
        <f t="shared" si="11"/>
        <v>27340</v>
      </c>
      <c r="G166" s="163">
        <f t="shared" si="11"/>
        <v>1020</v>
      </c>
      <c r="H166" s="18">
        <f t="shared" si="11"/>
        <v>22180</v>
      </c>
    </row>
    <row r="167" spans="1:10">
      <c r="A167" s="48" t="s">
        <v>17</v>
      </c>
      <c r="B167" s="18">
        <f t="shared" si="11"/>
        <v>19750</v>
      </c>
      <c r="C167" s="18">
        <f t="shared" si="11"/>
        <v>20970</v>
      </c>
      <c r="D167" s="18">
        <f t="shared" si="11"/>
        <v>19300</v>
      </c>
      <c r="E167" s="18">
        <f t="shared" si="11"/>
        <v>22030</v>
      </c>
      <c r="F167" s="253">
        <f>+ROUNDDOWN(F57+F68+F79+F112+F134+F145+F156+F90+F101,-1)</f>
        <v>-1520</v>
      </c>
      <c r="G167" s="18">
        <f t="shared" si="11"/>
        <v>13840</v>
      </c>
      <c r="H167" s="18">
        <f t="shared" si="11"/>
        <v>25970</v>
      </c>
    </row>
    <row r="168" spans="1:10">
      <c r="A168" s="48" t="s">
        <v>18</v>
      </c>
      <c r="B168" s="18">
        <f t="shared" si="11"/>
        <v>19600</v>
      </c>
      <c r="C168" s="18">
        <f t="shared" si="11"/>
        <v>22180</v>
      </c>
      <c r="D168" s="18">
        <f t="shared" si="11"/>
        <v>22930</v>
      </c>
      <c r="E168" s="18">
        <f t="shared" si="11"/>
        <v>16420</v>
      </c>
      <c r="F168" s="18">
        <f t="shared" si="11"/>
        <v>15660</v>
      </c>
      <c r="G168" s="18">
        <f t="shared" si="11"/>
        <v>16110</v>
      </c>
      <c r="H168" s="18">
        <f t="shared" si="11"/>
        <v>24000</v>
      </c>
    </row>
    <row r="169" spans="1:10">
      <c r="A169" s="48" t="s">
        <v>19</v>
      </c>
      <c r="B169" s="18">
        <f t="shared" si="11"/>
        <v>24610</v>
      </c>
      <c r="C169" s="18">
        <f t="shared" si="11"/>
        <v>25210</v>
      </c>
      <c r="D169" s="18">
        <f t="shared" si="11"/>
        <v>20970</v>
      </c>
      <c r="E169" s="163">
        <f t="shared" si="11"/>
        <v>14980</v>
      </c>
      <c r="F169" s="18">
        <f t="shared" si="11"/>
        <v>20050</v>
      </c>
      <c r="G169" s="18">
        <f t="shared" si="11"/>
        <v>18230</v>
      </c>
      <c r="H169" s="163">
        <f t="shared" si="11"/>
        <v>26800</v>
      </c>
      <c r="I169" s="135" t="s">
        <v>105</v>
      </c>
      <c r="J169" s="19">
        <f>+MAX(B165:H172)</f>
        <v>35370</v>
      </c>
    </row>
    <row r="170" spans="1:10">
      <c r="A170" s="48" t="s">
        <v>20</v>
      </c>
      <c r="B170" s="18">
        <f t="shared" si="11"/>
        <v>18380</v>
      </c>
      <c r="C170" s="18">
        <f t="shared" si="11"/>
        <v>20660</v>
      </c>
      <c r="D170" s="18">
        <f t="shared" si="11"/>
        <v>17480</v>
      </c>
      <c r="E170" s="18">
        <f t="shared" si="11"/>
        <v>17930</v>
      </c>
      <c r="F170" s="18">
        <f t="shared" si="11"/>
        <v>32490</v>
      </c>
      <c r="G170" s="18">
        <f t="shared" si="11"/>
        <v>10650</v>
      </c>
      <c r="H170" s="18">
        <f t="shared" si="11"/>
        <v>20810</v>
      </c>
      <c r="I170" s="135" t="s">
        <v>106</v>
      </c>
      <c r="J170" s="19">
        <f>+MIN(B165:H172)</f>
        <v>-1520</v>
      </c>
    </row>
    <row r="171" spans="1:10">
      <c r="A171" s="48" t="s">
        <v>21</v>
      </c>
      <c r="B171" s="18">
        <f t="shared" si="11"/>
        <v>27640</v>
      </c>
      <c r="C171" s="18">
        <f t="shared" si="11"/>
        <v>15960</v>
      </c>
      <c r="D171" s="18">
        <f t="shared" si="11"/>
        <v>22330</v>
      </c>
      <c r="E171" s="18">
        <f t="shared" si="11"/>
        <v>21570</v>
      </c>
      <c r="F171" s="18">
        <f t="shared" si="11"/>
        <v>22480</v>
      </c>
      <c r="G171" s="18">
        <f t="shared" si="11"/>
        <v>14440</v>
      </c>
      <c r="H171" s="18">
        <f t="shared" si="11"/>
        <v>28550</v>
      </c>
      <c r="I171" s="135" t="s">
        <v>107</v>
      </c>
      <c r="J171" s="19">
        <f>+AVERAGE(B165:H172)</f>
        <v>20545.892857142859</v>
      </c>
    </row>
    <row r="172" spans="1:10" ht="17.25" thickBot="1">
      <c r="A172" s="49" t="s">
        <v>22</v>
      </c>
      <c r="B172" s="18">
        <f t="shared" si="11"/>
        <v>22790</v>
      </c>
      <c r="C172" s="18">
        <f t="shared" si="11"/>
        <v>35370</v>
      </c>
      <c r="D172" s="18">
        <f t="shared" si="11"/>
        <v>20510</v>
      </c>
      <c r="E172" s="18">
        <f t="shared" si="11"/>
        <v>17100</v>
      </c>
      <c r="F172" s="18">
        <f t="shared" si="11"/>
        <v>27180</v>
      </c>
      <c r="G172" s="18">
        <f t="shared" si="11"/>
        <v>28240</v>
      </c>
      <c r="H172" s="18">
        <f t="shared" si="11"/>
        <v>16340</v>
      </c>
      <c r="I172" s="135" t="s">
        <v>108</v>
      </c>
      <c r="J172" s="44">
        <f>+SUM(B165:H172)</f>
        <v>1150570</v>
      </c>
    </row>
    <row r="173" spans="1:10">
      <c r="B173" s="240"/>
    </row>
    <row r="174" spans="1:10" ht="17.25" thickBot="1">
      <c r="A174" s="227" t="s">
        <v>196</v>
      </c>
      <c r="B174" s="243"/>
      <c r="C174" s="226"/>
      <c r="D174" s="226"/>
      <c r="E174" s="226"/>
      <c r="F174" s="226"/>
      <c r="G174" s="243"/>
      <c r="H174" s="226"/>
    </row>
    <row r="175" spans="1:10">
      <c r="A175" s="45" t="s">
        <v>0</v>
      </c>
      <c r="B175" s="244" t="s">
        <v>8</v>
      </c>
      <c r="C175" s="46" t="s">
        <v>23</v>
      </c>
      <c r="D175" s="46" t="s">
        <v>10</v>
      </c>
      <c r="E175" s="2" t="s">
        <v>11</v>
      </c>
      <c r="F175" s="2" t="s">
        <v>12</v>
      </c>
      <c r="G175" s="2" t="s">
        <v>13</v>
      </c>
      <c r="H175" s="2" t="s">
        <v>14</v>
      </c>
    </row>
    <row r="176" spans="1:10">
      <c r="A176" s="17" t="s">
        <v>15</v>
      </c>
      <c r="B176" s="239">
        <f t="shared" ref="B176:H183" si="12">+B165-B143</f>
        <v>26050</v>
      </c>
      <c r="C176" s="6">
        <f t="shared" si="12"/>
        <v>16940</v>
      </c>
      <c r="D176" s="239">
        <f t="shared" si="12"/>
        <v>23020</v>
      </c>
      <c r="E176" s="18">
        <f t="shared" si="12"/>
        <v>14530</v>
      </c>
      <c r="F176" s="18">
        <f t="shared" si="12"/>
        <v>23470</v>
      </c>
      <c r="G176" s="18">
        <f t="shared" si="12"/>
        <v>13460</v>
      </c>
      <c r="H176" s="18">
        <f t="shared" si="12"/>
        <v>18160</v>
      </c>
    </row>
    <row r="177" spans="1:8">
      <c r="A177" s="17" t="s">
        <v>16</v>
      </c>
      <c r="B177" s="239">
        <f t="shared" si="12"/>
        <v>21040</v>
      </c>
      <c r="C177" s="6">
        <f t="shared" si="12"/>
        <v>21800</v>
      </c>
      <c r="D177" s="6">
        <f t="shared" si="12"/>
        <v>13760</v>
      </c>
      <c r="E177" s="18">
        <f t="shared" si="12"/>
        <v>13310</v>
      </c>
      <c r="F177" s="18">
        <f t="shared" si="12"/>
        <v>24840</v>
      </c>
      <c r="G177" s="163">
        <f t="shared" si="12"/>
        <v>1020</v>
      </c>
      <c r="H177" s="18">
        <f t="shared" si="12"/>
        <v>19680</v>
      </c>
    </row>
    <row r="178" spans="1:8">
      <c r="A178" s="17" t="s">
        <v>17</v>
      </c>
      <c r="B178" s="239">
        <f t="shared" si="12"/>
        <v>17250</v>
      </c>
      <c r="C178" s="6">
        <f t="shared" si="12"/>
        <v>18470</v>
      </c>
      <c r="D178" s="6">
        <f t="shared" si="12"/>
        <v>16800</v>
      </c>
      <c r="E178" s="18">
        <f t="shared" si="12"/>
        <v>19530</v>
      </c>
      <c r="F178" s="253">
        <f t="shared" si="12"/>
        <v>-1520</v>
      </c>
      <c r="G178" s="18">
        <f t="shared" si="12"/>
        <v>11340</v>
      </c>
      <c r="H178" s="18">
        <f t="shared" si="12"/>
        <v>23470</v>
      </c>
    </row>
    <row r="179" spans="1:8">
      <c r="A179" s="17" t="s">
        <v>18</v>
      </c>
      <c r="B179" s="239">
        <f t="shared" si="12"/>
        <v>17100</v>
      </c>
      <c r="C179" s="6">
        <f t="shared" si="12"/>
        <v>19680</v>
      </c>
      <c r="D179" s="6">
        <f t="shared" si="12"/>
        <v>20430</v>
      </c>
      <c r="E179" s="18">
        <f t="shared" si="12"/>
        <v>13920</v>
      </c>
      <c r="F179" s="18">
        <f t="shared" si="12"/>
        <v>13160</v>
      </c>
      <c r="G179" s="18">
        <f t="shared" si="12"/>
        <v>13610</v>
      </c>
      <c r="H179" s="18">
        <f t="shared" si="12"/>
        <v>21500</v>
      </c>
    </row>
    <row r="180" spans="1:8">
      <c r="A180" s="17" t="s">
        <v>19</v>
      </c>
      <c r="B180" s="239">
        <f t="shared" si="12"/>
        <v>22110</v>
      </c>
      <c r="C180" s="6">
        <f t="shared" si="12"/>
        <v>22710</v>
      </c>
      <c r="D180" s="6">
        <f t="shared" si="12"/>
        <v>18470</v>
      </c>
      <c r="E180" s="163">
        <f t="shared" si="12"/>
        <v>14980</v>
      </c>
      <c r="F180" s="18">
        <f t="shared" si="12"/>
        <v>17550</v>
      </c>
      <c r="G180" s="18">
        <f t="shared" si="12"/>
        <v>15730</v>
      </c>
      <c r="H180" s="163">
        <f t="shared" si="12"/>
        <v>26800</v>
      </c>
    </row>
    <row r="181" spans="1:8">
      <c r="A181" s="17" t="s">
        <v>20</v>
      </c>
      <c r="B181" s="239">
        <f t="shared" si="12"/>
        <v>15880</v>
      </c>
      <c r="C181" s="6">
        <f t="shared" si="12"/>
        <v>18160</v>
      </c>
      <c r="D181" s="6">
        <f t="shared" si="12"/>
        <v>14980</v>
      </c>
      <c r="E181" s="6">
        <f t="shared" si="12"/>
        <v>15430</v>
      </c>
      <c r="F181" s="6">
        <f t="shared" si="12"/>
        <v>29990</v>
      </c>
      <c r="G181" s="239">
        <f t="shared" si="12"/>
        <v>8150</v>
      </c>
      <c r="H181" s="6">
        <f t="shared" si="12"/>
        <v>18310</v>
      </c>
    </row>
    <row r="182" spans="1:8">
      <c r="A182" s="17" t="s">
        <v>21</v>
      </c>
      <c r="B182" s="239">
        <f t="shared" si="12"/>
        <v>25140</v>
      </c>
      <c r="C182" s="6">
        <f t="shared" si="12"/>
        <v>13460</v>
      </c>
      <c r="D182" s="6">
        <f t="shared" si="12"/>
        <v>19830</v>
      </c>
      <c r="E182" s="6">
        <f t="shared" si="12"/>
        <v>19070</v>
      </c>
      <c r="F182" s="6">
        <f t="shared" si="12"/>
        <v>19980</v>
      </c>
      <c r="G182" s="239">
        <f t="shared" si="12"/>
        <v>11940</v>
      </c>
      <c r="H182" s="6">
        <f t="shared" si="12"/>
        <v>26050</v>
      </c>
    </row>
    <row r="183" spans="1:8">
      <c r="A183" s="17" t="s">
        <v>22</v>
      </c>
      <c r="B183" s="239">
        <f t="shared" si="12"/>
        <v>20290</v>
      </c>
      <c r="C183" s="6">
        <f t="shared" si="12"/>
        <v>32870</v>
      </c>
      <c r="D183" s="6">
        <f t="shared" si="12"/>
        <v>18010</v>
      </c>
      <c r="E183" s="6">
        <f t="shared" si="12"/>
        <v>17100</v>
      </c>
      <c r="F183" s="6">
        <f t="shared" si="12"/>
        <v>24680</v>
      </c>
      <c r="G183" s="239">
        <f t="shared" si="12"/>
        <v>25740</v>
      </c>
      <c r="H183" s="239">
        <f t="shared" si="12"/>
        <v>16340</v>
      </c>
    </row>
    <row r="184" spans="1:8">
      <c r="B184" s="148"/>
      <c r="C184" s="19"/>
      <c r="D184" s="19"/>
      <c r="E184" s="19"/>
      <c r="F184" s="19"/>
      <c r="G184" s="148"/>
      <c r="H184" s="19"/>
    </row>
    <row r="185" spans="1:8" ht="17.25" thickBot="1">
      <c r="A185" s="4" t="s">
        <v>117</v>
      </c>
      <c r="B185" s="148"/>
      <c r="C185" s="19"/>
      <c r="D185" s="19"/>
      <c r="E185" s="19"/>
      <c r="F185" s="19"/>
      <c r="G185" s="148"/>
      <c r="H185" s="19"/>
    </row>
    <row r="186" spans="1:8">
      <c r="A186" s="45" t="s">
        <v>0</v>
      </c>
      <c r="B186" s="244" t="s">
        <v>8</v>
      </c>
      <c r="C186" s="46" t="s">
        <v>23</v>
      </c>
      <c r="D186" s="46" t="s">
        <v>10</v>
      </c>
      <c r="E186" s="2" t="s">
        <v>11</v>
      </c>
      <c r="F186" s="2" t="s">
        <v>12</v>
      </c>
      <c r="G186" s="2" t="s">
        <v>13</v>
      </c>
      <c r="H186" s="2" t="s">
        <v>14</v>
      </c>
    </row>
    <row r="187" spans="1:8">
      <c r="A187" s="17" t="s">
        <v>15</v>
      </c>
      <c r="B187" s="239">
        <f>+B44</f>
        <v>165</v>
      </c>
      <c r="C187" s="6">
        <f t="shared" ref="C187:H187" si="13">+C44</f>
        <v>105</v>
      </c>
      <c r="D187" s="239">
        <f t="shared" si="13"/>
        <v>145</v>
      </c>
      <c r="E187" s="18">
        <f t="shared" si="13"/>
        <v>89</v>
      </c>
      <c r="F187" s="18">
        <f t="shared" si="13"/>
        <v>148</v>
      </c>
      <c r="G187" s="18">
        <f t="shared" si="13"/>
        <v>82</v>
      </c>
      <c r="H187" s="18">
        <f t="shared" si="13"/>
        <v>113</v>
      </c>
    </row>
    <row r="188" spans="1:8">
      <c r="A188" s="17" t="s">
        <v>16</v>
      </c>
      <c r="B188" s="239">
        <f t="shared" ref="B188:H194" si="14">+B45</f>
        <v>132</v>
      </c>
      <c r="C188" s="6">
        <f t="shared" si="14"/>
        <v>137</v>
      </c>
      <c r="D188" s="6">
        <f t="shared" si="14"/>
        <v>84</v>
      </c>
      <c r="E188" s="18">
        <f t="shared" si="14"/>
        <v>81</v>
      </c>
      <c r="F188" s="18">
        <f t="shared" si="14"/>
        <v>157</v>
      </c>
      <c r="G188" s="163">
        <f t="shared" si="14"/>
        <v>0</v>
      </c>
      <c r="H188" s="18">
        <f t="shared" si="14"/>
        <v>123</v>
      </c>
    </row>
    <row r="189" spans="1:8">
      <c r="A189" s="17" t="s">
        <v>17</v>
      </c>
      <c r="B189" s="239">
        <f t="shared" si="14"/>
        <v>107</v>
      </c>
      <c r="C189" s="6">
        <f t="shared" si="14"/>
        <v>115</v>
      </c>
      <c r="D189" s="6">
        <f t="shared" si="14"/>
        <v>104</v>
      </c>
      <c r="E189" s="18">
        <f t="shared" si="14"/>
        <v>122</v>
      </c>
      <c r="F189" s="253">
        <f t="shared" si="14"/>
        <v>97</v>
      </c>
      <c r="G189" s="18">
        <f t="shared" si="14"/>
        <v>68</v>
      </c>
      <c r="H189" s="18">
        <f t="shared" si="14"/>
        <v>148</v>
      </c>
    </row>
    <row r="190" spans="1:8">
      <c r="A190" s="17" t="s">
        <v>18</v>
      </c>
      <c r="B190" s="239">
        <f t="shared" si="14"/>
        <v>106</v>
      </c>
      <c r="C190" s="6">
        <f t="shared" si="14"/>
        <v>123</v>
      </c>
      <c r="D190" s="6">
        <f t="shared" si="14"/>
        <v>128</v>
      </c>
      <c r="E190" s="18">
        <f t="shared" si="14"/>
        <v>85</v>
      </c>
      <c r="F190" s="18">
        <f t="shared" si="14"/>
        <v>80</v>
      </c>
      <c r="G190" s="18">
        <f t="shared" si="14"/>
        <v>83</v>
      </c>
      <c r="H190" s="18">
        <f t="shared" si="14"/>
        <v>135</v>
      </c>
    </row>
    <row r="191" spans="1:8">
      <c r="A191" s="17" t="s">
        <v>19</v>
      </c>
      <c r="B191" s="239">
        <f t="shared" si="14"/>
        <v>139</v>
      </c>
      <c r="C191" s="6">
        <f t="shared" si="14"/>
        <v>143</v>
      </c>
      <c r="D191" s="6">
        <f t="shared" si="14"/>
        <v>115</v>
      </c>
      <c r="E191" s="163">
        <f t="shared" si="14"/>
        <v>92</v>
      </c>
      <c r="F191" s="18">
        <f t="shared" si="14"/>
        <v>109</v>
      </c>
      <c r="G191" s="18">
        <f t="shared" si="14"/>
        <v>97</v>
      </c>
      <c r="H191" s="163">
        <f t="shared" si="14"/>
        <v>170</v>
      </c>
    </row>
    <row r="192" spans="1:8">
      <c r="A192" s="17" t="s">
        <v>20</v>
      </c>
      <c r="B192" s="239">
        <f t="shared" si="14"/>
        <v>98</v>
      </c>
      <c r="C192" s="6">
        <f t="shared" si="14"/>
        <v>113</v>
      </c>
      <c r="D192" s="6">
        <f t="shared" si="14"/>
        <v>92</v>
      </c>
      <c r="E192" s="6">
        <f t="shared" si="14"/>
        <v>95</v>
      </c>
      <c r="F192" s="6">
        <f t="shared" si="14"/>
        <v>191</v>
      </c>
      <c r="G192" s="6">
        <f t="shared" si="14"/>
        <v>47</v>
      </c>
      <c r="H192" s="6">
        <f t="shared" si="14"/>
        <v>114</v>
      </c>
    </row>
    <row r="193" spans="1:8">
      <c r="A193" s="17" t="s">
        <v>21</v>
      </c>
      <c r="B193" s="239">
        <f t="shared" si="14"/>
        <v>159</v>
      </c>
      <c r="C193" s="6">
        <f t="shared" si="14"/>
        <v>82</v>
      </c>
      <c r="D193" s="6">
        <f t="shared" si="14"/>
        <v>124</v>
      </c>
      <c r="E193" s="6">
        <f t="shared" si="14"/>
        <v>119</v>
      </c>
      <c r="F193" s="6">
        <f t="shared" si="14"/>
        <v>125</v>
      </c>
      <c r="G193" s="6">
        <f t="shared" si="14"/>
        <v>72</v>
      </c>
      <c r="H193" s="6">
        <f t="shared" si="14"/>
        <v>165</v>
      </c>
    </row>
    <row r="194" spans="1:8">
      <c r="A194" s="17" t="s">
        <v>22</v>
      </c>
      <c r="B194" s="239">
        <f t="shared" si="14"/>
        <v>127</v>
      </c>
      <c r="C194" s="6">
        <f t="shared" si="14"/>
        <v>205</v>
      </c>
      <c r="D194" s="6">
        <f t="shared" si="14"/>
        <v>112</v>
      </c>
      <c r="E194" s="6">
        <f t="shared" si="14"/>
        <v>106</v>
      </c>
      <c r="F194" s="6">
        <f t="shared" si="14"/>
        <v>156</v>
      </c>
      <c r="G194" s="6">
        <f t="shared" si="14"/>
        <v>163</v>
      </c>
      <c r="H194" s="239">
        <f t="shared" si="14"/>
        <v>101</v>
      </c>
    </row>
  </sheetData>
  <mergeCells count="2">
    <mergeCell ref="L23:M23"/>
    <mergeCell ref="N23:O23"/>
  </mergeCells>
  <phoneticPr fontId="3" type="noConversion"/>
  <conditionalFormatting sqref="B52:H5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11"/>
  <sheetViews>
    <sheetView zoomScale="85" zoomScaleNormal="85" workbookViewId="0">
      <selection activeCell="D20" sqref="D20"/>
    </sheetView>
  </sheetViews>
  <sheetFormatPr defaultRowHeight="16.5"/>
  <cols>
    <col min="1" max="1" width="16.875" customWidth="1"/>
    <col min="2" max="8" width="12.125" customWidth="1"/>
    <col min="9" max="9" width="9.875" bestFit="1" customWidth="1"/>
  </cols>
  <sheetData>
    <row r="1" spans="1:9">
      <c r="A1" s="32" t="s">
        <v>97</v>
      </c>
      <c r="C1" s="33"/>
    </row>
    <row r="2" spans="1:9" s="33" customFormat="1" ht="17.25" thickBot="1">
      <c r="A2" s="116" t="str">
        <f>+입력항목!A50</f>
        <v>11월 요금 미납</v>
      </c>
      <c r="B2" s="117" t="str">
        <f>+입력항목!I39</f>
        <v>12월 10일까지</v>
      </c>
      <c r="D2" s="53"/>
    </row>
    <row r="3" spans="1:9">
      <c r="A3" s="54" t="s">
        <v>76</v>
      </c>
      <c r="B3" s="30" t="s">
        <v>77</v>
      </c>
      <c r="C3" s="30" t="s">
        <v>9</v>
      </c>
      <c r="D3" s="30" t="s">
        <v>10</v>
      </c>
      <c r="E3" s="30" t="s">
        <v>11</v>
      </c>
      <c r="F3" s="30" t="s">
        <v>12</v>
      </c>
      <c r="G3" s="30" t="s">
        <v>13</v>
      </c>
      <c r="H3" s="31" t="s">
        <v>14</v>
      </c>
    </row>
    <row r="4" spans="1:9">
      <c r="A4" s="55" t="s">
        <v>15</v>
      </c>
      <c r="B4" s="34">
        <f>+입력항목!B52</f>
        <v>0</v>
      </c>
      <c r="C4" s="34">
        <f>+입력항목!C52</f>
        <v>0</v>
      </c>
      <c r="D4" s="34">
        <f>+입력항목!D52</f>
        <v>0</v>
      </c>
      <c r="E4" s="34">
        <f>+입력항목!E52</f>
        <v>0</v>
      </c>
      <c r="F4" s="34">
        <f>+입력항목!F52</f>
        <v>0</v>
      </c>
      <c r="G4" s="34">
        <f>+입력항목!G52</f>
        <v>0</v>
      </c>
      <c r="H4" s="34">
        <f>+입력항목!H52</f>
        <v>0</v>
      </c>
    </row>
    <row r="5" spans="1:9">
      <c r="A5" s="55" t="s">
        <v>16</v>
      </c>
      <c r="B5" s="34">
        <f>+입력항목!B53</f>
        <v>0</v>
      </c>
      <c r="C5" s="34">
        <f>+입력항목!C53</f>
        <v>0</v>
      </c>
      <c r="D5" s="34">
        <f>+입력항목!D53</f>
        <v>0</v>
      </c>
      <c r="E5" s="34">
        <f>+입력항목!E53</f>
        <v>0</v>
      </c>
      <c r="F5" s="34">
        <f>+입력항목!F53</f>
        <v>0</v>
      </c>
      <c r="G5" s="34">
        <f>+입력항목!G53</f>
        <v>0</v>
      </c>
      <c r="H5" s="34">
        <f>+입력항목!H53</f>
        <v>29610</v>
      </c>
    </row>
    <row r="6" spans="1:9">
      <c r="A6" s="55" t="s">
        <v>17</v>
      </c>
      <c r="B6" s="34">
        <f>+입력항목!B54</f>
        <v>0</v>
      </c>
      <c r="C6" s="34">
        <f>+입력항목!C54</f>
        <v>0</v>
      </c>
      <c r="D6" s="34">
        <f>+입력항목!D54</f>
        <v>0</v>
      </c>
      <c r="E6" s="34">
        <f>+입력항목!E54</f>
        <v>0</v>
      </c>
      <c r="F6" s="34">
        <f>+입력항목!F54</f>
        <v>12710</v>
      </c>
      <c r="G6" s="34">
        <f>+입력항목!G54</f>
        <v>0</v>
      </c>
      <c r="H6" s="34">
        <f>+입력항목!H54</f>
        <v>0</v>
      </c>
    </row>
    <row r="7" spans="1:9">
      <c r="A7" s="55" t="s">
        <v>18</v>
      </c>
      <c r="B7" s="34">
        <f>+입력항목!B55</f>
        <v>0</v>
      </c>
      <c r="C7" s="34">
        <f>+입력항목!C55</f>
        <v>0</v>
      </c>
      <c r="D7" s="34">
        <f>+입력항목!D55</f>
        <v>0</v>
      </c>
      <c r="E7" s="34">
        <f>+입력항목!E55</f>
        <v>0</v>
      </c>
      <c r="F7" s="34">
        <f>+입력항목!F55</f>
        <v>0</v>
      </c>
      <c r="G7" s="34">
        <f>+입력항목!G55</f>
        <v>0</v>
      </c>
      <c r="H7" s="34">
        <f>+입력항목!H55</f>
        <v>0</v>
      </c>
    </row>
    <row r="8" spans="1:9">
      <c r="A8" s="55" t="s">
        <v>19</v>
      </c>
      <c r="B8" s="34">
        <f>+입력항목!B56</f>
        <v>0</v>
      </c>
      <c r="C8" s="34">
        <f>+입력항목!C56</f>
        <v>0</v>
      </c>
      <c r="D8" s="34">
        <f>+입력항목!D56</f>
        <v>0</v>
      </c>
      <c r="E8" s="34">
        <f>+입력항목!E56</f>
        <v>115360</v>
      </c>
      <c r="F8" s="34">
        <f>+입력항목!F56</f>
        <v>0</v>
      </c>
      <c r="G8" s="34">
        <f>+입력항목!G56</f>
        <v>0</v>
      </c>
      <c r="H8" s="34">
        <f>+입력항목!H56</f>
        <v>0</v>
      </c>
    </row>
    <row r="9" spans="1:9">
      <c r="A9" s="55" t="s">
        <v>20</v>
      </c>
      <c r="B9" s="34">
        <f>+입력항목!B57</f>
        <v>0</v>
      </c>
      <c r="C9" s="34">
        <f>+입력항목!C57</f>
        <v>0</v>
      </c>
      <c r="D9" s="34">
        <f>+입력항목!D57</f>
        <v>0</v>
      </c>
      <c r="E9" s="34">
        <f>+입력항목!E57</f>
        <v>0</v>
      </c>
      <c r="F9" s="34">
        <f>+입력항목!F57</f>
        <v>0</v>
      </c>
      <c r="G9" s="34">
        <f>+입력항목!G57</f>
        <v>0</v>
      </c>
      <c r="H9" s="34">
        <f>+입력항목!H57</f>
        <v>0</v>
      </c>
    </row>
    <row r="10" spans="1:9">
      <c r="A10" s="55" t="s">
        <v>21</v>
      </c>
      <c r="B10" s="34">
        <f>+입력항목!B58</f>
        <v>0</v>
      </c>
      <c r="C10" s="34">
        <f>+입력항목!C58</f>
        <v>0</v>
      </c>
      <c r="D10" s="34">
        <f>+입력항목!D58</f>
        <v>0</v>
      </c>
      <c r="E10" s="34">
        <f>+입력항목!E58</f>
        <v>0</v>
      </c>
      <c r="F10" s="34">
        <f>+입력항목!F58</f>
        <v>40410</v>
      </c>
      <c r="G10" s="34">
        <f>+입력항목!G58</f>
        <v>0</v>
      </c>
      <c r="H10" s="34">
        <f>+입력항목!H58</f>
        <v>0</v>
      </c>
      <c r="I10" s="19"/>
    </row>
    <row r="11" spans="1:9" ht="17.25" thickBot="1">
      <c r="A11" s="56" t="s">
        <v>22</v>
      </c>
      <c r="B11" s="34">
        <f>+입력항목!B59</f>
        <v>0</v>
      </c>
      <c r="C11" s="34">
        <f>+입력항목!C59</f>
        <v>0</v>
      </c>
      <c r="D11" s="34">
        <f>+입력항목!D59</f>
        <v>23690</v>
      </c>
      <c r="E11" s="34">
        <f>+입력항목!E59</f>
        <v>0</v>
      </c>
      <c r="F11" s="34">
        <f>+입력항목!F59</f>
        <v>319520</v>
      </c>
      <c r="G11" s="34">
        <f>+입력항목!G59</f>
        <v>0</v>
      </c>
      <c r="H11" s="34">
        <f>+입력항목!H59</f>
        <v>0</v>
      </c>
      <c r="I11" s="19"/>
    </row>
  </sheetData>
  <sheetProtection password="CC0F" sheet="1" objects="1" scenarios="1"/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U60"/>
  <sheetViews>
    <sheetView zoomScale="85" zoomScaleNormal="85" workbookViewId="0">
      <selection activeCell="GO37" sqref="GO37"/>
    </sheetView>
  </sheetViews>
  <sheetFormatPr defaultColWidth="12.75" defaultRowHeight="16.5"/>
  <cols>
    <col min="2" max="2" width="10.625" hidden="1" customWidth="1"/>
    <col min="3" max="4" width="10.625" style="19" hidden="1" customWidth="1"/>
    <col min="5" max="5" width="9.875" style="79" hidden="1" customWidth="1"/>
    <col min="6" max="6" width="10.625" style="128" hidden="1" customWidth="1"/>
    <col min="7" max="7" width="9.875" style="129" hidden="1" customWidth="1"/>
    <col min="8" max="8" width="10.625" hidden="1" customWidth="1"/>
    <col min="9" max="9" width="9.875" hidden="1" customWidth="1"/>
    <col min="10" max="11" width="9.875" style="131" hidden="1" customWidth="1"/>
    <col min="12" max="15" width="9.875" style="133" hidden="1" customWidth="1"/>
    <col min="16" max="16" width="9.875" style="135" hidden="1" customWidth="1"/>
    <col min="17" max="17" width="9.875" style="132" hidden="1" customWidth="1"/>
    <col min="18" max="22" width="9.875" style="135" hidden="1" customWidth="1"/>
    <col min="23" max="23" width="10.625" style="135" hidden="1" customWidth="1"/>
    <col min="24" max="24" width="10.125" style="135" hidden="1" customWidth="1"/>
    <col min="25" max="25" width="8.375" style="135" hidden="1" customWidth="1"/>
    <col min="26" max="26" width="7.875" style="135" hidden="1" customWidth="1"/>
    <col min="27" max="27" width="7.125" style="135" hidden="1" customWidth="1"/>
    <col min="28" max="29" width="9.625" style="135" hidden="1" customWidth="1"/>
    <col min="30" max="37" width="9.125" style="135" hidden="1" customWidth="1"/>
    <col min="38" max="40" width="9.875" style="135" hidden="1" customWidth="1"/>
    <col min="41" max="42" width="9.125" style="135" hidden="1" customWidth="1"/>
    <col min="43" max="44" width="10.125" style="135" hidden="1" customWidth="1"/>
    <col min="45" max="56" width="9.625" style="135" hidden="1" customWidth="1"/>
    <col min="57" max="61" width="7.25" style="135" hidden="1" customWidth="1"/>
    <col min="62" max="62" width="6.5" style="135" hidden="1" customWidth="1"/>
    <col min="63" max="68" width="7.375" style="135" hidden="1" customWidth="1"/>
    <col min="69" max="77" width="8.125" style="135" hidden="1" customWidth="1"/>
    <col min="78" max="84" width="7.625" style="135" hidden="1" customWidth="1"/>
    <col min="85" max="91" width="7.625" style="135" customWidth="1"/>
    <col min="92" max="97" width="2" style="135" customWidth="1"/>
    <col min="98" max="110" width="0.75" style="135" customWidth="1"/>
    <col min="111" max="113" width="1.375" style="135" customWidth="1"/>
    <col min="114" max="125" width="4.375" hidden="1" customWidth="1"/>
    <col min="126" max="126" width="4.375" style="135" hidden="1" customWidth="1"/>
    <col min="127" max="155" width="4.375" hidden="1" customWidth="1"/>
    <col min="156" max="156" width="5.25" hidden="1" customWidth="1"/>
    <col min="157" max="157" width="8.25" hidden="1" customWidth="1"/>
    <col min="158" max="158" width="11.75" hidden="1" customWidth="1"/>
    <col min="159" max="164" width="8" hidden="1" customWidth="1"/>
    <col min="165" max="165" width="7.5" hidden="1" customWidth="1"/>
    <col min="166" max="167" width="12.75" hidden="1" customWidth="1"/>
    <col min="168" max="171" width="8.625" hidden="1" customWidth="1"/>
    <col min="172" max="177" width="7.625" hidden="1" customWidth="1"/>
    <col min="178" max="179" width="7.5" hidden="1" customWidth="1"/>
    <col min="180" max="188" width="7" hidden="1" customWidth="1"/>
    <col min="189" max="194" width="7.375" hidden="1" customWidth="1"/>
    <col min="195" max="196" width="7.375" customWidth="1"/>
  </cols>
  <sheetData>
    <row r="1" spans="1:202">
      <c r="A1" s="12" t="s">
        <v>121</v>
      </c>
      <c r="B1" s="138">
        <v>42693</v>
      </c>
      <c r="C1" s="138">
        <v>42723</v>
      </c>
      <c r="D1" s="138">
        <v>42754</v>
      </c>
      <c r="E1" s="139">
        <v>42785</v>
      </c>
      <c r="F1" s="138">
        <v>42813</v>
      </c>
      <c r="G1" s="139">
        <v>42844</v>
      </c>
      <c r="H1" s="138">
        <v>42874</v>
      </c>
      <c r="I1" s="139">
        <v>42905</v>
      </c>
      <c r="J1" s="139">
        <v>42935</v>
      </c>
      <c r="K1" s="139">
        <v>42966</v>
      </c>
      <c r="L1" s="139">
        <v>42997</v>
      </c>
      <c r="M1" s="139">
        <v>43027</v>
      </c>
      <c r="N1" s="139">
        <v>43088</v>
      </c>
      <c r="O1" s="139">
        <v>43119</v>
      </c>
      <c r="P1" s="139">
        <v>43150</v>
      </c>
      <c r="Q1" s="139">
        <v>43178</v>
      </c>
      <c r="R1" s="139">
        <v>43209</v>
      </c>
      <c r="S1" s="139">
        <v>43238</v>
      </c>
      <c r="T1" s="139">
        <v>43270</v>
      </c>
      <c r="U1" s="139">
        <v>43300</v>
      </c>
      <c r="V1" s="139">
        <v>43332</v>
      </c>
      <c r="W1" s="138">
        <v>43363</v>
      </c>
      <c r="X1" s="138">
        <v>43393</v>
      </c>
      <c r="Y1" s="138">
        <v>43424</v>
      </c>
      <c r="Z1" s="138">
        <v>43454</v>
      </c>
      <c r="AA1" s="138">
        <v>43483</v>
      </c>
      <c r="AB1" s="138">
        <v>43512</v>
      </c>
      <c r="AC1" s="138">
        <v>43570</v>
      </c>
      <c r="AD1" s="138">
        <v>43604</v>
      </c>
      <c r="AE1" s="138">
        <v>43638</v>
      </c>
      <c r="AF1" s="138">
        <v>43668</v>
      </c>
      <c r="AG1" s="138">
        <v>43699</v>
      </c>
      <c r="AH1" s="138">
        <v>43730</v>
      </c>
      <c r="AI1" s="138">
        <v>43760</v>
      </c>
      <c r="AJ1" s="138">
        <v>43791</v>
      </c>
      <c r="AK1" s="138">
        <v>43821</v>
      </c>
      <c r="AL1" s="138">
        <v>43852</v>
      </c>
      <c r="AM1" s="138">
        <v>43883</v>
      </c>
      <c r="AN1" s="145">
        <v>43912</v>
      </c>
      <c r="AO1" s="138">
        <v>43943</v>
      </c>
      <c r="AP1" s="138">
        <v>43973</v>
      </c>
      <c r="AQ1" s="138">
        <v>44004</v>
      </c>
      <c r="AR1" s="138">
        <v>44034</v>
      </c>
      <c r="AS1" s="138">
        <v>44065</v>
      </c>
      <c r="AT1" s="138">
        <v>44096</v>
      </c>
      <c r="AU1" s="138">
        <v>44126</v>
      </c>
      <c r="AV1" s="138">
        <v>44157</v>
      </c>
      <c r="AW1" s="138">
        <v>44184</v>
      </c>
      <c r="AX1" s="138">
        <v>44215</v>
      </c>
      <c r="AY1" s="138">
        <v>44246</v>
      </c>
      <c r="AZ1" s="138">
        <v>44274</v>
      </c>
      <c r="BA1" s="138">
        <v>44305</v>
      </c>
      <c r="BB1" s="138">
        <v>44335</v>
      </c>
      <c r="BC1" s="138">
        <v>44366</v>
      </c>
      <c r="BD1" s="138">
        <v>44396</v>
      </c>
      <c r="BE1" s="138">
        <v>44427</v>
      </c>
      <c r="BF1" s="138">
        <v>44458</v>
      </c>
      <c r="BG1" s="138">
        <v>44488</v>
      </c>
      <c r="BH1" s="138">
        <v>44519</v>
      </c>
      <c r="BI1" s="138">
        <v>44549</v>
      </c>
      <c r="BJ1" s="138">
        <v>44580</v>
      </c>
      <c r="BK1" s="138">
        <v>44611</v>
      </c>
      <c r="BL1" s="138">
        <v>44639</v>
      </c>
      <c r="BM1" s="138">
        <v>44670</v>
      </c>
      <c r="BN1" s="138">
        <v>44700</v>
      </c>
      <c r="BO1" s="138">
        <v>44731</v>
      </c>
      <c r="BP1" s="138">
        <v>44761</v>
      </c>
      <c r="BQ1" s="138">
        <v>44792</v>
      </c>
      <c r="BR1" s="138">
        <v>44823</v>
      </c>
      <c r="BS1" s="138">
        <v>44853</v>
      </c>
      <c r="BT1" s="138">
        <v>44884</v>
      </c>
      <c r="BU1" s="138">
        <v>44914</v>
      </c>
      <c r="BV1" s="138">
        <v>44945</v>
      </c>
      <c r="BW1" s="138">
        <v>44976</v>
      </c>
      <c r="BX1" s="138">
        <v>45004</v>
      </c>
      <c r="BY1" s="138">
        <v>45035</v>
      </c>
      <c r="BZ1" s="138">
        <v>45065</v>
      </c>
      <c r="CA1" s="138">
        <v>45096</v>
      </c>
      <c r="CB1" s="138">
        <v>45126</v>
      </c>
      <c r="CC1" s="138">
        <v>45157</v>
      </c>
      <c r="CD1" s="138">
        <v>45188</v>
      </c>
      <c r="CE1" s="138">
        <v>45218</v>
      </c>
      <c r="CF1" s="138">
        <v>45249</v>
      </c>
      <c r="CG1" s="138">
        <v>45279</v>
      </c>
      <c r="CH1" s="138">
        <v>45310</v>
      </c>
      <c r="CI1" s="138">
        <v>45341</v>
      </c>
      <c r="CJ1" s="138">
        <v>45370</v>
      </c>
      <c r="CK1" s="138">
        <v>45401</v>
      </c>
      <c r="CL1" s="138">
        <v>45431</v>
      </c>
      <c r="CM1" s="138">
        <v>45462</v>
      </c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8"/>
      <c r="CY1" s="138"/>
      <c r="CZ1" s="138"/>
      <c r="DA1" s="138"/>
      <c r="DB1" s="138"/>
      <c r="DC1" s="138"/>
      <c r="DD1" s="138"/>
      <c r="DE1" s="138"/>
      <c r="DF1" s="138"/>
      <c r="DG1" s="138"/>
      <c r="DH1" s="138"/>
      <c r="DI1" s="138"/>
      <c r="DJ1" s="138">
        <v>42723</v>
      </c>
      <c r="DK1" s="138">
        <v>42754</v>
      </c>
      <c r="DL1" s="139">
        <v>42785</v>
      </c>
      <c r="DM1" s="138">
        <v>42813</v>
      </c>
      <c r="DN1" s="139">
        <v>42844</v>
      </c>
      <c r="DO1" s="138">
        <v>42874</v>
      </c>
      <c r="DP1" s="139">
        <v>42905</v>
      </c>
      <c r="DQ1" s="139">
        <v>42935</v>
      </c>
      <c r="DR1" s="139">
        <v>42966</v>
      </c>
      <c r="DS1" s="139">
        <v>42997</v>
      </c>
      <c r="DT1" s="139">
        <v>43027</v>
      </c>
      <c r="DU1" s="139">
        <v>43088</v>
      </c>
      <c r="DV1" s="139">
        <v>43119</v>
      </c>
      <c r="DW1" s="139">
        <v>43150</v>
      </c>
      <c r="DX1" s="139">
        <v>43178</v>
      </c>
      <c r="DY1" s="139">
        <v>43209</v>
      </c>
      <c r="DZ1" s="139">
        <v>43238</v>
      </c>
      <c r="EA1" s="139">
        <v>43270</v>
      </c>
      <c r="EB1" s="139">
        <v>43300</v>
      </c>
      <c r="EC1" s="139">
        <v>43332</v>
      </c>
      <c r="ED1" s="138">
        <v>43363</v>
      </c>
      <c r="EE1" s="139">
        <v>43393</v>
      </c>
      <c r="EF1" s="139">
        <v>43424</v>
      </c>
      <c r="EG1" s="139">
        <v>43454</v>
      </c>
      <c r="EH1" s="141">
        <v>43483</v>
      </c>
      <c r="EI1" s="139">
        <v>43512</v>
      </c>
      <c r="EJ1" s="139">
        <v>43570</v>
      </c>
      <c r="EK1" s="139">
        <v>43604</v>
      </c>
      <c r="EL1" s="139">
        <v>43638</v>
      </c>
      <c r="EM1" s="139">
        <v>43668</v>
      </c>
      <c r="EN1" s="139">
        <v>43699</v>
      </c>
      <c r="EO1" s="139">
        <v>43730</v>
      </c>
      <c r="EP1" s="139">
        <v>43760</v>
      </c>
      <c r="EQ1" s="139">
        <v>43791</v>
      </c>
      <c r="ER1" s="139">
        <v>43821</v>
      </c>
      <c r="ES1" s="139">
        <v>43852</v>
      </c>
      <c r="ET1" s="139">
        <v>43883</v>
      </c>
      <c r="EU1" s="139">
        <v>43912</v>
      </c>
      <c r="EV1" s="139">
        <v>43943</v>
      </c>
      <c r="EW1" s="139">
        <v>43973</v>
      </c>
      <c r="EX1" s="139">
        <v>44004</v>
      </c>
      <c r="EY1" s="139">
        <v>44034</v>
      </c>
      <c r="EZ1" s="139">
        <v>44065</v>
      </c>
      <c r="FA1" s="139">
        <v>44096</v>
      </c>
      <c r="FB1" s="139">
        <v>44126</v>
      </c>
      <c r="FC1" s="139">
        <v>44154</v>
      </c>
      <c r="FD1" s="139">
        <v>44184</v>
      </c>
      <c r="FE1" s="139">
        <v>44215</v>
      </c>
      <c r="FF1" s="139">
        <v>44246</v>
      </c>
      <c r="FG1" s="139">
        <v>44274</v>
      </c>
      <c r="FH1" s="139">
        <v>44305</v>
      </c>
      <c r="FI1" s="139">
        <v>44335</v>
      </c>
      <c r="FJ1" s="139">
        <v>44366</v>
      </c>
      <c r="FK1" s="139">
        <v>44396</v>
      </c>
      <c r="FL1" s="139">
        <v>44427</v>
      </c>
      <c r="FM1" s="139">
        <v>44458</v>
      </c>
      <c r="FN1" s="139">
        <v>44488</v>
      </c>
      <c r="FO1" s="139">
        <v>44519</v>
      </c>
      <c r="FP1" s="139">
        <v>44549</v>
      </c>
      <c r="FQ1" s="139">
        <v>44580</v>
      </c>
      <c r="FR1" s="139">
        <v>44611</v>
      </c>
      <c r="FS1" s="139">
        <v>44639</v>
      </c>
      <c r="FT1" s="139">
        <v>44670</v>
      </c>
      <c r="FU1" s="139">
        <v>44700</v>
      </c>
      <c r="FV1" s="139">
        <v>44731</v>
      </c>
      <c r="FW1" s="139">
        <v>44761</v>
      </c>
      <c r="FX1" s="139">
        <v>44792</v>
      </c>
      <c r="FY1" s="139">
        <v>44823</v>
      </c>
      <c r="FZ1" s="139">
        <v>44853</v>
      </c>
      <c r="GA1" s="139">
        <v>44884</v>
      </c>
      <c r="GB1" s="139">
        <v>44914</v>
      </c>
      <c r="GC1" s="139">
        <v>44945</v>
      </c>
      <c r="GD1" s="139">
        <v>44976</v>
      </c>
      <c r="GE1" s="139">
        <v>45004</v>
      </c>
      <c r="GF1" s="139">
        <v>45035</v>
      </c>
      <c r="GG1" s="139">
        <v>45065</v>
      </c>
      <c r="GH1" s="139">
        <v>45096</v>
      </c>
      <c r="GI1" s="139">
        <v>45126</v>
      </c>
      <c r="GJ1" s="139">
        <v>45157</v>
      </c>
      <c r="GK1" s="139">
        <v>45188</v>
      </c>
      <c r="GL1" s="139">
        <v>45218</v>
      </c>
      <c r="GM1" s="139">
        <v>45249</v>
      </c>
      <c r="GN1" s="139">
        <v>45279</v>
      </c>
      <c r="GO1" s="139">
        <v>45310</v>
      </c>
      <c r="GP1" s="139">
        <v>45341</v>
      </c>
      <c r="GQ1" s="139">
        <v>45370</v>
      </c>
      <c r="GR1" s="139">
        <v>45401</v>
      </c>
      <c r="GS1" s="139">
        <v>45431</v>
      </c>
      <c r="GT1" s="139">
        <v>45462</v>
      </c>
    </row>
    <row r="2" spans="1:202" s="33" customFormat="1">
      <c r="A2" s="136" t="s">
        <v>78</v>
      </c>
      <c r="B2" s="137">
        <v>425</v>
      </c>
      <c r="C2" s="127">
        <v>439</v>
      </c>
      <c r="D2" s="127">
        <v>450</v>
      </c>
      <c r="E2" s="130">
        <v>458</v>
      </c>
      <c r="F2" s="130">
        <v>466</v>
      </c>
      <c r="G2" s="130">
        <v>474</v>
      </c>
      <c r="H2" s="28">
        <v>482</v>
      </c>
      <c r="I2" s="130">
        <v>492</v>
      </c>
      <c r="J2" s="130">
        <v>502</v>
      </c>
      <c r="K2" s="130">
        <v>513</v>
      </c>
      <c r="L2" s="130">
        <v>526</v>
      </c>
      <c r="M2" s="130">
        <v>538</v>
      </c>
      <c r="N2" s="130">
        <v>551</v>
      </c>
      <c r="O2" s="130">
        <v>560</v>
      </c>
      <c r="P2" s="130">
        <v>567</v>
      </c>
      <c r="Q2" s="130">
        <v>574</v>
      </c>
      <c r="R2" s="130">
        <v>576</v>
      </c>
      <c r="S2" s="130">
        <v>584</v>
      </c>
      <c r="T2" s="130">
        <v>592</v>
      </c>
      <c r="U2" s="130">
        <v>598</v>
      </c>
      <c r="V2" s="28">
        <v>608</v>
      </c>
      <c r="W2" s="28">
        <v>617</v>
      </c>
      <c r="X2" s="130">
        <v>626</v>
      </c>
      <c r="Y2" s="130">
        <v>636</v>
      </c>
      <c r="Z2" s="130">
        <v>643</v>
      </c>
      <c r="AA2" s="130">
        <v>650</v>
      </c>
      <c r="AB2" s="130">
        <v>659</v>
      </c>
      <c r="AC2" s="130">
        <v>674</v>
      </c>
      <c r="AD2" s="130">
        <v>681</v>
      </c>
      <c r="AE2" s="130">
        <v>687</v>
      </c>
      <c r="AF2" s="130">
        <v>687</v>
      </c>
      <c r="AG2" s="130">
        <v>695</v>
      </c>
      <c r="AH2" s="130">
        <v>702</v>
      </c>
      <c r="AI2" s="130">
        <v>710</v>
      </c>
      <c r="AJ2" s="130">
        <v>719</v>
      </c>
      <c r="AK2" s="130">
        <v>727</v>
      </c>
      <c r="AL2" s="130">
        <v>734</v>
      </c>
      <c r="AM2" s="130">
        <v>740</v>
      </c>
      <c r="AN2" s="130">
        <v>740</v>
      </c>
      <c r="AO2" s="130">
        <v>754</v>
      </c>
      <c r="AP2" s="130">
        <v>759</v>
      </c>
      <c r="AQ2" s="130">
        <v>765</v>
      </c>
      <c r="AR2" s="130">
        <v>771</v>
      </c>
      <c r="AS2" s="130">
        <v>778</v>
      </c>
      <c r="AT2" s="130">
        <v>784</v>
      </c>
      <c r="AU2" s="130">
        <v>791</v>
      </c>
      <c r="AV2" s="130">
        <v>799</v>
      </c>
      <c r="AW2" s="130">
        <v>808</v>
      </c>
      <c r="AX2" s="130">
        <v>816</v>
      </c>
      <c r="AY2" s="130">
        <v>823</v>
      </c>
      <c r="AZ2" s="130">
        <v>829</v>
      </c>
      <c r="BA2" s="130">
        <v>835</v>
      </c>
      <c r="BB2" s="130">
        <v>838</v>
      </c>
      <c r="BC2" s="130">
        <v>840</v>
      </c>
      <c r="BD2" s="130">
        <v>841</v>
      </c>
      <c r="BE2" s="130">
        <v>845</v>
      </c>
      <c r="BF2" s="130">
        <v>849</v>
      </c>
      <c r="BG2" s="130">
        <v>853</v>
      </c>
      <c r="BH2" s="130">
        <v>857</v>
      </c>
      <c r="BI2" s="130">
        <v>862</v>
      </c>
      <c r="BJ2" s="27">
        <v>866</v>
      </c>
      <c r="BK2" s="27">
        <v>870</v>
      </c>
      <c r="BL2" s="27">
        <v>874</v>
      </c>
      <c r="BM2" s="27">
        <v>878</v>
      </c>
      <c r="BN2" s="130">
        <v>883</v>
      </c>
      <c r="BO2" s="130">
        <f>+(BP2-BN2)/2+BN2</f>
        <v>887.5</v>
      </c>
      <c r="BP2" s="130">
        <v>892</v>
      </c>
      <c r="BQ2" s="130">
        <v>894</v>
      </c>
      <c r="BR2" s="130">
        <v>893</v>
      </c>
      <c r="BS2" s="130">
        <v>898</v>
      </c>
      <c r="BT2" s="130">
        <v>903</v>
      </c>
      <c r="BU2" s="130">
        <v>908</v>
      </c>
      <c r="BV2" s="130">
        <v>913</v>
      </c>
      <c r="BW2" s="130">
        <v>918</v>
      </c>
      <c r="BX2" s="130">
        <v>923</v>
      </c>
      <c r="BY2" s="130">
        <v>928</v>
      </c>
      <c r="BZ2" s="130">
        <v>933</v>
      </c>
      <c r="CA2" s="130">
        <v>938</v>
      </c>
      <c r="CB2" s="130">
        <v>943</v>
      </c>
      <c r="CC2" s="130">
        <v>948</v>
      </c>
      <c r="CD2" s="130">
        <v>953</v>
      </c>
      <c r="CE2" s="130">
        <v>958</v>
      </c>
      <c r="CF2" s="130">
        <v>963</v>
      </c>
      <c r="CG2" s="130">
        <v>968</v>
      </c>
      <c r="CH2" s="130">
        <f>+CG2+($CM2-$CG2)/6</f>
        <v>972.33333333333337</v>
      </c>
      <c r="CI2" s="130">
        <f t="shared" ref="CI2:CL2" si="0">+CH2+($CM2-$CG2)/6</f>
        <v>976.66666666666674</v>
      </c>
      <c r="CJ2" s="130">
        <f t="shared" si="0"/>
        <v>981.00000000000011</v>
      </c>
      <c r="CK2" s="130">
        <f t="shared" si="0"/>
        <v>985.33333333333348</v>
      </c>
      <c r="CL2" s="130">
        <f t="shared" si="0"/>
        <v>989.66666666666686</v>
      </c>
      <c r="CM2" s="130">
        <v>994</v>
      </c>
      <c r="CN2" s="130"/>
      <c r="CO2" s="130"/>
      <c r="CP2" s="130"/>
      <c r="CQ2" s="130"/>
      <c r="CR2" s="130"/>
      <c r="CS2" s="130"/>
      <c r="CT2" s="130"/>
      <c r="CU2" s="130"/>
      <c r="CV2" s="130"/>
      <c r="CW2" s="130"/>
      <c r="CX2" s="130"/>
      <c r="CY2" s="130"/>
      <c r="CZ2" s="130"/>
      <c r="DA2" s="130"/>
      <c r="DB2" s="130"/>
      <c r="DC2" s="130"/>
      <c r="DD2" s="130"/>
      <c r="DE2" s="130"/>
      <c r="DF2" s="130"/>
      <c r="DG2" s="130"/>
      <c r="DH2" s="130"/>
      <c r="DI2" s="130"/>
      <c r="DJ2" s="130">
        <f t="shared" ref="DJ2:DJ33" si="1">+C2-B2</f>
        <v>14</v>
      </c>
      <c r="DK2" s="130">
        <f t="shared" ref="DK2:DK33" si="2">+D2-C2</f>
        <v>11</v>
      </c>
      <c r="DL2" s="130">
        <f t="shared" ref="DL2:DL33" si="3">+E2-D2</f>
        <v>8</v>
      </c>
      <c r="DM2" s="130">
        <f t="shared" ref="DM2:DM33" si="4">+F2-E2</f>
        <v>8</v>
      </c>
      <c r="DN2" s="130">
        <f t="shared" ref="DN2:DN33" si="5">+G2-F2</f>
        <v>8</v>
      </c>
      <c r="DO2" s="130">
        <f t="shared" ref="DO2:DO33" si="6">+H2-G2</f>
        <v>8</v>
      </c>
      <c r="DP2" s="130">
        <f t="shared" ref="DP2:DP33" si="7">+I2-H2</f>
        <v>10</v>
      </c>
      <c r="DQ2" s="130">
        <f t="shared" ref="DQ2:DQ33" si="8">+J2-I2</f>
        <v>10</v>
      </c>
      <c r="DR2" s="130">
        <f t="shared" ref="DR2:DR33" si="9">+K2-J2</f>
        <v>11</v>
      </c>
      <c r="DS2" s="130">
        <f t="shared" ref="DS2:DS33" si="10">+L2-K2</f>
        <v>13</v>
      </c>
      <c r="DT2" s="130">
        <f t="shared" ref="DT2:DT33" si="11">+M2-L2</f>
        <v>12</v>
      </c>
      <c r="DU2" s="130">
        <f t="shared" ref="DU2:DU33" si="12">+N2-M2</f>
        <v>13</v>
      </c>
      <c r="DV2" s="130">
        <f t="shared" ref="DV2:DV33" si="13">+O2-N2</f>
        <v>9</v>
      </c>
      <c r="DW2" s="130">
        <f t="shared" ref="DW2:DW33" si="14">+P2-O2</f>
        <v>7</v>
      </c>
      <c r="DX2" s="130">
        <f t="shared" ref="DX2:DX33" si="15">+Q2-P2</f>
        <v>7</v>
      </c>
      <c r="DY2" s="130">
        <f t="shared" ref="DY2:DY33" si="16">+R2-Q2</f>
        <v>2</v>
      </c>
      <c r="DZ2" s="130">
        <f t="shared" ref="DZ2:DZ33" si="17">+S2-R2</f>
        <v>8</v>
      </c>
      <c r="EA2" s="130">
        <f t="shared" ref="EA2:EA33" si="18">+T2-S2</f>
        <v>8</v>
      </c>
      <c r="EB2" s="130">
        <f t="shared" ref="EB2:EB33" si="19">+U2-T2</f>
        <v>6</v>
      </c>
      <c r="EC2" s="130">
        <f t="shared" ref="EC2:EC33" si="20">+V2-U2</f>
        <v>10</v>
      </c>
      <c r="ED2" s="130">
        <f t="shared" ref="ED2:ED33" si="21">+W2-V2</f>
        <v>9</v>
      </c>
      <c r="EE2" s="130">
        <f t="shared" ref="EE2:EE33" si="22">+X2-W2</f>
        <v>9</v>
      </c>
      <c r="EF2" s="130">
        <f t="shared" ref="EF2:EF33" si="23">+Y2-X2</f>
        <v>10</v>
      </c>
      <c r="EG2" s="130">
        <f t="shared" ref="EG2:EG33" si="24">+Z2-Y2</f>
        <v>7</v>
      </c>
      <c r="EH2" s="130">
        <f t="shared" ref="EH2:EH33" si="25">+AA2-Z2</f>
        <v>7</v>
      </c>
      <c r="EI2" s="130">
        <f t="shared" ref="EI2:EI33" si="26">+AB2-AA2</f>
        <v>9</v>
      </c>
      <c r="EJ2" s="130">
        <f t="shared" ref="EJ2:EJ33" si="27">+AC2-AB2</f>
        <v>15</v>
      </c>
      <c r="EK2" s="130">
        <f t="shared" ref="EK2:EK33" si="28">+AD2-AC2</f>
        <v>7</v>
      </c>
      <c r="EL2" s="130">
        <f t="shared" ref="EL2:EL33" si="29">+AE2-AD2</f>
        <v>6</v>
      </c>
      <c r="EM2" s="130">
        <f t="shared" ref="EM2:EM33" si="30">+AF2-AE2</f>
        <v>0</v>
      </c>
      <c r="EN2" s="130">
        <f t="shared" ref="EN2:EN33" si="31">+AG2-AF2</f>
        <v>8</v>
      </c>
      <c r="EO2" s="130">
        <f t="shared" ref="EO2:EO33" si="32">+AH2-AG2</f>
        <v>7</v>
      </c>
      <c r="EP2" s="130">
        <f t="shared" ref="EP2:EP33" si="33">+AI2-AH2</f>
        <v>8</v>
      </c>
      <c r="EQ2" s="130">
        <f t="shared" ref="EQ2:EQ33" si="34">+AJ2-AI2</f>
        <v>9</v>
      </c>
      <c r="ER2" s="130">
        <f t="shared" ref="ER2:ER33" si="35">+AK2-AJ2</f>
        <v>8</v>
      </c>
      <c r="ES2" s="130">
        <f t="shared" ref="ES2:ES33" si="36">+AL2-AK2</f>
        <v>7</v>
      </c>
      <c r="ET2" s="130">
        <f t="shared" ref="ET2:ET33" si="37">+AM2-AL2</f>
        <v>6</v>
      </c>
      <c r="EU2" s="130">
        <f t="shared" ref="EU2:EU33" si="38">+AN2-AM2</f>
        <v>0</v>
      </c>
      <c r="EV2" s="130">
        <f t="shared" ref="EV2:EV33" si="39">+AO2-AN2</f>
        <v>14</v>
      </c>
      <c r="EW2" s="130">
        <f t="shared" ref="EW2:EW33" si="40">+AP2-AO2</f>
        <v>5</v>
      </c>
      <c r="EX2" s="130">
        <f t="shared" ref="EX2:EX33" si="41">+AQ2-AP2</f>
        <v>6</v>
      </c>
      <c r="EY2" s="130">
        <f t="shared" ref="EY2:EY33" si="42">+AR2-AQ2</f>
        <v>6</v>
      </c>
      <c r="EZ2" s="130">
        <f t="shared" ref="EZ2:EZ33" si="43">+AS2-AR2</f>
        <v>7</v>
      </c>
      <c r="FA2" s="130">
        <f t="shared" ref="FA2:FA33" si="44">+AT2-AS2</f>
        <v>6</v>
      </c>
      <c r="FB2" s="130">
        <f t="shared" ref="FB2:FB33" si="45">+AU2-AT2</f>
        <v>7</v>
      </c>
      <c r="FC2" s="130">
        <f t="shared" ref="FC2:FC33" si="46">+AV2-AU2</f>
        <v>8</v>
      </c>
      <c r="FD2" s="130">
        <f t="shared" ref="FD2:FD33" si="47">+AW2-AV2</f>
        <v>9</v>
      </c>
      <c r="FE2" s="130">
        <f t="shared" ref="FE2:FE33" si="48">+AX2-AW2</f>
        <v>8</v>
      </c>
      <c r="FF2" s="130">
        <f t="shared" ref="FF2:FF33" si="49">+AY2-AX2</f>
        <v>7</v>
      </c>
      <c r="FG2" s="130">
        <f t="shared" ref="FG2:FG33" si="50">+AZ2-AY2</f>
        <v>6</v>
      </c>
      <c r="FH2" s="130">
        <f t="shared" ref="FH2:FH33" si="51">+BA2-AZ2</f>
        <v>6</v>
      </c>
      <c r="FI2" s="130">
        <f t="shared" ref="FI2:FI33" si="52">+BB2-BA2</f>
        <v>3</v>
      </c>
      <c r="FJ2" s="130">
        <f t="shared" ref="FJ2:FJ33" si="53">+BC2-BB2</f>
        <v>2</v>
      </c>
      <c r="FK2" s="130">
        <f t="shared" ref="FK2:FK33" si="54">+BD2-BC2</f>
        <v>1</v>
      </c>
      <c r="FL2" s="130">
        <f t="shared" ref="FL2:FL33" si="55">+BE2-BD2</f>
        <v>4</v>
      </c>
      <c r="FM2" s="130">
        <f t="shared" ref="FM2:FM33" si="56">+BF2-BE2</f>
        <v>4</v>
      </c>
      <c r="FN2" s="130">
        <f t="shared" ref="FN2:FN33" si="57">+BG2-BF2</f>
        <v>4</v>
      </c>
      <c r="FO2" s="130">
        <f t="shared" ref="FO2:FO33" si="58">+BH2-BG2</f>
        <v>4</v>
      </c>
      <c r="FP2" s="130">
        <f t="shared" ref="FP2:FP33" si="59">+BI2-BH2</f>
        <v>5</v>
      </c>
      <c r="FQ2" s="130">
        <f t="shared" ref="FQ2:FQ33" si="60">+BJ2-BI2</f>
        <v>4</v>
      </c>
      <c r="FR2" s="130">
        <f t="shared" ref="FR2:FR33" si="61">+BK2-BJ2</f>
        <v>4</v>
      </c>
      <c r="FS2" s="130">
        <f t="shared" ref="FS2:FS33" si="62">+BL2-BK2</f>
        <v>4</v>
      </c>
      <c r="FT2" s="130">
        <f t="shared" ref="FT2:FT33" si="63">+BM2-BL2</f>
        <v>4</v>
      </c>
      <c r="FU2" s="130">
        <f t="shared" ref="FU2:FU33" si="64">+BN2-BM2</f>
        <v>5</v>
      </c>
      <c r="FV2" s="130">
        <f t="shared" ref="FV2:FV33" si="65">+BO2-BN2</f>
        <v>4.5</v>
      </c>
      <c r="FW2" s="130">
        <f t="shared" ref="FW2:FW33" si="66">+BP2-BO2</f>
        <v>4.5</v>
      </c>
      <c r="FX2" s="130">
        <f t="shared" ref="FX2:FX33" si="67">+BQ2-BP2</f>
        <v>2</v>
      </c>
      <c r="FY2" s="130">
        <f t="shared" ref="FY2:FY33" si="68">+BR2-BQ2</f>
        <v>-1</v>
      </c>
      <c r="FZ2" s="130">
        <f t="shared" ref="FZ2:FZ33" si="69">+BS2-BR2</f>
        <v>5</v>
      </c>
      <c r="GA2" s="130">
        <f t="shared" ref="GA2:GA33" si="70">+BT2-BS2</f>
        <v>5</v>
      </c>
      <c r="GB2" s="130">
        <f t="shared" ref="GB2:GB33" si="71">+BU2-BT2</f>
        <v>5</v>
      </c>
      <c r="GC2" s="130">
        <f t="shared" ref="GC2:GC33" si="72">+BV2-BU2</f>
        <v>5</v>
      </c>
      <c r="GD2" s="130">
        <f t="shared" ref="GD2:GD33" si="73">+BW2-BV2</f>
        <v>5</v>
      </c>
      <c r="GE2" s="130">
        <f t="shared" ref="GE2:GE33" si="74">+BX2-BW2</f>
        <v>5</v>
      </c>
      <c r="GF2" s="130">
        <f t="shared" ref="GF2:GF33" si="75">+BY2-BX2</f>
        <v>5</v>
      </c>
      <c r="GG2" s="130">
        <f t="shared" ref="GG2:GG33" si="76">+BZ2-BY2</f>
        <v>5</v>
      </c>
      <c r="GH2" s="130">
        <f t="shared" ref="GH2:GH33" si="77">+CA2-BZ2</f>
        <v>5</v>
      </c>
      <c r="GI2" s="130">
        <f t="shared" ref="GI2:GI33" si="78">+CB2-CA2</f>
        <v>5</v>
      </c>
      <c r="GJ2" s="130">
        <f t="shared" ref="GJ2:GJ33" si="79">+CC2-CB2</f>
        <v>5</v>
      </c>
      <c r="GK2" s="130">
        <f t="shared" ref="GK2:GK33" si="80">+CD2-CC2</f>
        <v>5</v>
      </c>
      <c r="GL2" s="130">
        <f t="shared" ref="GL2:GL33" si="81">+CE2-CD2</f>
        <v>5</v>
      </c>
      <c r="GM2" s="130">
        <f t="shared" ref="GM2:GM33" si="82">+CF2-CE2</f>
        <v>5</v>
      </c>
      <c r="GN2" s="130">
        <f t="shared" ref="GN2:GN33" si="83">+CG2-CF2</f>
        <v>5</v>
      </c>
      <c r="GO2" s="130">
        <f t="shared" ref="GO2:GT2" si="84">+CH2-CG2</f>
        <v>4.3333333333333712</v>
      </c>
      <c r="GP2" s="130">
        <f t="shared" si="84"/>
        <v>4.3333333333333712</v>
      </c>
      <c r="GQ2" s="130">
        <f t="shared" si="84"/>
        <v>4.3333333333333712</v>
      </c>
      <c r="GR2" s="130">
        <f t="shared" si="84"/>
        <v>4.3333333333333712</v>
      </c>
      <c r="GS2" s="130">
        <f t="shared" si="84"/>
        <v>4.3333333333333712</v>
      </c>
      <c r="GT2" s="130">
        <f t="shared" si="84"/>
        <v>4.3333333333331439</v>
      </c>
    </row>
    <row r="3" spans="1:202">
      <c r="A3" s="136" t="s">
        <v>139</v>
      </c>
      <c r="B3" s="137">
        <v>221</v>
      </c>
      <c r="C3" s="28">
        <v>221</v>
      </c>
      <c r="D3" s="28">
        <v>221</v>
      </c>
      <c r="E3" s="130">
        <v>225</v>
      </c>
      <c r="F3" s="130">
        <v>228</v>
      </c>
      <c r="G3" s="130">
        <v>232</v>
      </c>
      <c r="H3" s="28">
        <v>236</v>
      </c>
      <c r="I3" s="28">
        <v>243</v>
      </c>
      <c r="J3" s="28">
        <v>247</v>
      </c>
      <c r="K3" s="28">
        <v>252</v>
      </c>
      <c r="L3" s="28">
        <v>257</v>
      </c>
      <c r="M3" s="28">
        <v>263</v>
      </c>
      <c r="N3" s="28">
        <v>273</v>
      </c>
      <c r="O3" s="28">
        <v>282</v>
      </c>
      <c r="P3" s="28">
        <v>289</v>
      </c>
      <c r="Q3" s="28">
        <v>282</v>
      </c>
      <c r="R3" s="28">
        <v>299</v>
      </c>
      <c r="S3" s="28">
        <v>305</v>
      </c>
      <c r="T3" s="28">
        <v>310</v>
      </c>
      <c r="U3" s="28">
        <v>317</v>
      </c>
      <c r="V3" s="28">
        <v>325</v>
      </c>
      <c r="W3" s="28">
        <v>333</v>
      </c>
      <c r="X3" s="28">
        <v>339</v>
      </c>
      <c r="Y3" s="28">
        <v>346</v>
      </c>
      <c r="Z3" s="28">
        <v>353</v>
      </c>
      <c r="AA3" s="28">
        <v>359</v>
      </c>
      <c r="AB3" s="28">
        <v>366</v>
      </c>
      <c r="AC3" s="28">
        <v>381</v>
      </c>
      <c r="AD3" s="28">
        <v>389</v>
      </c>
      <c r="AE3" s="28">
        <v>387</v>
      </c>
      <c r="AF3" s="28">
        <v>405</v>
      </c>
      <c r="AG3" s="28">
        <v>413</v>
      </c>
      <c r="AH3" s="28">
        <v>419</v>
      </c>
      <c r="AI3" s="28">
        <v>425</v>
      </c>
      <c r="AJ3" s="28">
        <v>432</v>
      </c>
      <c r="AK3" s="28">
        <v>435</v>
      </c>
      <c r="AL3" s="28">
        <v>441</v>
      </c>
      <c r="AM3" s="28">
        <v>444</v>
      </c>
      <c r="AN3" s="28">
        <v>444</v>
      </c>
      <c r="AO3" s="28">
        <v>448</v>
      </c>
      <c r="AP3" s="28">
        <v>454</v>
      </c>
      <c r="AQ3" s="28">
        <v>461</v>
      </c>
      <c r="AR3" s="28">
        <v>465</v>
      </c>
      <c r="AS3" s="28">
        <v>469</v>
      </c>
      <c r="AT3" s="28">
        <v>471</v>
      </c>
      <c r="AU3" s="28">
        <v>473</v>
      </c>
      <c r="AV3" s="28">
        <v>474</v>
      </c>
      <c r="AW3" s="28">
        <v>476</v>
      </c>
      <c r="AX3" s="28">
        <v>478</v>
      </c>
      <c r="AY3" s="28">
        <v>481</v>
      </c>
      <c r="AZ3" s="28">
        <v>489</v>
      </c>
      <c r="BA3" s="28">
        <v>496</v>
      </c>
      <c r="BB3" s="28">
        <v>501</v>
      </c>
      <c r="BC3" s="28">
        <v>507</v>
      </c>
      <c r="BD3" s="28">
        <v>510</v>
      </c>
      <c r="BE3" s="28">
        <v>514</v>
      </c>
      <c r="BF3" s="130">
        <v>519</v>
      </c>
      <c r="BG3" s="28">
        <v>525</v>
      </c>
      <c r="BH3" s="28">
        <v>530</v>
      </c>
      <c r="BI3" s="28">
        <v>531</v>
      </c>
      <c r="BJ3" s="27">
        <v>537</v>
      </c>
      <c r="BK3" s="27">
        <v>543</v>
      </c>
      <c r="BL3" s="27">
        <v>549</v>
      </c>
      <c r="BM3" s="27">
        <v>555</v>
      </c>
      <c r="BN3" s="28">
        <v>561</v>
      </c>
      <c r="BO3" s="130">
        <f t="shared" ref="BO3:BO59" si="85">+(BP3-BN3)/2+BN3</f>
        <v>567.5</v>
      </c>
      <c r="BP3" s="130">
        <v>574</v>
      </c>
      <c r="BQ3" s="130">
        <v>580</v>
      </c>
      <c r="BR3" s="130">
        <v>574</v>
      </c>
      <c r="BS3" s="130">
        <v>580</v>
      </c>
      <c r="BT3" s="130">
        <v>586</v>
      </c>
      <c r="BU3" s="130">
        <v>592</v>
      </c>
      <c r="BV3" s="130">
        <v>598</v>
      </c>
      <c r="BW3" s="130">
        <v>604</v>
      </c>
      <c r="BX3" s="130">
        <v>610</v>
      </c>
      <c r="BY3" s="28">
        <v>616</v>
      </c>
      <c r="BZ3" s="130">
        <v>619</v>
      </c>
      <c r="CA3" s="130">
        <v>622</v>
      </c>
      <c r="CB3" s="130">
        <v>625</v>
      </c>
      <c r="CC3" s="130">
        <v>628</v>
      </c>
      <c r="CD3" s="130">
        <v>631</v>
      </c>
      <c r="CE3" s="130">
        <v>634</v>
      </c>
      <c r="CF3" s="130">
        <v>637</v>
      </c>
      <c r="CG3" s="28">
        <v>642</v>
      </c>
      <c r="CH3" s="130">
        <f t="shared" ref="CH3:CL3" si="86">+CG3+($CM3-$CG3)/6</f>
        <v>653.16666666666663</v>
      </c>
      <c r="CI3" s="130">
        <f t="shared" si="86"/>
        <v>664.33333333333326</v>
      </c>
      <c r="CJ3" s="130">
        <f t="shared" si="86"/>
        <v>675.49999999999989</v>
      </c>
      <c r="CK3" s="130">
        <f t="shared" si="86"/>
        <v>686.66666666666652</v>
      </c>
      <c r="CL3" s="130">
        <f t="shared" si="86"/>
        <v>697.83333333333314</v>
      </c>
      <c r="CM3" s="28">
        <v>709</v>
      </c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130">
        <f t="shared" si="1"/>
        <v>0</v>
      </c>
      <c r="DK3" s="130">
        <f t="shared" si="2"/>
        <v>0</v>
      </c>
      <c r="DL3" s="130">
        <f t="shared" si="3"/>
        <v>4</v>
      </c>
      <c r="DM3" s="130">
        <f t="shared" si="4"/>
        <v>3</v>
      </c>
      <c r="DN3" s="130">
        <f t="shared" si="5"/>
        <v>4</v>
      </c>
      <c r="DO3" s="130">
        <f t="shared" si="6"/>
        <v>4</v>
      </c>
      <c r="DP3" s="130">
        <f t="shared" si="7"/>
        <v>7</v>
      </c>
      <c r="DQ3" s="130">
        <f t="shared" si="8"/>
        <v>4</v>
      </c>
      <c r="DR3" s="130">
        <f t="shared" si="9"/>
        <v>5</v>
      </c>
      <c r="DS3" s="130">
        <f t="shared" si="10"/>
        <v>5</v>
      </c>
      <c r="DT3" s="130">
        <f t="shared" si="11"/>
        <v>6</v>
      </c>
      <c r="DU3" s="130">
        <f t="shared" si="12"/>
        <v>10</v>
      </c>
      <c r="DV3" s="130">
        <f t="shared" si="13"/>
        <v>9</v>
      </c>
      <c r="DW3" s="130">
        <f t="shared" si="14"/>
        <v>7</v>
      </c>
      <c r="DX3" s="130">
        <f t="shared" si="15"/>
        <v>-7</v>
      </c>
      <c r="DY3" s="130">
        <f t="shared" si="16"/>
        <v>17</v>
      </c>
      <c r="DZ3" s="130">
        <f t="shared" si="17"/>
        <v>6</v>
      </c>
      <c r="EA3" s="130">
        <f t="shared" si="18"/>
        <v>5</v>
      </c>
      <c r="EB3" s="130">
        <f t="shared" si="19"/>
        <v>7</v>
      </c>
      <c r="EC3" s="130">
        <f t="shared" si="20"/>
        <v>8</v>
      </c>
      <c r="ED3" s="130">
        <f t="shared" si="21"/>
        <v>8</v>
      </c>
      <c r="EE3" s="130">
        <f t="shared" si="22"/>
        <v>6</v>
      </c>
      <c r="EF3" s="130">
        <f t="shared" si="23"/>
        <v>7</v>
      </c>
      <c r="EG3" s="130">
        <f t="shared" si="24"/>
        <v>7</v>
      </c>
      <c r="EH3" s="130">
        <f t="shared" si="25"/>
        <v>6</v>
      </c>
      <c r="EI3" s="130">
        <f t="shared" si="26"/>
        <v>7</v>
      </c>
      <c r="EJ3" s="130">
        <f t="shared" si="27"/>
        <v>15</v>
      </c>
      <c r="EK3" s="130">
        <f t="shared" si="28"/>
        <v>8</v>
      </c>
      <c r="EL3" s="130">
        <f t="shared" si="29"/>
        <v>-2</v>
      </c>
      <c r="EM3" s="130">
        <f t="shared" si="30"/>
        <v>18</v>
      </c>
      <c r="EN3" s="130">
        <f t="shared" si="31"/>
        <v>8</v>
      </c>
      <c r="EO3" s="130">
        <f t="shared" si="32"/>
        <v>6</v>
      </c>
      <c r="EP3" s="130">
        <f t="shared" si="33"/>
        <v>6</v>
      </c>
      <c r="EQ3" s="130">
        <f t="shared" si="34"/>
        <v>7</v>
      </c>
      <c r="ER3" s="130">
        <f t="shared" si="35"/>
        <v>3</v>
      </c>
      <c r="ES3" s="130">
        <f t="shared" si="36"/>
        <v>6</v>
      </c>
      <c r="ET3" s="130">
        <f t="shared" si="37"/>
        <v>3</v>
      </c>
      <c r="EU3" s="130">
        <f t="shared" si="38"/>
        <v>0</v>
      </c>
      <c r="EV3" s="130">
        <f t="shared" si="39"/>
        <v>4</v>
      </c>
      <c r="EW3" s="130">
        <f t="shared" si="40"/>
        <v>6</v>
      </c>
      <c r="EX3" s="130">
        <f t="shared" si="41"/>
        <v>7</v>
      </c>
      <c r="EY3" s="130">
        <f t="shared" si="42"/>
        <v>4</v>
      </c>
      <c r="EZ3" s="130">
        <f t="shared" si="43"/>
        <v>4</v>
      </c>
      <c r="FA3" s="130">
        <f t="shared" si="44"/>
        <v>2</v>
      </c>
      <c r="FB3" s="130">
        <f t="shared" si="45"/>
        <v>2</v>
      </c>
      <c r="FC3" s="130">
        <f t="shared" si="46"/>
        <v>1</v>
      </c>
      <c r="FD3" s="130">
        <f t="shared" si="47"/>
        <v>2</v>
      </c>
      <c r="FE3" s="130">
        <f t="shared" si="48"/>
        <v>2</v>
      </c>
      <c r="FF3" s="130">
        <f t="shared" si="49"/>
        <v>3</v>
      </c>
      <c r="FG3" s="130">
        <f t="shared" si="50"/>
        <v>8</v>
      </c>
      <c r="FH3" s="130">
        <f t="shared" si="51"/>
        <v>7</v>
      </c>
      <c r="FI3" s="130">
        <f t="shared" si="52"/>
        <v>5</v>
      </c>
      <c r="FJ3" s="130">
        <f t="shared" si="53"/>
        <v>6</v>
      </c>
      <c r="FK3" s="130">
        <f t="shared" si="54"/>
        <v>3</v>
      </c>
      <c r="FL3" s="130">
        <f t="shared" si="55"/>
        <v>4</v>
      </c>
      <c r="FM3" s="130">
        <f t="shared" si="56"/>
        <v>5</v>
      </c>
      <c r="FN3" s="130">
        <f t="shared" si="57"/>
        <v>6</v>
      </c>
      <c r="FO3" s="130">
        <f t="shared" si="58"/>
        <v>5</v>
      </c>
      <c r="FP3" s="130">
        <f t="shared" si="59"/>
        <v>1</v>
      </c>
      <c r="FQ3" s="130">
        <f t="shared" si="60"/>
        <v>6</v>
      </c>
      <c r="FR3" s="130">
        <f t="shared" si="61"/>
        <v>6</v>
      </c>
      <c r="FS3" s="130">
        <f t="shared" si="62"/>
        <v>6</v>
      </c>
      <c r="FT3" s="130">
        <f t="shared" si="63"/>
        <v>6</v>
      </c>
      <c r="FU3" s="130">
        <f t="shared" si="64"/>
        <v>6</v>
      </c>
      <c r="FV3" s="130">
        <f t="shared" si="65"/>
        <v>6.5</v>
      </c>
      <c r="FW3" s="130">
        <f t="shared" si="66"/>
        <v>6.5</v>
      </c>
      <c r="FX3" s="130">
        <f t="shared" si="67"/>
        <v>6</v>
      </c>
      <c r="FY3" s="130">
        <f t="shared" si="68"/>
        <v>-6</v>
      </c>
      <c r="FZ3" s="130">
        <f t="shared" si="69"/>
        <v>6</v>
      </c>
      <c r="GA3" s="130">
        <f t="shared" si="70"/>
        <v>6</v>
      </c>
      <c r="GB3" s="130">
        <f t="shared" si="71"/>
        <v>6</v>
      </c>
      <c r="GC3" s="130">
        <f t="shared" si="72"/>
        <v>6</v>
      </c>
      <c r="GD3" s="130">
        <f t="shared" si="73"/>
        <v>6</v>
      </c>
      <c r="GE3" s="130">
        <f t="shared" si="74"/>
        <v>6</v>
      </c>
      <c r="GF3" s="130">
        <f t="shared" si="75"/>
        <v>6</v>
      </c>
      <c r="GG3" s="130">
        <f t="shared" si="76"/>
        <v>3</v>
      </c>
      <c r="GH3" s="130">
        <f t="shared" si="77"/>
        <v>3</v>
      </c>
      <c r="GI3" s="130">
        <f t="shared" si="78"/>
        <v>3</v>
      </c>
      <c r="GJ3" s="130">
        <f t="shared" si="79"/>
        <v>3</v>
      </c>
      <c r="GK3" s="130">
        <f t="shared" si="80"/>
        <v>3</v>
      </c>
      <c r="GL3" s="130">
        <f t="shared" si="81"/>
        <v>3</v>
      </c>
      <c r="GM3" s="130">
        <f t="shared" si="82"/>
        <v>3</v>
      </c>
      <c r="GN3" s="130">
        <f t="shared" si="83"/>
        <v>5</v>
      </c>
      <c r="GO3" s="130">
        <f t="shared" ref="GO3:GO57" si="87">+CH3-CG3</f>
        <v>11.166666666666629</v>
      </c>
      <c r="GP3" s="130">
        <f t="shared" ref="GP3:GP57" si="88">+CI3-CH3</f>
        <v>11.166666666666629</v>
      </c>
      <c r="GQ3" s="130">
        <f t="shared" ref="GQ3:GQ57" si="89">+CJ3-CI3</f>
        <v>11.166666666666629</v>
      </c>
      <c r="GR3" s="130">
        <f t="shared" ref="GR3:GR57" si="90">+CK3-CJ3</f>
        <v>11.166666666666629</v>
      </c>
      <c r="GS3" s="130">
        <f t="shared" ref="GS3:GS57" si="91">+CL3-CK3</f>
        <v>11.166666666666629</v>
      </c>
      <c r="GT3" s="130">
        <f t="shared" ref="GT3:GT57" si="92">+CM3-CL3</f>
        <v>11.166666666666856</v>
      </c>
    </row>
    <row r="4" spans="1:202">
      <c r="A4" s="136" t="s">
        <v>80</v>
      </c>
      <c r="B4" s="137">
        <v>130</v>
      </c>
      <c r="C4" s="28">
        <v>139</v>
      </c>
      <c r="D4" s="28">
        <v>146</v>
      </c>
      <c r="E4" s="130">
        <v>154</v>
      </c>
      <c r="F4" s="130">
        <v>160</v>
      </c>
      <c r="G4" s="130">
        <v>168</v>
      </c>
      <c r="H4" s="28">
        <v>176</v>
      </c>
      <c r="I4" s="28">
        <v>183</v>
      </c>
      <c r="J4" s="28">
        <v>191</v>
      </c>
      <c r="K4" s="28">
        <v>198</v>
      </c>
      <c r="L4" s="28">
        <v>204</v>
      </c>
      <c r="M4" s="28">
        <v>214</v>
      </c>
      <c r="N4" s="28">
        <v>222</v>
      </c>
      <c r="O4" s="28">
        <v>231</v>
      </c>
      <c r="P4" s="28">
        <v>235</v>
      </c>
      <c r="Q4" s="28">
        <v>239</v>
      </c>
      <c r="R4" s="28">
        <v>244</v>
      </c>
      <c r="S4" s="28">
        <v>245</v>
      </c>
      <c r="T4" s="28">
        <v>251</v>
      </c>
      <c r="U4" s="28">
        <v>255</v>
      </c>
      <c r="V4" s="28">
        <v>261</v>
      </c>
      <c r="W4" s="28">
        <v>268</v>
      </c>
      <c r="X4" s="28">
        <v>273</v>
      </c>
      <c r="Y4" s="28">
        <v>280</v>
      </c>
      <c r="Z4" s="28">
        <v>286</v>
      </c>
      <c r="AA4" s="28">
        <v>292</v>
      </c>
      <c r="AB4" s="28">
        <v>297</v>
      </c>
      <c r="AC4" s="28">
        <v>307</v>
      </c>
      <c r="AD4" s="28">
        <v>321</v>
      </c>
      <c r="AE4" s="28">
        <v>317</v>
      </c>
      <c r="AF4" s="28">
        <v>322</v>
      </c>
      <c r="AG4" s="28">
        <v>327</v>
      </c>
      <c r="AH4" s="28">
        <v>332</v>
      </c>
      <c r="AI4" s="28">
        <v>337</v>
      </c>
      <c r="AJ4" s="28">
        <v>346</v>
      </c>
      <c r="AK4" s="28">
        <v>348</v>
      </c>
      <c r="AL4" s="28">
        <v>349</v>
      </c>
      <c r="AM4" s="28">
        <v>354</v>
      </c>
      <c r="AN4" s="28">
        <v>354</v>
      </c>
      <c r="AO4" s="28">
        <v>365</v>
      </c>
      <c r="AP4" s="28">
        <v>371</v>
      </c>
      <c r="AQ4" s="28">
        <v>378</v>
      </c>
      <c r="AR4" s="28">
        <v>384</v>
      </c>
      <c r="AS4" s="28">
        <v>389</v>
      </c>
      <c r="AT4" s="28">
        <v>387</v>
      </c>
      <c r="AU4" s="28">
        <v>406</v>
      </c>
      <c r="AV4" s="28">
        <v>414</v>
      </c>
      <c r="AW4" s="28">
        <v>422</v>
      </c>
      <c r="AX4" s="28">
        <v>432</v>
      </c>
      <c r="AY4" s="28">
        <v>443</v>
      </c>
      <c r="AZ4" s="28">
        <v>452</v>
      </c>
      <c r="BA4" s="28">
        <v>463</v>
      </c>
      <c r="BB4" s="28">
        <v>474</v>
      </c>
      <c r="BC4" s="28">
        <v>488</v>
      </c>
      <c r="BD4" s="28">
        <v>501</v>
      </c>
      <c r="BE4" s="28">
        <v>515</v>
      </c>
      <c r="BF4" s="130">
        <v>526</v>
      </c>
      <c r="BG4" s="28">
        <v>537</v>
      </c>
      <c r="BH4" s="28">
        <v>538</v>
      </c>
      <c r="BI4" s="28">
        <v>538</v>
      </c>
      <c r="BJ4" s="27">
        <v>541</v>
      </c>
      <c r="BK4" s="27">
        <v>544</v>
      </c>
      <c r="BL4" s="27">
        <v>547</v>
      </c>
      <c r="BM4" s="27">
        <v>550</v>
      </c>
      <c r="BN4" s="28">
        <v>553</v>
      </c>
      <c r="BO4" s="130">
        <f t="shared" si="85"/>
        <v>559.5</v>
      </c>
      <c r="BP4" s="130">
        <v>566</v>
      </c>
      <c r="BQ4" s="130">
        <v>571</v>
      </c>
      <c r="BR4" s="130">
        <v>568</v>
      </c>
      <c r="BS4" s="130">
        <v>574</v>
      </c>
      <c r="BT4" s="130">
        <v>580</v>
      </c>
      <c r="BU4" s="130">
        <v>586</v>
      </c>
      <c r="BV4" s="130">
        <v>592</v>
      </c>
      <c r="BW4" s="130">
        <v>598</v>
      </c>
      <c r="BX4" s="130">
        <v>604</v>
      </c>
      <c r="BY4" s="28">
        <v>610</v>
      </c>
      <c r="BZ4" s="130">
        <v>618</v>
      </c>
      <c r="CA4" s="130">
        <v>626</v>
      </c>
      <c r="CB4" s="130">
        <v>634</v>
      </c>
      <c r="CC4" s="130">
        <v>642</v>
      </c>
      <c r="CD4" s="130">
        <v>650</v>
      </c>
      <c r="CE4" s="130">
        <v>658</v>
      </c>
      <c r="CF4" s="130">
        <v>666</v>
      </c>
      <c r="CG4" s="28">
        <v>678</v>
      </c>
      <c r="CH4" s="130">
        <f t="shared" ref="CH4:CL4" si="93">+CG4+($CM4-$CG4)/6</f>
        <v>681.83333333333337</v>
      </c>
      <c r="CI4" s="130">
        <f t="shared" si="93"/>
        <v>685.66666666666674</v>
      </c>
      <c r="CJ4" s="130">
        <f t="shared" si="93"/>
        <v>689.50000000000011</v>
      </c>
      <c r="CK4" s="130">
        <f t="shared" si="93"/>
        <v>693.33333333333348</v>
      </c>
      <c r="CL4" s="130">
        <f t="shared" si="93"/>
        <v>697.16666666666686</v>
      </c>
      <c r="CM4" s="28">
        <v>701</v>
      </c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130">
        <f t="shared" si="1"/>
        <v>9</v>
      </c>
      <c r="DK4" s="130">
        <f t="shared" si="2"/>
        <v>7</v>
      </c>
      <c r="DL4" s="130">
        <f t="shared" si="3"/>
        <v>8</v>
      </c>
      <c r="DM4" s="130">
        <f t="shared" si="4"/>
        <v>6</v>
      </c>
      <c r="DN4" s="130">
        <f t="shared" si="5"/>
        <v>8</v>
      </c>
      <c r="DO4" s="130">
        <f t="shared" si="6"/>
        <v>8</v>
      </c>
      <c r="DP4" s="130">
        <f t="shared" si="7"/>
        <v>7</v>
      </c>
      <c r="DQ4" s="130">
        <f t="shared" si="8"/>
        <v>8</v>
      </c>
      <c r="DR4" s="130">
        <f t="shared" si="9"/>
        <v>7</v>
      </c>
      <c r="DS4" s="130">
        <f t="shared" si="10"/>
        <v>6</v>
      </c>
      <c r="DT4" s="130">
        <f t="shared" si="11"/>
        <v>10</v>
      </c>
      <c r="DU4" s="130">
        <f t="shared" si="12"/>
        <v>8</v>
      </c>
      <c r="DV4" s="130">
        <f t="shared" si="13"/>
        <v>9</v>
      </c>
      <c r="DW4" s="130">
        <f t="shared" si="14"/>
        <v>4</v>
      </c>
      <c r="DX4" s="130">
        <f t="shared" si="15"/>
        <v>4</v>
      </c>
      <c r="DY4" s="130">
        <f t="shared" si="16"/>
        <v>5</v>
      </c>
      <c r="DZ4" s="130">
        <f t="shared" si="17"/>
        <v>1</v>
      </c>
      <c r="EA4" s="130">
        <f t="shared" si="18"/>
        <v>6</v>
      </c>
      <c r="EB4" s="130">
        <f t="shared" si="19"/>
        <v>4</v>
      </c>
      <c r="EC4" s="130">
        <f t="shared" si="20"/>
        <v>6</v>
      </c>
      <c r="ED4" s="130">
        <f t="shared" si="21"/>
        <v>7</v>
      </c>
      <c r="EE4" s="130">
        <f t="shared" si="22"/>
        <v>5</v>
      </c>
      <c r="EF4" s="130">
        <f t="shared" si="23"/>
        <v>7</v>
      </c>
      <c r="EG4" s="130">
        <f t="shared" si="24"/>
        <v>6</v>
      </c>
      <c r="EH4" s="130">
        <f t="shared" si="25"/>
        <v>6</v>
      </c>
      <c r="EI4" s="130">
        <f t="shared" si="26"/>
        <v>5</v>
      </c>
      <c r="EJ4" s="130">
        <f t="shared" si="27"/>
        <v>10</v>
      </c>
      <c r="EK4" s="130">
        <f t="shared" si="28"/>
        <v>14</v>
      </c>
      <c r="EL4" s="130">
        <f t="shared" si="29"/>
        <v>-4</v>
      </c>
      <c r="EM4" s="130">
        <f t="shared" si="30"/>
        <v>5</v>
      </c>
      <c r="EN4" s="130">
        <f t="shared" si="31"/>
        <v>5</v>
      </c>
      <c r="EO4" s="130">
        <f t="shared" si="32"/>
        <v>5</v>
      </c>
      <c r="EP4" s="130">
        <f t="shared" si="33"/>
        <v>5</v>
      </c>
      <c r="EQ4" s="130">
        <f t="shared" si="34"/>
        <v>9</v>
      </c>
      <c r="ER4" s="130">
        <f t="shared" si="35"/>
        <v>2</v>
      </c>
      <c r="ES4" s="130">
        <f t="shared" si="36"/>
        <v>1</v>
      </c>
      <c r="ET4" s="130">
        <f t="shared" si="37"/>
        <v>5</v>
      </c>
      <c r="EU4" s="130">
        <f t="shared" si="38"/>
        <v>0</v>
      </c>
      <c r="EV4" s="130">
        <f t="shared" si="39"/>
        <v>11</v>
      </c>
      <c r="EW4" s="130">
        <f t="shared" si="40"/>
        <v>6</v>
      </c>
      <c r="EX4" s="130">
        <f t="shared" si="41"/>
        <v>7</v>
      </c>
      <c r="EY4" s="130">
        <f t="shared" si="42"/>
        <v>6</v>
      </c>
      <c r="EZ4" s="130">
        <f t="shared" si="43"/>
        <v>5</v>
      </c>
      <c r="FA4" s="130">
        <f t="shared" si="44"/>
        <v>-2</v>
      </c>
      <c r="FB4" s="130">
        <f t="shared" si="45"/>
        <v>19</v>
      </c>
      <c r="FC4" s="130">
        <f t="shared" si="46"/>
        <v>8</v>
      </c>
      <c r="FD4" s="130">
        <f t="shared" si="47"/>
        <v>8</v>
      </c>
      <c r="FE4" s="130">
        <f t="shared" si="48"/>
        <v>10</v>
      </c>
      <c r="FF4" s="130">
        <f t="shared" si="49"/>
        <v>11</v>
      </c>
      <c r="FG4" s="130">
        <f t="shared" si="50"/>
        <v>9</v>
      </c>
      <c r="FH4" s="130">
        <f t="shared" si="51"/>
        <v>11</v>
      </c>
      <c r="FI4" s="130">
        <f t="shared" si="52"/>
        <v>11</v>
      </c>
      <c r="FJ4" s="130">
        <f t="shared" si="53"/>
        <v>14</v>
      </c>
      <c r="FK4" s="130">
        <f t="shared" si="54"/>
        <v>13</v>
      </c>
      <c r="FL4" s="130">
        <f t="shared" si="55"/>
        <v>14</v>
      </c>
      <c r="FM4" s="130">
        <f t="shared" si="56"/>
        <v>11</v>
      </c>
      <c r="FN4" s="130">
        <f t="shared" si="57"/>
        <v>11</v>
      </c>
      <c r="FO4" s="130">
        <f t="shared" si="58"/>
        <v>1</v>
      </c>
      <c r="FP4" s="130">
        <f t="shared" si="59"/>
        <v>0</v>
      </c>
      <c r="FQ4" s="130">
        <f t="shared" si="60"/>
        <v>3</v>
      </c>
      <c r="FR4" s="130">
        <f t="shared" si="61"/>
        <v>3</v>
      </c>
      <c r="FS4" s="130">
        <f t="shared" si="62"/>
        <v>3</v>
      </c>
      <c r="FT4" s="130">
        <f t="shared" si="63"/>
        <v>3</v>
      </c>
      <c r="FU4" s="130">
        <f t="shared" si="64"/>
        <v>3</v>
      </c>
      <c r="FV4" s="130">
        <f t="shared" si="65"/>
        <v>6.5</v>
      </c>
      <c r="FW4" s="130">
        <f t="shared" si="66"/>
        <v>6.5</v>
      </c>
      <c r="FX4" s="130">
        <f t="shared" si="67"/>
        <v>5</v>
      </c>
      <c r="FY4" s="130">
        <f t="shared" si="68"/>
        <v>-3</v>
      </c>
      <c r="FZ4" s="130">
        <f t="shared" si="69"/>
        <v>6</v>
      </c>
      <c r="GA4" s="130">
        <f t="shared" si="70"/>
        <v>6</v>
      </c>
      <c r="GB4" s="130">
        <f t="shared" si="71"/>
        <v>6</v>
      </c>
      <c r="GC4" s="130">
        <f t="shared" si="72"/>
        <v>6</v>
      </c>
      <c r="GD4" s="130">
        <f t="shared" si="73"/>
        <v>6</v>
      </c>
      <c r="GE4" s="130">
        <f t="shared" si="74"/>
        <v>6</v>
      </c>
      <c r="GF4" s="130">
        <f t="shared" si="75"/>
        <v>6</v>
      </c>
      <c r="GG4" s="130">
        <f t="shared" si="76"/>
        <v>8</v>
      </c>
      <c r="GH4" s="130">
        <f t="shared" si="77"/>
        <v>8</v>
      </c>
      <c r="GI4" s="130">
        <f t="shared" si="78"/>
        <v>8</v>
      </c>
      <c r="GJ4" s="130">
        <f t="shared" si="79"/>
        <v>8</v>
      </c>
      <c r="GK4" s="130">
        <f t="shared" si="80"/>
        <v>8</v>
      </c>
      <c r="GL4" s="130">
        <f t="shared" si="81"/>
        <v>8</v>
      </c>
      <c r="GM4" s="130">
        <f t="shared" si="82"/>
        <v>8</v>
      </c>
      <c r="GN4" s="130">
        <f t="shared" si="83"/>
        <v>12</v>
      </c>
      <c r="GO4" s="130">
        <f t="shared" si="87"/>
        <v>3.8333333333333712</v>
      </c>
      <c r="GP4" s="130">
        <f t="shared" si="88"/>
        <v>3.8333333333333712</v>
      </c>
      <c r="GQ4" s="130">
        <f t="shared" si="89"/>
        <v>3.8333333333333712</v>
      </c>
      <c r="GR4" s="130">
        <f t="shared" si="90"/>
        <v>3.8333333333333712</v>
      </c>
      <c r="GS4" s="130">
        <f t="shared" si="91"/>
        <v>3.8333333333333712</v>
      </c>
      <c r="GT4" s="130">
        <f t="shared" si="92"/>
        <v>3.8333333333331439</v>
      </c>
    </row>
    <row r="5" spans="1:202">
      <c r="A5" s="136" t="s">
        <v>81</v>
      </c>
      <c r="B5" s="137">
        <v>418</v>
      </c>
      <c r="C5" s="28">
        <v>420</v>
      </c>
      <c r="D5" s="28">
        <v>441</v>
      </c>
      <c r="E5" s="130">
        <v>454</v>
      </c>
      <c r="F5" s="130">
        <v>464</v>
      </c>
      <c r="G5" s="130">
        <v>475</v>
      </c>
      <c r="H5" s="28">
        <v>487</v>
      </c>
      <c r="I5" s="28">
        <v>499</v>
      </c>
      <c r="J5" s="28">
        <v>507</v>
      </c>
      <c r="K5" s="28">
        <v>519</v>
      </c>
      <c r="L5" s="28">
        <v>530</v>
      </c>
      <c r="M5" s="28">
        <v>541</v>
      </c>
      <c r="N5" s="28">
        <v>558</v>
      </c>
      <c r="O5" s="28">
        <v>564</v>
      </c>
      <c r="P5" s="28">
        <v>569</v>
      </c>
      <c r="Q5" s="28">
        <v>573</v>
      </c>
      <c r="R5" s="28">
        <v>577</v>
      </c>
      <c r="S5" s="28">
        <v>581</v>
      </c>
      <c r="T5" s="28">
        <v>583</v>
      </c>
      <c r="U5" s="28">
        <v>587</v>
      </c>
      <c r="V5" s="28">
        <v>590</v>
      </c>
      <c r="W5" s="28">
        <v>592</v>
      </c>
      <c r="X5" s="28">
        <v>596</v>
      </c>
      <c r="Y5" s="28">
        <v>599</v>
      </c>
      <c r="Z5" s="28">
        <v>602</v>
      </c>
      <c r="AA5" s="28">
        <v>605</v>
      </c>
      <c r="AB5" s="28">
        <v>607</v>
      </c>
      <c r="AC5" s="28">
        <v>612</v>
      </c>
      <c r="AD5" s="28">
        <v>616</v>
      </c>
      <c r="AE5" s="28">
        <v>619</v>
      </c>
      <c r="AF5" s="28">
        <v>622</v>
      </c>
      <c r="AG5" s="28">
        <v>625</v>
      </c>
      <c r="AH5" s="28">
        <v>628</v>
      </c>
      <c r="AI5" s="28">
        <v>630</v>
      </c>
      <c r="AJ5" s="28">
        <v>634</v>
      </c>
      <c r="AK5" s="28">
        <v>636</v>
      </c>
      <c r="AL5" s="28">
        <v>637</v>
      </c>
      <c r="AM5" s="28">
        <v>637</v>
      </c>
      <c r="AN5" s="28">
        <v>637</v>
      </c>
      <c r="AO5" s="28">
        <v>638</v>
      </c>
      <c r="AP5" s="28">
        <v>640</v>
      </c>
      <c r="AQ5" s="28">
        <v>642</v>
      </c>
      <c r="AR5" s="28">
        <v>644</v>
      </c>
      <c r="AS5" s="28">
        <v>647</v>
      </c>
      <c r="AT5" s="28">
        <v>648</v>
      </c>
      <c r="AU5" s="28">
        <v>649</v>
      </c>
      <c r="AV5" s="28">
        <v>651</v>
      </c>
      <c r="AW5" s="28">
        <v>653</v>
      </c>
      <c r="AX5" s="28">
        <v>655</v>
      </c>
      <c r="AY5" s="28">
        <v>658</v>
      </c>
      <c r="AZ5" s="28">
        <v>659</v>
      </c>
      <c r="BA5" s="28">
        <v>663</v>
      </c>
      <c r="BB5" s="28">
        <v>665</v>
      </c>
      <c r="BC5" s="28">
        <v>668</v>
      </c>
      <c r="BD5" s="28">
        <v>671</v>
      </c>
      <c r="BE5" s="28">
        <v>674</v>
      </c>
      <c r="BF5" s="130">
        <v>676</v>
      </c>
      <c r="BG5" s="28">
        <v>678</v>
      </c>
      <c r="BH5" s="28">
        <v>681</v>
      </c>
      <c r="BI5" s="28">
        <v>682</v>
      </c>
      <c r="BJ5" s="27">
        <v>684</v>
      </c>
      <c r="BK5" s="27">
        <v>686</v>
      </c>
      <c r="BL5" s="27">
        <v>689</v>
      </c>
      <c r="BM5" s="27">
        <v>691</v>
      </c>
      <c r="BN5" s="28">
        <v>694</v>
      </c>
      <c r="BO5" s="130">
        <f t="shared" si="85"/>
        <v>697</v>
      </c>
      <c r="BP5" s="130">
        <v>700</v>
      </c>
      <c r="BQ5" s="130">
        <v>702</v>
      </c>
      <c r="BR5" s="130">
        <v>698</v>
      </c>
      <c r="BS5" s="130">
        <v>701</v>
      </c>
      <c r="BT5" s="130">
        <v>704</v>
      </c>
      <c r="BU5" s="130">
        <v>707</v>
      </c>
      <c r="BV5" s="130">
        <v>710</v>
      </c>
      <c r="BW5" s="130">
        <v>713</v>
      </c>
      <c r="BX5" s="130">
        <v>716</v>
      </c>
      <c r="BY5" s="28">
        <v>719</v>
      </c>
      <c r="BZ5" s="130">
        <v>721</v>
      </c>
      <c r="CA5" s="130">
        <v>723</v>
      </c>
      <c r="CB5" s="130">
        <v>725</v>
      </c>
      <c r="CC5" s="130">
        <v>727</v>
      </c>
      <c r="CD5" s="130">
        <v>729</v>
      </c>
      <c r="CE5" s="130">
        <v>731</v>
      </c>
      <c r="CF5" s="130">
        <v>733</v>
      </c>
      <c r="CG5" s="28">
        <v>736</v>
      </c>
      <c r="CH5" s="130">
        <f t="shared" ref="CH5:CL5" si="94">+CG5+($CM5-$CG5)/6</f>
        <v>737.33333333333337</v>
      </c>
      <c r="CI5" s="130">
        <f t="shared" si="94"/>
        <v>738.66666666666674</v>
      </c>
      <c r="CJ5" s="130">
        <f t="shared" si="94"/>
        <v>740.00000000000011</v>
      </c>
      <c r="CK5" s="130">
        <f t="shared" si="94"/>
        <v>741.33333333333348</v>
      </c>
      <c r="CL5" s="130">
        <f t="shared" si="94"/>
        <v>742.66666666666686</v>
      </c>
      <c r="CM5" s="28">
        <v>744</v>
      </c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130">
        <f t="shared" si="1"/>
        <v>2</v>
      </c>
      <c r="DK5" s="130">
        <f t="shared" si="2"/>
        <v>21</v>
      </c>
      <c r="DL5" s="130">
        <f t="shared" si="3"/>
        <v>13</v>
      </c>
      <c r="DM5" s="130">
        <f t="shared" si="4"/>
        <v>10</v>
      </c>
      <c r="DN5" s="130">
        <f t="shared" si="5"/>
        <v>11</v>
      </c>
      <c r="DO5" s="130">
        <f t="shared" si="6"/>
        <v>12</v>
      </c>
      <c r="DP5" s="130">
        <f t="shared" si="7"/>
        <v>12</v>
      </c>
      <c r="DQ5" s="130">
        <f t="shared" si="8"/>
        <v>8</v>
      </c>
      <c r="DR5" s="130">
        <f t="shared" si="9"/>
        <v>12</v>
      </c>
      <c r="DS5" s="130">
        <f t="shared" si="10"/>
        <v>11</v>
      </c>
      <c r="DT5" s="130">
        <f t="shared" si="11"/>
        <v>11</v>
      </c>
      <c r="DU5" s="130">
        <f t="shared" si="12"/>
        <v>17</v>
      </c>
      <c r="DV5" s="130">
        <f t="shared" si="13"/>
        <v>6</v>
      </c>
      <c r="DW5" s="130">
        <f t="shared" si="14"/>
        <v>5</v>
      </c>
      <c r="DX5" s="130">
        <f t="shared" si="15"/>
        <v>4</v>
      </c>
      <c r="DY5" s="130">
        <f t="shared" si="16"/>
        <v>4</v>
      </c>
      <c r="DZ5" s="130">
        <f t="shared" si="17"/>
        <v>4</v>
      </c>
      <c r="EA5" s="130">
        <f t="shared" si="18"/>
        <v>2</v>
      </c>
      <c r="EB5" s="130">
        <f t="shared" si="19"/>
        <v>4</v>
      </c>
      <c r="EC5" s="130">
        <f t="shared" si="20"/>
        <v>3</v>
      </c>
      <c r="ED5" s="130">
        <f t="shared" si="21"/>
        <v>2</v>
      </c>
      <c r="EE5" s="130">
        <f t="shared" si="22"/>
        <v>4</v>
      </c>
      <c r="EF5" s="130">
        <f t="shared" si="23"/>
        <v>3</v>
      </c>
      <c r="EG5" s="130">
        <f t="shared" si="24"/>
        <v>3</v>
      </c>
      <c r="EH5" s="130">
        <f t="shared" si="25"/>
        <v>3</v>
      </c>
      <c r="EI5" s="130">
        <f t="shared" si="26"/>
        <v>2</v>
      </c>
      <c r="EJ5" s="130">
        <f t="shared" si="27"/>
        <v>5</v>
      </c>
      <c r="EK5" s="130">
        <f t="shared" si="28"/>
        <v>4</v>
      </c>
      <c r="EL5" s="130">
        <f t="shared" si="29"/>
        <v>3</v>
      </c>
      <c r="EM5" s="130">
        <f t="shared" si="30"/>
        <v>3</v>
      </c>
      <c r="EN5" s="130">
        <f t="shared" si="31"/>
        <v>3</v>
      </c>
      <c r="EO5" s="130">
        <f t="shared" si="32"/>
        <v>3</v>
      </c>
      <c r="EP5" s="130">
        <f t="shared" si="33"/>
        <v>2</v>
      </c>
      <c r="EQ5" s="130">
        <f t="shared" si="34"/>
        <v>4</v>
      </c>
      <c r="ER5" s="130">
        <f t="shared" si="35"/>
        <v>2</v>
      </c>
      <c r="ES5" s="130">
        <f t="shared" si="36"/>
        <v>1</v>
      </c>
      <c r="ET5" s="130">
        <f t="shared" si="37"/>
        <v>0</v>
      </c>
      <c r="EU5" s="130">
        <f t="shared" si="38"/>
        <v>0</v>
      </c>
      <c r="EV5" s="130">
        <f t="shared" si="39"/>
        <v>1</v>
      </c>
      <c r="EW5" s="130">
        <f t="shared" si="40"/>
        <v>2</v>
      </c>
      <c r="EX5" s="130">
        <f t="shared" si="41"/>
        <v>2</v>
      </c>
      <c r="EY5" s="130">
        <f t="shared" si="42"/>
        <v>2</v>
      </c>
      <c r="EZ5" s="130">
        <f t="shared" si="43"/>
        <v>3</v>
      </c>
      <c r="FA5" s="130">
        <f t="shared" si="44"/>
        <v>1</v>
      </c>
      <c r="FB5" s="130">
        <f t="shared" si="45"/>
        <v>1</v>
      </c>
      <c r="FC5" s="130">
        <f t="shared" si="46"/>
        <v>2</v>
      </c>
      <c r="FD5" s="130">
        <f t="shared" si="47"/>
        <v>2</v>
      </c>
      <c r="FE5" s="130">
        <f t="shared" si="48"/>
        <v>2</v>
      </c>
      <c r="FF5" s="130">
        <f t="shared" si="49"/>
        <v>3</v>
      </c>
      <c r="FG5" s="130">
        <f t="shared" si="50"/>
        <v>1</v>
      </c>
      <c r="FH5" s="130">
        <f t="shared" si="51"/>
        <v>4</v>
      </c>
      <c r="FI5" s="130">
        <f t="shared" si="52"/>
        <v>2</v>
      </c>
      <c r="FJ5" s="130">
        <f t="shared" si="53"/>
        <v>3</v>
      </c>
      <c r="FK5" s="130">
        <f t="shared" si="54"/>
        <v>3</v>
      </c>
      <c r="FL5" s="130">
        <f t="shared" si="55"/>
        <v>3</v>
      </c>
      <c r="FM5" s="130">
        <f t="shared" si="56"/>
        <v>2</v>
      </c>
      <c r="FN5" s="130">
        <f t="shared" si="57"/>
        <v>2</v>
      </c>
      <c r="FO5" s="130">
        <f t="shared" si="58"/>
        <v>3</v>
      </c>
      <c r="FP5" s="130">
        <f t="shared" si="59"/>
        <v>1</v>
      </c>
      <c r="FQ5" s="130">
        <f t="shared" si="60"/>
        <v>2</v>
      </c>
      <c r="FR5" s="130">
        <f t="shared" si="61"/>
        <v>2</v>
      </c>
      <c r="FS5" s="130">
        <f t="shared" si="62"/>
        <v>3</v>
      </c>
      <c r="FT5" s="130">
        <f t="shared" si="63"/>
        <v>2</v>
      </c>
      <c r="FU5" s="130">
        <f t="shared" si="64"/>
        <v>3</v>
      </c>
      <c r="FV5" s="130">
        <f t="shared" si="65"/>
        <v>3</v>
      </c>
      <c r="FW5" s="130">
        <f t="shared" si="66"/>
        <v>3</v>
      </c>
      <c r="FX5" s="130">
        <f t="shared" si="67"/>
        <v>2</v>
      </c>
      <c r="FY5" s="130">
        <f t="shared" si="68"/>
        <v>-4</v>
      </c>
      <c r="FZ5" s="130">
        <f t="shared" si="69"/>
        <v>3</v>
      </c>
      <c r="GA5" s="130">
        <f t="shared" si="70"/>
        <v>3</v>
      </c>
      <c r="GB5" s="130">
        <f t="shared" si="71"/>
        <v>3</v>
      </c>
      <c r="GC5" s="130">
        <f t="shared" si="72"/>
        <v>3</v>
      </c>
      <c r="GD5" s="130">
        <f t="shared" si="73"/>
        <v>3</v>
      </c>
      <c r="GE5" s="130">
        <f t="shared" si="74"/>
        <v>3</v>
      </c>
      <c r="GF5" s="130">
        <f t="shared" si="75"/>
        <v>3</v>
      </c>
      <c r="GG5" s="130">
        <f t="shared" si="76"/>
        <v>2</v>
      </c>
      <c r="GH5" s="130">
        <f t="shared" si="77"/>
        <v>2</v>
      </c>
      <c r="GI5" s="130">
        <f t="shared" si="78"/>
        <v>2</v>
      </c>
      <c r="GJ5" s="130">
        <f t="shared" si="79"/>
        <v>2</v>
      </c>
      <c r="GK5" s="130">
        <f t="shared" si="80"/>
        <v>2</v>
      </c>
      <c r="GL5" s="130">
        <f t="shared" si="81"/>
        <v>2</v>
      </c>
      <c r="GM5" s="130">
        <f t="shared" si="82"/>
        <v>2</v>
      </c>
      <c r="GN5" s="130">
        <f t="shared" si="83"/>
        <v>3</v>
      </c>
      <c r="GO5" s="130">
        <f t="shared" si="87"/>
        <v>1.3333333333333712</v>
      </c>
      <c r="GP5" s="130">
        <f t="shared" si="88"/>
        <v>1.3333333333333712</v>
      </c>
      <c r="GQ5" s="130">
        <f t="shared" si="89"/>
        <v>1.3333333333333712</v>
      </c>
      <c r="GR5" s="130">
        <f t="shared" si="90"/>
        <v>1.3333333333333712</v>
      </c>
      <c r="GS5" s="130">
        <f t="shared" si="91"/>
        <v>1.3333333333333712</v>
      </c>
      <c r="GT5" s="130">
        <f t="shared" si="92"/>
        <v>1.3333333333331439</v>
      </c>
    </row>
    <row r="6" spans="1:202">
      <c r="A6" s="136" t="s">
        <v>82</v>
      </c>
      <c r="B6" s="137">
        <v>203</v>
      </c>
      <c r="C6" s="28">
        <v>207</v>
      </c>
      <c r="D6" s="28">
        <v>210</v>
      </c>
      <c r="E6" s="130">
        <v>213</v>
      </c>
      <c r="F6" s="130">
        <v>219</v>
      </c>
      <c r="G6" s="130">
        <v>222</v>
      </c>
      <c r="H6" s="28">
        <v>226</v>
      </c>
      <c r="I6" s="28">
        <v>233</v>
      </c>
      <c r="J6" s="28">
        <v>238</v>
      </c>
      <c r="K6" s="28">
        <v>244</v>
      </c>
      <c r="L6" s="28">
        <v>249</v>
      </c>
      <c r="M6" s="28">
        <v>252</v>
      </c>
      <c r="N6" s="28">
        <v>263</v>
      </c>
      <c r="O6" s="28">
        <v>268</v>
      </c>
      <c r="P6" s="28">
        <v>274</v>
      </c>
      <c r="Q6" s="28">
        <v>279</v>
      </c>
      <c r="R6" s="28">
        <v>286</v>
      </c>
      <c r="S6" s="28">
        <v>292</v>
      </c>
      <c r="T6" s="28">
        <v>299</v>
      </c>
      <c r="U6" s="28">
        <v>306</v>
      </c>
      <c r="V6" s="28">
        <v>310</v>
      </c>
      <c r="W6" s="28">
        <v>316</v>
      </c>
      <c r="X6" s="28">
        <v>323</v>
      </c>
      <c r="Y6" s="28">
        <v>327</v>
      </c>
      <c r="Z6" s="28">
        <v>330</v>
      </c>
      <c r="AA6" s="28">
        <v>333</v>
      </c>
      <c r="AB6" s="28">
        <v>346</v>
      </c>
      <c r="AC6" s="28">
        <v>370</v>
      </c>
      <c r="AD6" s="28">
        <v>384</v>
      </c>
      <c r="AE6" s="28">
        <v>387</v>
      </c>
      <c r="AF6" s="28">
        <v>392</v>
      </c>
      <c r="AG6" s="28">
        <v>401</v>
      </c>
      <c r="AH6" s="28">
        <v>411</v>
      </c>
      <c r="AI6" s="28">
        <v>418</v>
      </c>
      <c r="AJ6" s="28">
        <v>423</v>
      </c>
      <c r="AK6" s="28">
        <v>425</v>
      </c>
      <c r="AL6" s="28">
        <v>426</v>
      </c>
      <c r="AM6" s="28">
        <v>430</v>
      </c>
      <c r="AN6" s="28">
        <v>430</v>
      </c>
      <c r="AO6" s="28">
        <v>432</v>
      </c>
      <c r="AP6" s="28">
        <v>433</v>
      </c>
      <c r="AQ6" s="28">
        <v>434</v>
      </c>
      <c r="AR6" s="28">
        <v>435</v>
      </c>
      <c r="AS6" s="28">
        <v>436</v>
      </c>
      <c r="AT6" s="28">
        <v>436</v>
      </c>
      <c r="AU6" s="28">
        <v>437</v>
      </c>
      <c r="AV6" s="28">
        <v>437</v>
      </c>
      <c r="AW6" s="28">
        <v>438</v>
      </c>
      <c r="AX6" s="28">
        <v>439</v>
      </c>
      <c r="AY6" s="28">
        <v>439</v>
      </c>
      <c r="AZ6" s="28">
        <v>447</v>
      </c>
      <c r="BA6" s="28">
        <v>456</v>
      </c>
      <c r="BB6" s="28">
        <v>466</v>
      </c>
      <c r="BC6" s="28">
        <v>474</v>
      </c>
      <c r="BD6" s="28">
        <v>481</v>
      </c>
      <c r="BE6" s="28">
        <v>488</v>
      </c>
      <c r="BF6" s="130">
        <v>490</v>
      </c>
      <c r="BG6" s="28">
        <v>492</v>
      </c>
      <c r="BH6" s="28">
        <v>495</v>
      </c>
      <c r="BI6" s="28">
        <v>499</v>
      </c>
      <c r="BJ6" s="27">
        <v>501</v>
      </c>
      <c r="BK6" s="27">
        <v>504</v>
      </c>
      <c r="BL6" s="27">
        <v>506</v>
      </c>
      <c r="BM6" s="27">
        <v>509</v>
      </c>
      <c r="BN6" s="28">
        <v>512</v>
      </c>
      <c r="BO6" s="130">
        <f t="shared" si="85"/>
        <v>514</v>
      </c>
      <c r="BP6" s="130">
        <v>516</v>
      </c>
      <c r="BQ6" s="130">
        <v>518</v>
      </c>
      <c r="BR6" s="130">
        <v>518</v>
      </c>
      <c r="BS6" s="130">
        <v>521</v>
      </c>
      <c r="BT6" s="130">
        <v>524</v>
      </c>
      <c r="BU6" s="130">
        <v>527</v>
      </c>
      <c r="BV6" s="130">
        <v>530</v>
      </c>
      <c r="BW6" s="130">
        <v>533</v>
      </c>
      <c r="BX6" s="130">
        <v>536</v>
      </c>
      <c r="BY6" s="28">
        <v>539</v>
      </c>
      <c r="BZ6" s="130">
        <v>542</v>
      </c>
      <c r="CA6" s="130">
        <v>545</v>
      </c>
      <c r="CB6" s="130">
        <v>548</v>
      </c>
      <c r="CC6" s="130">
        <v>551</v>
      </c>
      <c r="CD6" s="130">
        <v>554</v>
      </c>
      <c r="CE6" s="130">
        <v>557</v>
      </c>
      <c r="CF6" s="130">
        <v>560</v>
      </c>
      <c r="CG6" s="28">
        <v>565</v>
      </c>
      <c r="CH6" s="130">
        <f t="shared" ref="CH6:CL6" si="95">+CG6+($CM6-$CG6)/6</f>
        <v>572.16666666666663</v>
      </c>
      <c r="CI6" s="130">
        <f t="shared" si="95"/>
        <v>579.33333333333326</v>
      </c>
      <c r="CJ6" s="130">
        <f t="shared" si="95"/>
        <v>586.49999999999989</v>
      </c>
      <c r="CK6" s="130">
        <f t="shared" si="95"/>
        <v>593.66666666666652</v>
      </c>
      <c r="CL6" s="130">
        <f t="shared" si="95"/>
        <v>600.83333333333314</v>
      </c>
      <c r="CM6" s="28">
        <v>608</v>
      </c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130">
        <f t="shared" si="1"/>
        <v>4</v>
      </c>
      <c r="DK6" s="130">
        <f t="shared" si="2"/>
        <v>3</v>
      </c>
      <c r="DL6" s="130">
        <f t="shared" si="3"/>
        <v>3</v>
      </c>
      <c r="DM6" s="130">
        <f t="shared" si="4"/>
        <v>6</v>
      </c>
      <c r="DN6" s="130">
        <f t="shared" si="5"/>
        <v>3</v>
      </c>
      <c r="DO6" s="130">
        <f t="shared" si="6"/>
        <v>4</v>
      </c>
      <c r="DP6" s="130">
        <f t="shared" si="7"/>
        <v>7</v>
      </c>
      <c r="DQ6" s="130">
        <f t="shared" si="8"/>
        <v>5</v>
      </c>
      <c r="DR6" s="130">
        <f t="shared" si="9"/>
        <v>6</v>
      </c>
      <c r="DS6" s="130">
        <f t="shared" si="10"/>
        <v>5</v>
      </c>
      <c r="DT6" s="130">
        <f t="shared" si="11"/>
        <v>3</v>
      </c>
      <c r="DU6" s="130">
        <f t="shared" si="12"/>
        <v>11</v>
      </c>
      <c r="DV6" s="130">
        <f t="shared" si="13"/>
        <v>5</v>
      </c>
      <c r="DW6" s="130">
        <f t="shared" si="14"/>
        <v>6</v>
      </c>
      <c r="DX6" s="130">
        <f t="shared" si="15"/>
        <v>5</v>
      </c>
      <c r="DY6" s="130">
        <f t="shared" si="16"/>
        <v>7</v>
      </c>
      <c r="DZ6" s="130">
        <f t="shared" si="17"/>
        <v>6</v>
      </c>
      <c r="EA6" s="130">
        <f t="shared" si="18"/>
        <v>7</v>
      </c>
      <c r="EB6" s="130">
        <f t="shared" si="19"/>
        <v>7</v>
      </c>
      <c r="EC6" s="130">
        <f t="shared" si="20"/>
        <v>4</v>
      </c>
      <c r="ED6" s="130">
        <f t="shared" si="21"/>
        <v>6</v>
      </c>
      <c r="EE6" s="130">
        <f t="shared" si="22"/>
        <v>7</v>
      </c>
      <c r="EF6" s="130">
        <f t="shared" si="23"/>
        <v>4</v>
      </c>
      <c r="EG6" s="130">
        <f t="shared" si="24"/>
        <v>3</v>
      </c>
      <c r="EH6" s="130">
        <f t="shared" si="25"/>
        <v>3</v>
      </c>
      <c r="EI6" s="130">
        <f t="shared" si="26"/>
        <v>13</v>
      </c>
      <c r="EJ6" s="130">
        <f t="shared" si="27"/>
        <v>24</v>
      </c>
      <c r="EK6" s="130">
        <f t="shared" si="28"/>
        <v>14</v>
      </c>
      <c r="EL6" s="130">
        <f t="shared" si="29"/>
        <v>3</v>
      </c>
      <c r="EM6" s="130">
        <f t="shared" si="30"/>
        <v>5</v>
      </c>
      <c r="EN6" s="130">
        <f t="shared" si="31"/>
        <v>9</v>
      </c>
      <c r="EO6" s="130">
        <f t="shared" si="32"/>
        <v>10</v>
      </c>
      <c r="EP6" s="130">
        <f t="shared" si="33"/>
        <v>7</v>
      </c>
      <c r="EQ6" s="130">
        <f t="shared" si="34"/>
        <v>5</v>
      </c>
      <c r="ER6" s="130">
        <f t="shared" si="35"/>
        <v>2</v>
      </c>
      <c r="ES6" s="130">
        <f t="shared" si="36"/>
        <v>1</v>
      </c>
      <c r="ET6" s="130">
        <f t="shared" si="37"/>
        <v>4</v>
      </c>
      <c r="EU6" s="130">
        <f t="shared" si="38"/>
        <v>0</v>
      </c>
      <c r="EV6" s="130">
        <f t="shared" si="39"/>
        <v>2</v>
      </c>
      <c r="EW6" s="130">
        <f t="shared" si="40"/>
        <v>1</v>
      </c>
      <c r="EX6" s="130">
        <f t="shared" si="41"/>
        <v>1</v>
      </c>
      <c r="EY6" s="130">
        <f t="shared" si="42"/>
        <v>1</v>
      </c>
      <c r="EZ6" s="130">
        <f t="shared" si="43"/>
        <v>1</v>
      </c>
      <c r="FA6" s="130">
        <f t="shared" si="44"/>
        <v>0</v>
      </c>
      <c r="FB6" s="130">
        <f t="shared" si="45"/>
        <v>1</v>
      </c>
      <c r="FC6" s="130">
        <f t="shared" si="46"/>
        <v>0</v>
      </c>
      <c r="FD6" s="130">
        <f t="shared" si="47"/>
        <v>1</v>
      </c>
      <c r="FE6" s="130">
        <f t="shared" si="48"/>
        <v>1</v>
      </c>
      <c r="FF6" s="130">
        <f t="shared" si="49"/>
        <v>0</v>
      </c>
      <c r="FG6" s="130">
        <f t="shared" si="50"/>
        <v>8</v>
      </c>
      <c r="FH6" s="130">
        <f t="shared" si="51"/>
        <v>9</v>
      </c>
      <c r="FI6" s="130">
        <f t="shared" si="52"/>
        <v>10</v>
      </c>
      <c r="FJ6" s="130">
        <f t="shared" si="53"/>
        <v>8</v>
      </c>
      <c r="FK6" s="130">
        <f t="shared" si="54"/>
        <v>7</v>
      </c>
      <c r="FL6" s="130">
        <f t="shared" si="55"/>
        <v>7</v>
      </c>
      <c r="FM6" s="130">
        <f t="shared" si="56"/>
        <v>2</v>
      </c>
      <c r="FN6" s="130">
        <f t="shared" si="57"/>
        <v>2</v>
      </c>
      <c r="FO6" s="130">
        <f t="shared" si="58"/>
        <v>3</v>
      </c>
      <c r="FP6" s="130">
        <f t="shared" si="59"/>
        <v>4</v>
      </c>
      <c r="FQ6" s="130">
        <f t="shared" si="60"/>
        <v>2</v>
      </c>
      <c r="FR6" s="130">
        <f t="shared" si="61"/>
        <v>3</v>
      </c>
      <c r="FS6" s="130">
        <f t="shared" si="62"/>
        <v>2</v>
      </c>
      <c r="FT6" s="130">
        <f t="shared" si="63"/>
        <v>3</v>
      </c>
      <c r="FU6" s="130">
        <f t="shared" si="64"/>
        <v>3</v>
      </c>
      <c r="FV6" s="130">
        <f t="shared" si="65"/>
        <v>2</v>
      </c>
      <c r="FW6" s="130">
        <f t="shared" si="66"/>
        <v>2</v>
      </c>
      <c r="FX6" s="130">
        <f t="shared" si="67"/>
        <v>2</v>
      </c>
      <c r="FY6" s="130">
        <f t="shared" si="68"/>
        <v>0</v>
      </c>
      <c r="FZ6" s="130">
        <f t="shared" si="69"/>
        <v>3</v>
      </c>
      <c r="GA6" s="130">
        <f t="shared" si="70"/>
        <v>3</v>
      </c>
      <c r="GB6" s="130">
        <f t="shared" si="71"/>
        <v>3</v>
      </c>
      <c r="GC6" s="130">
        <f t="shared" si="72"/>
        <v>3</v>
      </c>
      <c r="GD6" s="130">
        <f t="shared" si="73"/>
        <v>3</v>
      </c>
      <c r="GE6" s="130">
        <f t="shared" si="74"/>
        <v>3</v>
      </c>
      <c r="GF6" s="130">
        <f t="shared" si="75"/>
        <v>3</v>
      </c>
      <c r="GG6" s="130">
        <f t="shared" si="76"/>
        <v>3</v>
      </c>
      <c r="GH6" s="130">
        <f t="shared" si="77"/>
        <v>3</v>
      </c>
      <c r="GI6" s="130">
        <f t="shared" si="78"/>
        <v>3</v>
      </c>
      <c r="GJ6" s="130">
        <f t="shared" si="79"/>
        <v>3</v>
      </c>
      <c r="GK6" s="130">
        <f t="shared" si="80"/>
        <v>3</v>
      </c>
      <c r="GL6" s="130">
        <f t="shared" si="81"/>
        <v>3</v>
      </c>
      <c r="GM6" s="130">
        <f t="shared" si="82"/>
        <v>3</v>
      </c>
      <c r="GN6" s="130">
        <f t="shared" si="83"/>
        <v>5</v>
      </c>
      <c r="GO6" s="130">
        <f t="shared" si="87"/>
        <v>7.1666666666666288</v>
      </c>
      <c r="GP6" s="130">
        <f t="shared" si="88"/>
        <v>7.1666666666666288</v>
      </c>
      <c r="GQ6" s="130">
        <f t="shared" si="89"/>
        <v>7.1666666666666288</v>
      </c>
      <c r="GR6" s="130">
        <f t="shared" si="90"/>
        <v>7.1666666666666288</v>
      </c>
      <c r="GS6" s="130">
        <f t="shared" si="91"/>
        <v>7.1666666666666288</v>
      </c>
      <c r="GT6" s="130">
        <f t="shared" si="92"/>
        <v>7.1666666666668561</v>
      </c>
    </row>
    <row r="7" spans="1:202">
      <c r="A7" s="136" t="s">
        <v>83</v>
      </c>
      <c r="B7" s="137">
        <v>115</v>
      </c>
      <c r="C7" s="28">
        <v>120</v>
      </c>
      <c r="D7" s="28">
        <v>129</v>
      </c>
      <c r="E7" s="130">
        <v>139</v>
      </c>
      <c r="F7" s="130">
        <v>149</v>
      </c>
      <c r="G7" s="130">
        <v>158</v>
      </c>
      <c r="H7" s="28">
        <v>168</v>
      </c>
      <c r="I7" s="28">
        <v>175</v>
      </c>
      <c r="J7" s="28">
        <v>183</v>
      </c>
      <c r="K7" s="28">
        <v>192</v>
      </c>
      <c r="L7" s="28">
        <v>204</v>
      </c>
      <c r="M7" s="28">
        <v>213</v>
      </c>
      <c r="N7" s="28">
        <v>233</v>
      </c>
      <c r="O7" s="28">
        <v>238</v>
      </c>
      <c r="P7" s="28">
        <v>244</v>
      </c>
      <c r="Q7" s="28">
        <v>252</v>
      </c>
      <c r="R7" s="28">
        <v>262</v>
      </c>
      <c r="S7" s="28">
        <v>272</v>
      </c>
      <c r="T7" s="28">
        <v>283</v>
      </c>
      <c r="U7" s="28">
        <v>292</v>
      </c>
      <c r="V7" s="28">
        <v>303</v>
      </c>
      <c r="W7" s="28">
        <v>315</v>
      </c>
      <c r="X7" s="28">
        <v>325</v>
      </c>
      <c r="Y7" s="28">
        <v>335</v>
      </c>
      <c r="Z7" s="28">
        <v>343</v>
      </c>
      <c r="AA7" s="28">
        <v>352</v>
      </c>
      <c r="AB7" s="28">
        <v>359</v>
      </c>
      <c r="AC7" s="28">
        <v>373</v>
      </c>
      <c r="AD7" s="28">
        <v>381</v>
      </c>
      <c r="AE7" s="28">
        <v>389</v>
      </c>
      <c r="AF7" s="28">
        <v>397</v>
      </c>
      <c r="AG7" s="28">
        <v>405</v>
      </c>
      <c r="AH7" s="28">
        <v>410</v>
      </c>
      <c r="AI7" s="28">
        <v>418</v>
      </c>
      <c r="AJ7" s="28">
        <v>427</v>
      </c>
      <c r="AK7" s="28">
        <v>434</v>
      </c>
      <c r="AL7" s="28">
        <v>441</v>
      </c>
      <c r="AM7" s="28">
        <v>441</v>
      </c>
      <c r="AN7" s="28">
        <v>441</v>
      </c>
      <c r="AO7" s="28">
        <v>445</v>
      </c>
      <c r="AP7" s="28">
        <v>450</v>
      </c>
      <c r="AQ7" s="28">
        <v>453</v>
      </c>
      <c r="AR7" s="28">
        <v>454</v>
      </c>
      <c r="AS7" s="28">
        <v>454</v>
      </c>
      <c r="AT7" s="28">
        <v>454</v>
      </c>
      <c r="AU7" s="28">
        <v>454</v>
      </c>
      <c r="AV7" s="28">
        <v>454</v>
      </c>
      <c r="AW7" s="28">
        <v>454</v>
      </c>
      <c r="AX7" s="28">
        <v>463</v>
      </c>
      <c r="AY7" s="28">
        <v>469</v>
      </c>
      <c r="AZ7" s="28">
        <v>472</v>
      </c>
      <c r="BA7" s="28">
        <v>472</v>
      </c>
      <c r="BB7" s="28">
        <v>474</v>
      </c>
      <c r="BC7" s="28">
        <v>477</v>
      </c>
      <c r="BD7" s="28">
        <v>477</v>
      </c>
      <c r="BE7" s="28">
        <v>477</v>
      </c>
      <c r="BF7" s="130">
        <v>477</v>
      </c>
      <c r="BG7" s="28">
        <v>478</v>
      </c>
      <c r="BH7" s="28">
        <v>481</v>
      </c>
      <c r="BI7" s="28">
        <v>483</v>
      </c>
      <c r="BJ7" s="27">
        <v>484</v>
      </c>
      <c r="BK7" s="27">
        <v>486</v>
      </c>
      <c r="BL7" s="27">
        <v>488</v>
      </c>
      <c r="BM7" s="27">
        <v>490</v>
      </c>
      <c r="BN7" s="28">
        <v>492</v>
      </c>
      <c r="BO7" s="130">
        <f t="shared" si="85"/>
        <v>494</v>
      </c>
      <c r="BP7" s="130">
        <v>496</v>
      </c>
      <c r="BQ7" s="130">
        <v>498</v>
      </c>
      <c r="BR7" s="130">
        <v>497</v>
      </c>
      <c r="BS7" s="130">
        <v>500</v>
      </c>
      <c r="BT7" s="130">
        <v>503</v>
      </c>
      <c r="BU7" s="130">
        <v>506</v>
      </c>
      <c r="BV7" s="130">
        <v>509</v>
      </c>
      <c r="BW7" s="130">
        <v>512</v>
      </c>
      <c r="BX7" s="130">
        <v>515</v>
      </c>
      <c r="BY7" s="28">
        <v>518</v>
      </c>
      <c r="BZ7" s="130">
        <v>520</v>
      </c>
      <c r="CA7" s="130">
        <v>522</v>
      </c>
      <c r="CB7" s="130">
        <v>524</v>
      </c>
      <c r="CC7" s="130">
        <v>526</v>
      </c>
      <c r="CD7" s="130">
        <v>528</v>
      </c>
      <c r="CE7" s="130">
        <v>530</v>
      </c>
      <c r="CF7" s="130">
        <v>532</v>
      </c>
      <c r="CG7" s="28">
        <v>541</v>
      </c>
      <c r="CH7" s="130">
        <f t="shared" ref="CH7:CL7" si="96">+CG7+($CM7-$CG7)/6</f>
        <v>544.16666666666663</v>
      </c>
      <c r="CI7" s="130">
        <f t="shared" si="96"/>
        <v>547.33333333333326</v>
      </c>
      <c r="CJ7" s="130">
        <f t="shared" si="96"/>
        <v>550.49999999999989</v>
      </c>
      <c r="CK7" s="130">
        <f t="shared" si="96"/>
        <v>553.66666666666652</v>
      </c>
      <c r="CL7" s="130">
        <f t="shared" si="96"/>
        <v>556.83333333333314</v>
      </c>
      <c r="CM7" s="28">
        <v>560</v>
      </c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130">
        <f t="shared" si="1"/>
        <v>5</v>
      </c>
      <c r="DK7" s="130">
        <f t="shared" si="2"/>
        <v>9</v>
      </c>
      <c r="DL7" s="130">
        <f t="shared" si="3"/>
        <v>10</v>
      </c>
      <c r="DM7" s="130">
        <f t="shared" si="4"/>
        <v>10</v>
      </c>
      <c r="DN7" s="130">
        <f t="shared" si="5"/>
        <v>9</v>
      </c>
      <c r="DO7" s="130">
        <f t="shared" si="6"/>
        <v>10</v>
      </c>
      <c r="DP7" s="130">
        <f t="shared" si="7"/>
        <v>7</v>
      </c>
      <c r="DQ7" s="130">
        <f t="shared" si="8"/>
        <v>8</v>
      </c>
      <c r="DR7" s="130">
        <f t="shared" si="9"/>
        <v>9</v>
      </c>
      <c r="DS7" s="130">
        <f t="shared" si="10"/>
        <v>12</v>
      </c>
      <c r="DT7" s="130">
        <f t="shared" si="11"/>
        <v>9</v>
      </c>
      <c r="DU7" s="130">
        <f t="shared" si="12"/>
        <v>20</v>
      </c>
      <c r="DV7" s="130">
        <f t="shared" si="13"/>
        <v>5</v>
      </c>
      <c r="DW7" s="130">
        <f t="shared" si="14"/>
        <v>6</v>
      </c>
      <c r="DX7" s="130">
        <f t="shared" si="15"/>
        <v>8</v>
      </c>
      <c r="DY7" s="130">
        <f t="shared" si="16"/>
        <v>10</v>
      </c>
      <c r="DZ7" s="130">
        <f t="shared" si="17"/>
        <v>10</v>
      </c>
      <c r="EA7" s="130">
        <f t="shared" si="18"/>
        <v>11</v>
      </c>
      <c r="EB7" s="130">
        <f t="shared" si="19"/>
        <v>9</v>
      </c>
      <c r="EC7" s="130">
        <f t="shared" si="20"/>
        <v>11</v>
      </c>
      <c r="ED7" s="130">
        <f t="shared" si="21"/>
        <v>12</v>
      </c>
      <c r="EE7" s="130">
        <f t="shared" si="22"/>
        <v>10</v>
      </c>
      <c r="EF7" s="130">
        <f t="shared" si="23"/>
        <v>10</v>
      </c>
      <c r="EG7" s="130">
        <f t="shared" si="24"/>
        <v>8</v>
      </c>
      <c r="EH7" s="130">
        <f t="shared" si="25"/>
        <v>9</v>
      </c>
      <c r="EI7" s="130">
        <f t="shared" si="26"/>
        <v>7</v>
      </c>
      <c r="EJ7" s="130">
        <f t="shared" si="27"/>
        <v>14</v>
      </c>
      <c r="EK7" s="130">
        <f t="shared" si="28"/>
        <v>8</v>
      </c>
      <c r="EL7" s="130">
        <f t="shared" si="29"/>
        <v>8</v>
      </c>
      <c r="EM7" s="130">
        <f t="shared" si="30"/>
        <v>8</v>
      </c>
      <c r="EN7" s="130">
        <f t="shared" si="31"/>
        <v>8</v>
      </c>
      <c r="EO7" s="130">
        <f t="shared" si="32"/>
        <v>5</v>
      </c>
      <c r="EP7" s="130">
        <f t="shared" si="33"/>
        <v>8</v>
      </c>
      <c r="EQ7" s="130">
        <f t="shared" si="34"/>
        <v>9</v>
      </c>
      <c r="ER7" s="130">
        <f t="shared" si="35"/>
        <v>7</v>
      </c>
      <c r="ES7" s="130">
        <f t="shared" si="36"/>
        <v>7</v>
      </c>
      <c r="ET7" s="130">
        <f t="shared" si="37"/>
        <v>0</v>
      </c>
      <c r="EU7" s="130">
        <f t="shared" si="38"/>
        <v>0</v>
      </c>
      <c r="EV7" s="130">
        <f t="shared" si="39"/>
        <v>4</v>
      </c>
      <c r="EW7" s="130">
        <f t="shared" si="40"/>
        <v>5</v>
      </c>
      <c r="EX7" s="130">
        <f t="shared" si="41"/>
        <v>3</v>
      </c>
      <c r="EY7" s="130">
        <f t="shared" si="42"/>
        <v>1</v>
      </c>
      <c r="EZ7" s="130">
        <f t="shared" si="43"/>
        <v>0</v>
      </c>
      <c r="FA7" s="130">
        <f t="shared" si="44"/>
        <v>0</v>
      </c>
      <c r="FB7" s="130">
        <f t="shared" si="45"/>
        <v>0</v>
      </c>
      <c r="FC7" s="130">
        <f t="shared" si="46"/>
        <v>0</v>
      </c>
      <c r="FD7" s="130">
        <f t="shared" si="47"/>
        <v>0</v>
      </c>
      <c r="FE7" s="130">
        <f t="shared" si="48"/>
        <v>9</v>
      </c>
      <c r="FF7" s="130">
        <f t="shared" si="49"/>
        <v>6</v>
      </c>
      <c r="FG7" s="130">
        <f t="shared" si="50"/>
        <v>3</v>
      </c>
      <c r="FH7" s="130">
        <f t="shared" si="51"/>
        <v>0</v>
      </c>
      <c r="FI7" s="130">
        <f t="shared" si="52"/>
        <v>2</v>
      </c>
      <c r="FJ7" s="130">
        <f t="shared" si="53"/>
        <v>3</v>
      </c>
      <c r="FK7" s="130">
        <f t="shared" si="54"/>
        <v>0</v>
      </c>
      <c r="FL7" s="130">
        <f t="shared" si="55"/>
        <v>0</v>
      </c>
      <c r="FM7" s="130">
        <f t="shared" si="56"/>
        <v>0</v>
      </c>
      <c r="FN7" s="130">
        <f t="shared" si="57"/>
        <v>1</v>
      </c>
      <c r="FO7" s="130">
        <f t="shared" si="58"/>
        <v>3</v>
      </c>
      <c r="FP7" s="130">
        <f t="shared" si="59"/>
        <v>2</v>
      </c>
      <c r="FQ7" s="130">
        <f t="shared" si="60"/>
        <v>1</v>
      </c>
      <c r="FR7" s="130">
        <f t="shared" si="61"/>
        <v>2</v>
      </c>
      <c r="FS7" s="130">
        <f t="shared" si="62"/>
        <v>2</v>
      </c>
      <c r="FT7" s="130">
        <f t="shared" si="63"/>
        <v>2</v>
      </c>
      <c r="FU7" s="130">
        <f t="shared" si="64"/>
        <v>2</v>
      </c>
      <c r="FV7" s="130">
        <f t="shared" si="65"/>
        <v>2</v>
      </c>
      <c r="FW7" s="130">
        <f t="shared" si="66"/>
        <v>2</v>
      </c>
      <c r="FX7" s="130">
        <f t="shared" si="67"/>
        <v>2</v>
      </c>
      <c r="FY7" s="130">
        <f t="shared" si="68"/>
        <v>-1</v>
      </c>
      <c r="FZ7" s="130">
        <f t="shared" si="69"/>
        <v>3</v>
      </c>
      <c r="GA7" s="130">
        <f t="shared" si="70"/>
        <v>3</v>
      </c>
      <c r="GB7" s="130">
        <f t="shared" si="71"/>
        <v>3</v>
      </c>
      <c r="GC7" s="130">
        <f t="shared" si="72"/>
        <v>3</v>
      </c>
      <c r="GD7" s="130">
        <f t="shared" si="73"/>
        <v>3</v>
      </c>
      <c r="GE7" s="130">
        <f t="shared" si="74"/>
        <v>3</v>
      </c>
      <c r="GF7" s="130">
        <f t="shared" si="75"/>
        <v>3</v>
      </c>
      <c r="GG7" s="130">
        <f t="shared" si="76"/>
        <v>2</v>
      </c>
      <c r="GH7" s="130">
        <f t="shared" si="77"/>
        <v>2</v>
      </c>
      <c r="GI7" s="130">
        <f t="shared" si="78"/>
        <v>2</v>
      </c>
      <c r="GJ7" s="130">
        <f t="shared" si="79"/>
        <v>2</v>
      </c>
      <c r="GK7" s="130">
        <f t="shared" si="80"/>
        <v>2</v>
      </c>
      <c r="GL7" s="130">
        <f t="shared" si="81"/>
        <v>2</v>
      </c>
      <c r="GM7" s="130">
        <f t="shared" si="82"/>
        <v>2</v>
      </c>
      <c r="GN7" s="130">
        <f t="shared" si="83"/>
        <v>9</v>
      </c>
      <c r="GO7" s="130">
        <f t="shared" si="87"/>
        <v>3.1666666666666288</v>
      </c>
      <c r="GP7" s="130">
        <f t="shared" si="88"/>
        <v>3.1666666666666288</v>
      </c>
      <c r="GQ7" s="130">
        <f t="shared" si="89"/>
        <v>3.1666666666666288</v>
      </c>
      <c r="GR7" s="130">
        <f t="shared" si="90"/>
        <v>3.1666666666666288</v>
      </c>
      <c r="GS7" s="130">
        <f t="shared" si="91"/>
        <v>3.1666666666666288</v>
      </c>
      <c r="GT7" s="130">
        <f t="shared" si="92"/>
        <v>3.1666666666668561</v>
      </c>
    </row>
    <row r="8" spans="1:202">
      <c r="A8" s="136" t="s">
        <v>84</v>
      </c>
      <c r="B8" s="137">
        <v>231</v>
      </c>
      <c r="C8" s="28">
        <v>237</v>
      </c>
      <c r="D8" s="28">
        <v>243</v>
      </c>
      <c r="E8" s="130">
        <v>247</v>
      </c>
      <c r="F8" s="130">
        <v>251</v>
      </c>
      <c r="G8" s="130">
        <v>255</v>
      </c>
      <c r="H8" s="28">
        <v>261</v>
      </c>
      <c r="I8" s="28">
        <v>265</v>
      </c>
      <c r="J8" s="28">
        <v>270</v>
      </c>
      <c r="K8" s="28">
        <v>276</v>
      </c>
      <c r="L8" s="28">
        <v>282</v>
      </c>
      <c r="M8" s="28">
        <v>287</v>
      </c>
      <c r="N8" s="28">
        <v>296</v>
      </c>
      <c r="O8" s="28">
        <v>300</v>
      </c>
      <c r="P8" s="28">
        <v>305</v>
      </c>
      <c r="Q8" s="28">
        <v>307</v>
      </c>
      <c r="R8" s="28">
        <v>314</v>
      </c>
      <c r="S8" s="28">
        <v>319</v>
      </c>
      <c r="T8" s="28">
        <v>326</v>
      </c>
      <c r="U8" s="28">
        <v>330</v>
      </c>
      <c r="V8" s="28">
        <v>336</v>
      </c>
      <c r="W8" s="28">
        <v>344</v>
      </c>
      <c r="X8" s="28">
        <v>352</v>
      </c>
      <c r="Y8" s="28">
        <v>359</v>
      </c>
      <c r="Z8" s="28">
        <v>365</v>
      </c>
      <c r="AA8" s="28">
        <v>372</v>
      </c>
      <c r="AB8" s="28">
        <v>377</v>
      </c>
      <c r="AC8" s="28">
        <v>389</v>
      </c>
      <c r="AD8" s="28">
        <v>394</v>
      </c>
      <c r="AE8" s="28">
        <v>398</v>
      </c>
      <c r="AF8" s="28">
        <v>404</v>
      </c>
      <c r="AG8" s="28">
        <v>410</v>
      </c>
      <c r="AH8" s="28">
        <v>411</v>
      </c>
      <c r="AI8" s="28">
        <v>412</v>
      </c>
      <c r="AJ8" s="28">
        <v>412</v>
      </c>
      <c r="AK8" s="28">
        <v>412</v>
      </c>
      <c r="AL8" s="28">
        <v>419</v>
      </c>
      <c r="AM8" s="28">
        <v>428</v>
      </c>
      <c r="AN8" s="28">
        <v>428</v>
      </c>
      <c r="AO8" s="28">
        <v>440</v>
      </c>
      <c r="AP8" s="28">
        <v>443</v>
      </c>
      <c r="AQ8" s="28">
        <v>448</v>
      </c>
      <c r="AR8" s="28">
        <v>451</v>
      </c>
      <c r="AS8" s="28">
        <v>457</v>
      </c>
      <c r="AT8" s="28">
        <v>459</v>
      </c>
      <c r="AU8" s="28">
        <v>463</v>
      </c>
      <c r="AV8" s="28">
        <v>467</v>
      </c>
      <c r="AW8" s="28">
        <v>469</v>
      </c>
      <c r="AX8" s="28">
        <v>471</v>
      </c>
      <c r="AY8" s="28">
        <v>471</v>
      </c>
      <c r="AZ8" s="28">
        <v>477</v>
      </c>
      <c r="BA8" s="28">
        <v>482</v>
      </c>
      <c r="BB8" s="28">
        <v>487</v>
      </c>
      <c r="BC8" s="28">
        <v>492</v>
      </c>
      <c r="BD8" s="28">
        <v>497</v>
      </c>
      <c r="BE8" s="28">
        <v>500</v>
      </c>
      <c r="BF8" s="130">
        <v>503</v>
      </c>
      <c r="BG8" s="28">
        <v>507</v>
      </c>
      <c r="BH8" s="28">
        <v>512</v>
      </c>
      <c r="BI8" s="28">
        <v>515</v>
      </c>
      <c r="BJ8" s="27">
        <v>517</v>
      </c>
      <c r="BK8" s="27">
        <v>520</v>
      </c>
      <c r="BL8" s="27">
        <v>522</v>
      </c>
      <c r="BM8" s="27">
        <v>525</v>
      </c>
      <c r="BN8" s="28">
        <v>528</v>
      </c>
      <c r="BO8" s="130">
        <f t="shared" si="85"/>
        <v>531.5</v>
      </c>
      <c r="BP8" s="130">
        <v>535</v>
      </c>
      <c r="BQ8" s="130">
        <v>539</v>
      </c>
      <c r="BR8" s="130">
        <v>539</v>
      </c>
      <c r="BS8" s="130">
        <v>543</v>
      </c>
      <c r="BT8" s="130">
        <v>547</v>
      </c>
      <c r="BU8" s="130">
        <v>551</v>
      </c>
      <c r="BV8" s="130">
        <v>555</v>
      </c>
      <c r="BW8" s="130">
        <v>559</v>
      </c>
      <c r="BX8" s="130">
        <v>563</v>
      </c>
      <c r="BY8" s="28">
        <v>567</v>
      </c>
      <c r="BZ8" s="130">
        <v>570</v>
      </c>
      <c r="CA8" s="130">
        <v>573</v>
      </c>
      <c r="CB8" s="130">
        <v>576</v>
      </c>
      <c r="CC8" s="130">
        <v>579</v>
      </c>
      <c r="CD8" s="130">
        <v>582</v>
      </c>
      <c r="CE8" s="130">
        <v>585</v>
      </c>
      <c r="CF8" s="130">
        <v>588</v>
      </c>
      <c r="CG8" s="28">
        <v>594</v>
      </c>
      <c r="CH8" s="130">
        <f t="shared" ref="CH8:CL8" si="97">+CG8+($CM8-$CG8)/6</f>
        <v>597.16666666666663</v>
      </c>
      <c r="CI8" s="130">
        <f t="shared" si="97"/>
        <v>600.33333333333326</v>
      </c>
      <c r="CJ8" s="130">
        <f t="shared" si="97"/>
        <v>603.49999999999989</v>
      </c>
      <c r="CK8" s="130">
        <f t="shared" si="97"/>
        <v>606.66666666666652</v>
      </c>
      <c r="CL8" s="130">
        <f t="shared" si="97"/>
        <v>609.83333333333314</v>
      </c>
      <c r="CM8" s="28">
        <v>613</v>
      </c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130">
        <f t="shared" si="1"/>
        <v>6</v>
      </c>
      <c r="DK8" s="130">
        <f t="shared" si="2"/>
        <v>6</v>
      </c>
      <c r="DL8" s="130">
        <f t="shared" si="3"/>
        <v>4</v>
      </c>
      <c r="DM8" s="130">
        <f t="shared" si="4"/>
        <v>4</v>
      </c>
      <c r="DN8" s="130">
        <f t="shared" si="5"/>
        <v>4</v>
      </c>
      <c r="DO8" s="130">
        <f t="shared" si="6"/>
        <v>6</v>
      </c>
      <c r="DP8" s="130">
        <f t="shared" si="7"/>
        <v>4</v>
      </c>
      <c r="DQ8" s="130">
        <f t="shared" si="8"/>
        <v>5</v>
      </c>
      <c r="DR8" s="130">
        <f t="shared" si="9"/>
        <v>6</v>
      </c>
      <c r="DS8" s="130">
        <f t="shared" si="10"/>
        <v>6</v>
      </c>
      <c r="DT8" s="130">
        <f t="shared" si="11"/>
        <v>5</v>
      </c>
      <c r="DU8" s="130">
        <f t="shared" si="12"/>
        <v>9</v>
      </c>
      <c r="DV8" s="130">
        <f t="shared" si="13"/>
        <v>4</v>
      </c>
      <c r="DW8" s="130">
        <f t="shared" si="14"/>
        <v>5</v>
      </c>
      <c r="DX8" s="130">
        <f t="shared" si="15"/>
        <v>2</v>
      </c>
      <c r="DY8" s="130">
        <f t="shared" si="16"/>
        <v>7</v>
      </c>
      <c r="DZ8" s="130">
        <f t="shared" si="17"/>
        <v>5</v>
      </c>
      <c r="EA8" s="130">
        <f t="shared" si="18"/>
        <v>7</v>
      </c>
      <c r="EB8" s="130">
        <f t="shared" si="19"/>
        <v>4</v>
      </c>
      <c r="EC8" s="130">
        <f t="shared" si="20"/>
        <v>6</v>
      </c>
      <c r="ED8" s="130">
        <f t="shared" si="21"/>
        <v>8</v>
      </c>
      <c r="EE8" s="130">
        <f t="shared" si="22"/>
        <v>8</v>
      </c>
      <c r="EF8" s="130">
        <f t="shared" si="23"/>
        <v>7</v>
      </c>
      <c r="EG8" s="130">
        <f t="shared" si="24"/>
        <v>6</v>
      </c>
      <c r="EH8" s="130">
        <f t="shared" si="25"/>
        <v>7</v>
      </c>
      <c r="EI8" s="130">
        <f t="shared" si="26"/>
        <v>5</v>
      </c>
      <c r="EJ8" s="130">
        <f t="shared" si="27"/>
        <v>12</v>
      </c>
      <c r="EK8" s="130">
        <f t="shared" si="28"/>
        <v>5</v>
      </c>
      <c r="EL8" s="130">
        <f t="shared" si="29"/>
        <v>4</v>
      </c>
      <c r="EM8" s="130">
        <f t="shared" si="30"/>
        <v>6</v>
      </c>
      <c r="EN8" s="130">
        <f t="shared" si="31"/>
        <v>6</v>
      </c>
      <c r="EO8" s="130">
        <f t="shared" si="32"/>
        <v>1</v>
      </c>
      <c r="EP8" s="130">
        <f t="shared" si="33"/>
        <v>1</v>
      </c>
      <c r="EQ8" s="130">
        <f t="shared" si="34"/>
        <v>0</v>
      </c>
      <c r="ER8" s="130">
        <f t="shared" si="35"/>
        <v>0</v>
      </c>
      <c r="ES8" s="130">
        <f t="shared" si="36"/>
        <v>7</v>
      </c>
      <c r="ET8" s="130">
        <f t="shared" si="37"/>
        <v>9</v>
      </c>
      <c r="EU8" s="130">
        <f t="shared" si="38"/>
        <v>0</v>
      </c>
      <c r="EV8" s="130">
        <f t="shared" si="39"/>
        <v>12</v>
      </c>
      <c r="EW8" s="130">
        <f t="shared" si="40"/>
        <v>3</v>
      </c>
      <c r="EX8" s="130">
        <f t="shared" si="41"/>
        <v>5</v>
      </c>
      <c r="EY8" s="130">
        <f t="shared" si="42"/>
        <v>3</v>
      </c>
      <c r="EZ8" s="130">
        <f t="shared" si="43"/>
        <v>6</v>
      </c>
      <c r="FA8" s="130">
        <f t="shared" si="44"/>
        <v>2</v>
      </c>
      <c r="FB8" s="130">
        <f t="shared" si="45"/>
        <v>4</v>
      </c>
      <c r="FC8" s="130">
        <f t="shared" si="46"/>
        <v>4</v>
      </c>
      <c r="FD8" s="130">
        <f t="shared" si="47"/>
        <v>2</v>
      </c>
      <c r="FE8" s="130">
        <f t="shared" si="48"/>
        <v>2</v>
      </c>
      <c r="FF8" s="130">
        <f t="shared" si="49"/>
        <v>0</v>
      </c>
      <c r="FG8" s="130">
        <f t="shared" si="50"/>
        <v>6</v>
      </c>
      <c r="FH8" s="130">
        <f t="shared" si="51"/>
        <v>5</v>
      </c>
      <c r="FI8" s="130">
        <f t="shared" si="52"/>
        <v>5</v>
      </c>
      <c r="FJ8" s="130">
        <f t="shared" si="53"/>
        <v>5</v>
      </c>
      <c r="FK8" s="130">
        <f t="shared" si="54"/>
        <v>5</v>
      </c>
      <c r="FL8" s="130">
        <f t="shared" si="55"/>
        <v>3</v>
      </c>
      <c r="FM8" s="130">
        <f t="shared" si="56"/>
        <v>3</v>
      </c>
      <c r="FN8" s="130">
        <f t="shared" si="57"/>
        <v>4</v>
      </c>
      <c r="FO8" s="130">
        <f t="shared" si="58"/>
        <v>5</v>
      </c>
      <c r="FP8" s="130">
        <f t="shared" si="59"/>
        <v>3</v>
      </c>
      <c r="FQ8" s="130">
        <f t="shared" si="60"/>
        <v>2</v>
      </c>
      <c r="FR8" s="130">
        <f t="shared" si="61"/>
        <v>3</v>
      </c>
      <c r="FS8" s="130">
        <f t="shared" si="62"/>
        <v>2</v>
      </c>
      <c r="FT8" s="130">
        <f t="shared" si="63"/>
        <v>3</v>
      </c>
      <c r="FU8" s="130">
        <f t="shared" si="64"/>
        <v>3</v>
      </c>
      <c r="FV8" s="130">
        <f t="shared" si="65"/>
        <v>3.5</v>
      </c>
      <c r="FW8" s="130">
        <f t="shared" si="66"/>
        <v>3.5</v>
      </c>
      <c r="FX8" s="130">
        <f t="shared" si="67"/>
        <v>4</v>
      </c>
      <c r="FY8" s="130">
        <f t="shared" si="68"/>
        <v>0</v>
      </c>
      <c r="FZ8" s="130">
        <f t="shared" si="69"/>
        <v>4</v>
      </c>
      <c r="GA8" s="130">
        <f t="shared" si="70"/>
        <v>4</v>
      </c>
      <c r="GB8" s="130">
        <f t="shared" si="71"/>
        <v>4</v>
      </c>
      <c r="GC8" s="130">
        <f t="shared" si="72"/>
        <v>4</v>
      </c>
      <c r="GD8" s="130">
        <f t="shared" si="73"/>
        <v>4</v>
      </c>
      <c r="GE8" s="130">
        <f t="shared" si="74"/>
        <v>4</v>
      </c>
      <c r="GF8" s="130">
        <f t="shared" si="75"/>
        <v>4</v>
      </c>
      <c r="GG8" s="130">
        <f t="shared" si="76"/>
        <v>3</v>
      </c>
      <c r="GH8" s="130">
        <f t="shared" si="77"/>
        <v>3</v>
      </c>
      <c r="GI8" s="130">
        <f t="shared" si="78"/>
        <v>3</v>
      </c>
      <c r="GJ8" s="130">
        <f t="shared" si="79"/>
        <v>3</v>
      </c>
      <c r="GK8" s="130">
        <f t="shared" si="80"/>
        <v>3</v>
      </c>
      <c r="GL8" s="130">
        <f t="shared" si="81"/>
        <v>3</v>
      </c>
      <c r="GM8" s="130">
        <f t="shared" si="82"/>
        <v>3</v>
      </c>
      <c r="GN8" s="130">
        <f t="shared" si="83"/>
        <v>6</v>
      </c>
      <c r="GO8" s="130">
        <f t="shared" si="87"/>
        <v>3.1666666666666288</v>
      </c>
      <c r="GP8" s="130">
        <f t="shared" si="88"/>
        <v>3.1666666666666288</v>
      </c>
      <c r="GQ8" s="130">
        <f t="shared" si="89"/>
        <v>3.1666666666666288</v>
      </c>
      <c r="GR8" s="130">
        <f t="shared" si="90"/>
        <v>3.1666666666666288</v>
      </c>
      <c r="GS8" s="130">
        <f t="shared" si="91"/>
        <v>3.1666666666666288</v>
      </c>
      <c r="GT8" s="130">
        <f t="shared" si="92"/>
        <v>3.1666666666668561</v>
      </c>
    </row>
    <row r="9" spans="1:202">
      <c r="A9" s="136" t="s">
        <v>140</v>
      </c>
      <c r="B9" s="137">
        <v>297</v>
      </c>
      <c r="C9" s="28">
        <v>307</v>
      </c>
      <c r="D9" s="28">
        <v>317</v>
      </c>
      <c r="E9" s="130">
        <v>324</v>
      </c>
      <c r="F9" s="130">
        <v>324</v>
      </c>
      <c r="G9" s="130">
        <v>324</v>
      </c>
      <c r="H9" s="28">
        <v>324</v>
      </c>
      <c r="I9" s="28">
        <v>329</v>
      </c>
      <c r="J9" s="28">
        <v>332</v>
      </c>
      <c r="K9" s="28">
        <v>337</v>
      </c>
      <c r="L9" s="28">
        <v>340</v>
      </c>
      <c r="M9" s="28">
        <v>345</v>
      </c>
      <c r="N9" s="28">
        <v>353</v>
      </c>
      <c r="O9" s="28">
        <v>356</v>
      </c>
      <c r="P9" s="28">
        <v>361</v>
      </c>
      <c r="Q9" s="28">
        <v>365</v>
      </c>
      <c r="R9" s="28">
        <v>368</v>
      </c>
      <c r="S9" s="28">
        <v>372</v>
      </c>
      <c r="T9" s="28">
        <v>376</v>
      </c>
      <c r="U9" s="28">
        <v>384</v>
      </c>
      <c r="V9" s="28">
        <v>393</v>
      </c>
      <c r="W9" s="28">
        <v>401</v>
      </c>
      <c r="X9" s="28">
        <v>409</v>
      </c>
      <c r="Y9" s="28">
        <v>419</v>
      </c>
      <c r="Z9" s="28">
        <v>428</v>
      </c>
      <c r="AA9" s="28">
        <v>433</v>
      </c>
      <c r="AB9" s="28">
        <v>439</v>
      </c>
      <c r="AC9" s="28">
        <v>446</v>
      </c>
      <c r="AD9" s="28">
        <v>452</v>
      </c>
      <c r="AE9" s="28">
        <v>454</v>
      </c>
      <c r="AF9" s="28">
        <v>455</v>
      </c>
      <c r="AG9" s="28">
        <v>460</v>
      </c>
      <c r="AH9" s="28">
        <v>463</v>
      </c>
      <c r="AI9" s="28">
        <v>466</v>
      </c>
      <c r="AJ9" s="28">
        <v>469</v>
      </c>
      <c r="AK9" s="28">
        <v>472</v>
      </c>
      <c r="AL9" s="28">
        <v>476</v>
      </c>
      <c r="AM9" s="28">
        <v>479</v>
      </c>
      <c r="AN9" s="28">
        <v>479</v>
      </c>
      <c r="AO9" s="28">
        <v>491</v>
      </c>
      <c r="AP9" s="28">
        <v>499</v>
      </c>
      <c r="AQ9" s="28">
        <v>503</v>
      </c>
      <c r="AR9" s="28">
        <v>507</v>
      </c>
      <c r="AS9" s="28">
        <v>512</v>
      </c>
      <c r="AT9" s="28">
        <v>517</v>
      </c>
      <c r="AU9" s="28">
        <v>520</v>
      </c>
      <c r="AV9" s="28">
        <v>524</v>
      </c>
      <c r="AW9" s="28">
        <v>527</v>
      </c>
      <c r="AX9" s="28">
        <v>533</v>
      </c>
      <c r="AY9" s="28">
        <v>539</v>
      </c>
      <c r="AZ9" s="28">
        <v>541</v>
      </c>
      <c r="BA9" s="28">
        <v>546</v>
      </c>
      <c r="BB9" s="28">
        <v>550</v>
      </c>
      <c r="BC9" s="28">
        <v>556</v>
      </c>
      <c r="BD9" s="28">
        <v>560</v>
      </c>
      <c r="BE9" s="28">
        <v>565</v>
      </c>
      <c r="BF9" s="130">
        <v>570</v>
      </c>
      <c r="BG9" s="28">
        <v>575</v>
      </c>
      <c r="BH9" s="28">
        <v>580</v>
      </c>
      <c r="BI9" s="28">
        <v>584</v>
      </c>
      <c r="BJ9" s="27">
        <v>587</v>
      </c>
      <c r="BK9" s="27">
        <v>590</v>
      </c>
      <c r="BL9" s="27">
        <v>594</v>
      </c>
      <c r="BM9" s="27">
        <v>597</v>
      </c>
      <c r="BN9" s="28">
        <v>601</v>
      </c>
      <c r="BO9" s="130">
        <f t="shared" si="85"/>
        <v>604.5</v>
      </c>
      <c r="BP9" s="130">
        <v>608</v>
      </c>
      <c r="BQ9" s="130">
        <v>611</v>
      </c>
      <c r="BR9" s="130">
        <v>611</v>
      </c>
      <c r="BS9" s="130">
        <v>615</v>
      </c>
      <c r="BT9" s="130">
        <v>619</v>
      </c>
      <c r="BU9" s="130">
        <v>623</v>
      </c>
      <c r="BV9" s="130">
        <v>627</v>
      </c>
      <c r="BW9" s="130">
        <v>631</v>
      </c>
      <c r="BX9" s="130">
        <v>635</v>
      </c>
      <c r="BY9" s="28">
        <v>639</v>
      </c>
      <c r="BZ9" s="130">
        <v>642</v>
      </c>
      <c r="CA9" s="130">
        <v>645</v>
      </c>
      <c r="CB9" s="130">
        <v>648</v>
      </c>
      <c r="CC9" s="130">
        <v>651</v>
      </c>
      <c r="CD9" s="130">
        <v>654</v>
      </c>
      <c r="CE9" s="130">
        <v>657</v>
      </c>
      <c r="CF9" s="130">
        <v>660</v>
      </c>
      <c r="CG9" s="28">
        <v>669</v>
      </c>
      <c r="CH9" s="130">
        <f t="shared" ref="CH9:CL9" si="98">+CG9+($CM9-$CG9)/6</f>
        <v>672.66666666666663</v>
      </c>
      <c r="CI9" s="130">
        <f t="shared" si="98"/>
        <v>676.33333333333326</v>
      </c>
      <c r="CJ9" s="130">
        <f t="shared" si="98"/>
        <v>679.99999999999989</v>
      </c>
      <c r="CK9" s="130">
        <f t="shared" si="98"/>
        <v>683.66666666666652</v>
      </c>
      <c r="CL9" s="130">
        <f t="shared" si="98"/>
        <v>687.33333333333314</v>
      </c>
      <c r="CM9" s="28">
        <v>691</v>
      </c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130">
        <f t="shared" si="1"/>
        <v>10</v>
      </c>
      <c r="DK9" s="130">
        <f t="shared" si="2"/>
        <v>10</v>
      </c>
      <c r="DL9" s="130">
        <f t="shared" si="3"/>
        <v>7</v>
      </c>
      <c r="DM9" s="130">
        <f t="shared" si="4"/>
        <v>0</v>
      </c>
      <c r="DN9" s="130">
        <f t="shared" si="5"/>
        <v>0</v>
      </c>
      <c r="DO9" s="130">
        <f t="shared" si="6"/>
        <v>0</v>
      </c>
      <c r="DP9" s="130">
        <f t="shared" si="7"/>
        <v>5</v>
      </c>
      <c r="DQ9" s="130">
        <f t="shared" si="8"/>
        <v>3</v>
      </c>
      <c r="DR9" s="130">
        <f t="shared" si="9"/>
        <v>5</v>
      </c>
      <c r="DS9" s="130">
        <f t="shared" si="10"/>
        <v>3</v>
      </c>
      <c r="DT9" s="130">
        <f t="shared" si="11"/>
        <v>5</v>
      </c>
      <c r="DU9" s="130">
        <f t="shared" si="12"/>
        <v>8</v>
      </c>
      <c r="DV9" s="130">
        <f t="shared" si="13"/>
        <v>3</v>
      </c>
      <c r="DW9" s="130">
        <f t="shared" si="14"/>
        <v>5</v>
      </c>
      <c r="DX9" s="130">
        <f t="shared" si="15"/>
        <v>4</v>
      </c>
      <c r="DY9" s="130">
        <f t="shared" si="16"/>
        <v>3</v>
      </c>
      <c r="DZ9" s="130">
        <f t="shared" si="17"/>
        <v>4</v>
      </c>
      <c r="EA9" s="130">
        <f t="shared" si="18"/>
        <v>4</v>
      </c>
      <c r="EB9" s="130">
        <f t="shared" si="19"/>
        <v>8</v>
      </c>
      <c r="EC9" s="130">
        <f t="shared" si="20"/>
        <v>9</v>
      </c>
      <c r="ED9" s="130">
        <f t="shared" si="21"/>
        <v>8</v>
      </c>
      <c r="EE9" s="130">
        <f t="shared" si="22"/>
        <v>8</v>
      </c>
      <c r="EF9" s="130">
        <f t="shared" si="23"/>
        <v>10</v>
      </c>
      <c r="EG9" s="130">
        <f t="shared" si="24"/>
        <v>9</v>
      </c>
      <c r="EH9" s="130">
        <f t="shared" si="25"/>
        <v>5</v>
      </c>
      <c r="EI9" s="130">
        <f t="shared" si="26"/>
        <v>6</v>
      </c>
      <c r="EJ9" s="130">
        <f t="shared" si="27"/>
        <v>7</v>
      </c>
      <c r="EK9" s="130">
        <f t="shared" si="28"/>
        <v>6</v>
      </c>
      <c r="EL9" s="130">
        <f t="shared" si="29"/>
        <v>2</v>
      </c>
      <c r="EM9" s="130">
        <f t="shared" si="30"/>
        <v>1</v>
      </c>
      <c r="EN9" s="130">
        <f t="shared" si="31"/>
        <v>5</v>
      </c>
      <c r="EO9" s="130">
        <f t="shared" si="32"/>
        <v>3</v>
      </c>
      <c r="EP9" s="130">
        <f t="shared" si="33"/>
        <v>3</v>
      </c>
      <c r="EQ9" s="130">
        <f t="shared" si="34"/>
        <v>3</v>
      </c>
      <c r="ER9" s="130">
        <f t="shared" si="35"/>
        <v>3</v>
      </c>
      <c r="ES9" s="130">
        <f t="shared" si="36"/>
        <v>4</v>
      </c>
      <c r="ET9" s="130">
        <f t="shared" si="37"/>
        <v>3</v>
      </c>
      <c r="EU9" s="130">
        <f t="shared" si="38"/>
        <v>0</v>
      </c>
      <c r="EV9" s="130">
        <f t="shared" si="39"/>
        <v>12</v>
      </c>
      <c r="EW9" s="130">
        <f t="shared" si="40"/>
        <v>8</v>
      </c>
      <c r="EX9" s="130">
        <f t="shared" si="41"/>
        <v>4</v>
      </c>
      <c r="EY9" s="130">
        <f t="shared" si="42"/>
        <v>4</v>
      </c>
      <c r="EZ9" s="130">
        <f t="shared" si="43"/>
        <v>5</v>
      </c>
      <c r="FA9" s="130">
        <f t="shared" si="44"/>
        <v>5</v>
      </c>
      <c r="FB9" s="130">
        <f t="shared" si="45"/>
        <v>3</v>
      </c>
      <c r="FC9" s="130">
        <f t="shared" si="46"/>
        <v>4</v>
      </c>
      <c r="FD9" s="130">
        <f t="shared" si="47"/>
        <v>3</v>
      </c>
      <c r="FE9" s="130">
        <f t="shared" si="48"/>
        <v>6</v>
      </c>
      <c r="FF9" s="130">
        <f t="shared" si="49"/>
        <v>6</v>
      </c>
      <c r="FG9" s="130">
        <f t="shared" si="50"/>
        <v>2</v>
      </c>
      <c r="FH9" s="130">
        <f t="shared" si="51"/>
        <v>5</v>
      </c>
      <c r="FI9" s="130">
        <f t="shared" si="52"/>
        <v>4</v>
      </c>
      <c r="FJ9" s="130">
        <f t="shared" si="53"/>
        <v>6</v>
      </c>
      <c r="FK9" s="130">
        <f t="shared" si="54"/>
        <v>4</v>
      </c>
      <c r="FL9" s="130">
        <f t="shared" si="55"/>
        <v>5</v>
      </c>
      <c r="FM9" s="130">
        <f t="shared" si="56"/>
        <v>5</v>
      </c>
      <c r="FN9" s="130">
        <f t="shared" si="57"/>
        <v>5</v>
      </c>
      <c r="FO9" s="130">
        <f t="shared" si="58"/>
        <v>5</v>
      </c>
      <c r="FP9" s="130">
        <f t="shared" si="59"/>
        <v>4</v>
      </c>
      <c r="FQ9" s="130">
        <f t="shared" si="60"/>
        <v>3</v>
      </c>
      <c r="FR9" s="130">
        <f t="shared" si="61"/>
        <v>3</v>
      </c>
      <c r="FS9" s="130">
        <f t="shared" si="62"/>
        <v>4</v>
      </c>
      <c r="FT9" s="130">
        <f t="shared" si="63"/>
        <v>3</v>
      </c>
      <c r="FU9" s="130">
        <f t="shared" si="64"/>
        <v>4</v>
      </c>
      <c r="FV9" s="130">
        <f t="shared" si="65"/>
        <v>3.5</v>
      </c>
      <c r="FW9" s="130">
        <f t="shared" si="66"/>
        <v>3.5</v>
      </c>
      <c r="FX9" s="130">
        <f t="shared" si="67"/>
        <v>3</v>
      </c>
      <c r="FY9" s="130">
        <f t="shared" si="68"/>
        <v>0</v>
      </c>
      <c r="FZ9" s="130">
        <f t="shared" si="69"/>
        <v>4</v>
      </c>
      <c r="GA9" s="130">
        <f t="shared" si="70"/>
        <v>4</v>
      </c>
      <c r="GB9" s="130">
        <f t="shared" si="71"/>
        <v>4</v>
      </c>
      <c r="GC9" s="130">
        <f t="shared" si="72"/>
        <v>4</v>
      </c>
      <c r="GD9" s="130">
        <f t="shared" si="73"/>
        <v>4</v>
      </c>
      <c r="GE9" s="130">
        <f t="shared" si="74"/>
        <v>4</v>
      </c>
      <c r="GF9" s="130">
        <f t="shared" si="75"/>
        <v>4</v>
      </c>
      <c r="GG9" s="130">
        <f t="shared" si="76"/>
        <v>3</v>
      </c>
      <c r="GH9" s="130">
        <f t="shared" si="77"/>
        <v>3</v>
      </c>
      <c r="GI9" s="130">
        <f t="shared" si="78"/>
        <v>3</v>
      </c>
      <c r="GJ9" s="130">
        <f t="shared" si="79"/>
        <v>3</v>
      </c>
      <c r="GK9" s="130">
        <f t="shared" si="80"/>
        <v>3</v>
      </c>
      <c r="GL9" s="130">
        <f t="shared" si="81"/>
        <v>3</v>
      </c>
      <c r="GM9" s="130">
        <f t="shared" si="82"/>
        <v>3</v>
      </c>
      <c r="GN9" s="130">
        <f t="shared" si="83"/>
        <v>9</v>
      </c>
      <c r="GO9" s="130">
        <f t="shared" si="87"/>
        <v>3.6666666666666288</v>
      </c>
      <c r="GP9" s="130">
        <f t="shared" si="88"/>
        <v>3.6666666666666288</v>
      </c>
      <c r="GQ9" s="130">
        <f t="shared" si="89"/>
        <v>3.6666666666666288</v>
      </c>
      <c r="GR9" s="130">
        <f t="shared" si="90"/>
        <v>3.6666666666666288</v>
      </c>
      <c r="GS9" s="130">
        <f t="shared" si="91"/>
        <v>3.6666666666666288</v>
      </c>
      <c r="GT9" s="130">
        <f t="shared" si="92"/>
        <v>3.6666666666668561</v>
      </c>
    </row>
    <row r="10" spans="1:202">
      <c r="A10" s="136" t="s">
        <v>88</v>
      </c>
      <c r="B10" s="137">
        <v>120</v>
      </c>
      <c r="C10" s="28">
        <v>123</v>
      </c>
      <c r="D10" s="28">
        <v>126</v>
      </c>
      <c r="E10" s="130">
        <v>129</v>
      </c>
      <c r="F10" s="130">
        <v>132</v>
      </c>
      <c r="G10" s="130">
        <v>135</v>
      </c>
      <c r="H10" s="28">
        <v>137</v>
      </c>
      <c r="I10" s="28">
        <v>141</v>
      </c>
      <c r="J10" s="28">
        <v>144</v>
      </c>
      <c r="K10" s="28">
        <v>146</v>
      </c>
      <c r="L10" s="28">
        <v>149</v>
      </c>
      <c r="M10" s="28">
        <v>151</v>
      </c>
      <c r="N10" s="28">
        <v>155</v>
      </c>
      <c r="O10" s="28">
        <v>157</v>
      </c>
      <c r="P10" s="28">
        <v>160</v>
      </c>
      <c r="Q10" s="28">
        <v>162</v>
      </c>
      <c r="R10" s="28">
        <v>165</v>
      </c>
      <c r="S10" s="28">
        <v>167</v>
      </c>
      <c r="T10" s="28">
        <v>169</v>
      </c>
      <c r="U10" s="28">
        <v>171</v>
      </c>
      <c r="V10" s="28">
        <v>174</v>
      </c>
      <c r="W10" s="28">
        <v>177</v>
      </c>
      <c r="X10" s="28">
        <v>182</v>
      </c>
      <c r="Y10" s="28">
        <v>183</v>
      </c>
      <c r="Z10" s="28">
        <v>186</v>
      </c>
      <c r="AA10" s="28">
        <v>191</v>
      </c>
      <c r="AB10" s="28">
        <v>194</v>
      </c>
      <c r="AC10" s="28">
        <v>198</v>
      </c>
      <c r="AD10" s="28">
        <v>205</v>
      </c>
      <c r="AE10" s="28">
        <v>212</v>
      </c>
      <c r="AF10" s="28">
        <v>218</v>
      </c>
      <c r="AG10" s="28">
        <v>222</v>
      </c>
      <c r="AH10" s="28">
        <v>225</v>
      </c>
      <c r="AI10" s="28">
        <v>229</v>
      </c>
      <c r="AJ10" s="28">
        <v>232</v>
      </c>
      <c r="AK10" s="28">
        <v>236</v>
      </c>
      <c r="AL10" s="28">
        <v>239</v>
      </c>
      <c r="AM10" s="28">
        <v>241</v>
      </c>
      <c r="AN10" s="28">
        <v>241</v>
      </c>
      <c r="AO10" s="28">
        <v>250</v>
      </c>
      <c r="AP10" s="28">
        <v>258</v>
      </c>
      <c r="AQ10" s="28">
        <v>267</v>
      </c>
      <c r="AR10" s="28">
        <v>273</v>
      </c>
      <c r="AS10" s="28">
        <v>282</v>
      </c>
      <c r="AT10" s="28">
        <v>291</v>
      </c>
      <c r="AU10" s="28">
        <v>299</v>
      </c>
      <c r="AV10" s="28">
        <v>308</v>
      </c>
      <c r="AW10" s="28">
        <v>316</v>
      </c>
      <c r="AX10" s="28">
        <v>322</v>
      </c>
      <c r="AY10" s="28">
        <v>326</v>
      </c>
      <c r="AZ10" s="28">
        <v>328</v>
      </c>
      <c r="BA10" s="28">
        <v>335</v>
      </c>
      <c r="BB10" s="28">
        <v>338</v>
      </c>
      <c r="BC10" s="28">
        <v>345</v>
      </c>
      <c r="BD10" s="28">
        <v>351</v>
      </c>
      <c r="BE10" s="28">
        <v>351</v>
      </c>
      <c r="BF10" s="130">
        <v>352</v>
      </c>
      <c r="BG10" s="28">
        <v>354</v>
      </c>
      <c r="BH10" s="28">
        <v>359</v>
      </c>
      <c r="BI10" s="28">
        <v>366</v>
      </c>
      <c r="BJ10" s="27">
        <v>373</v>
      </c>
      <c r="BK10" s="27">
        <v>380</v>
      </c>
      <c r="BL10" s="27">
        <v>387</v>
      </c>
      <c r="BM10" s="27">
        <v>394</v>
      </c>
      <c r="BN10" s="28">
        <v>401</v>
      </c>
      <c r="BO10" s="130">
        <f t="shared" si="85"/>
        <v>409.5</v>
      </c>
      <c r="BP10" s="130">
        <v>418</v>
      </c>
      <c r="BQ10" s="130">
        <v>422</v>
      </c>
      <c r="BR10" s="130">
        <v>418</v>
      </c>
      <c r="BS10" s="130">
        <v>428</v>
      </c>
      <c r="BT10" s="130">
        <v>438</v>
      </c>
      <c r="BU10" s="130">
        <v>448</v>
      </c>
      <c r="BV10" s="130">
        <v>458</v>
      </c>
      <c r="BW10" s="130">
        <v>468</v>
      </c>
      <c r="BX10" s="130">
        <v>478</v>
      </c>
      <c r="BY10" s="28">
        <v>488</v>
      </c>
      <c r="BZ10" s="130">
        <v>496</v>
      </c>
      <c r="CA10" s="130">
        <v>504</v>
      </c>
      <c r="CB10" s="130">
        <v>512</v>
      </c>
      <c r="CC10" s="130">
        <v>520</v>
      </c>
      <c r="CD10" s="130">
        <v>528</v>
      </c>
      <c r="CE10" s="130">
        <v>536</v>
      </c>
      <c r="CF10" s="130">
        <v>544</v>
      </c>
      <c r="CG10" s="28">
        <v>556</v>
      </c>
      <c r="CH10" s="130">
        <f t="shared" ref="CH10:CL10" si="99">+CG10+($CM10-$CG10)/6</f>
        <v>564.33333333333337</v>
      </c>
      <c r="CI10" s="130">
        <f t="shared" si="99"/>
        <v>572.66666666666674</v>
      </c>
      <c r="CJ10" s="130">
        <f t="shared" si="99"/>
        <v>581.00000000000011</v>
      </c>
      <c r="CK10" s="130">
        <f t="shared" si="99"/>
        <v>589.33333333333348</v>
      </c>
      <c r="CL10" s="130">
        <f t="shared" si="99"/>
        <v>597.66666666666686</v>
      </c>
      <c r="CM10" s="28">
        <v>606</v>
      </c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130">
        <f t="shared" si="1"/>
        <v>3</v>
      </c>
      <c r="DK10" s="130">
        <f t="shared" si="2"/>
        <v>3</v>
      </c>
      <c r="DL10" s="130">
        <f t="shared" si="3"/>
        <v>3</v>
      </c>
      <c r="DM10" s="130">
        <f t="shared" si="4"/>
        <v>3</v>
      </c>
      <c r="DN10" s="130">
        <f t="shared" si="5"/>
        <v>3</v>
      </c>
      <c r="DO10" s="130">
        <f t="shared" si="6"/>
        <v>2</v>
      </c>
      <c r="DP10" s="130">
        <f t="shared" si="7"/>
        <v>4</v>
      </c>
      <c r="DQ10" s="130">
        <f t="shared" si="8"/>
        <v>3</v>
      </c>
      <c r="DR10" s="130">
        <f t="shared" si="9"/>
        <v>2</v>
      </c>
      <c r="DS10" s="130">
        <f t="shared" si="10"/>
        <v>3</v>
      </c>
      <c r="DT10" s="130">
        <f t="shared" si="11"/>
        <v>2</v>
      </c>
      <c r="DU10" s="130">
        <f t="shared" si="12"/>
        <v>4</v>
      </c>
      <c r="DV10" s="130">
        <f t="shared" si="13"/>
        <v>2</v>
      </c>
      <c r="DW10" s="130">
        <f t="shared" si="14"/>
        <v>3</v>
      </c>
      <c r="DX10" s="130">
        <f t="shared" si="15"/>
        <v>2</v>
      </c>
      <c r="DY10" s="130">
        <f t="shared" si="16"/>
        <v>3</v>
      </c>
      <c r="DZ10" s="130">
        <f t="shared" si="17"/>
        <v>2</v>
      </c>
      <c r="EA10" s="130">
        <f t="shared" si="18"/>
        <v>2</v>
      </c>
      <c r="EB10" s="130">
        <f t="shared" si="19"/>
        <v>2</v>
      </c>
      <c r="EC10" s="130">
        <f t="shared" si="20"/>
        <v>3</v>
      </c>
      <c r="ED10" s="130">
        <f t="shared" si="21"/>
        <v>3</v>
      </c>
      <c r="EE10" s="130">
        <f t="shared" si="22"/>
        <v>5</v>
      </c>
      <c r="EF10" s="130">
        <f t="shared" si="23"/>
        <v>1</v>
      </c>
      <c r="EG10" s="130">
        <f t="shared" si="24"/>
        <v>3</v>
      </c>
      <c r="EH10" s="130">
        <f t="shared" si="25"/>
        <v>5</v>
      </c>
      <c r="EI10" s="130">
        <f t="shared" si="26"/>
        <v>3</v>
      </c>
      <c r="EJ10" s="130">
        <f t="shared" si="27"/>
        <v>4</v>
      </c>
      <c r="EK10" s="130">
        <f t="shared" si="28"/>
        <v>7</v>
      </c>
      <c r="EL10" s="130">
        <f t="shared" si="29"/>
        <v>7</v>
      </c>
      <c r="EM10" s="130">
        <f t="shared" si="30"/>
        <v>6</v>
      </c>
      <c r="EN10" s="130">
        <f t="shared" si="31"/>
        <v>4</v>
      </c>
      <c r="EO10" s="130">
        <f t="shared" si="32"/>
        <v>3</v>
      </c>
      <c r="EP10" s="130">
        <f t="shared" si="33"/>
        <v>4</v>
      </c>
      <c r="EQ10" s="130">
        <f t="shared" si="34"/>
        <v>3</v>
      </c>
      <c r="ER10" s="130">
        <f t="shared" si="35"/>
        <v>4</v>
      </c>
      <c r="ES10" s="130">
        <f t="shared" si="36"/>
        <v>3</v>
      </c>
      <c r="ET10" s="130">
        <f t="shared" si="37"/>
        <v>2</v>
      </c>
      <c r="EU10" s="130">
        <f t="shared" si="38"/>
        <v>0</v>
      </c>
      <c r="EV10" s="130">
        <f t="shared" si="39"/>
        <v>9</v>
      </c>
      <c r="EW10" s="130">
        <f t="shared" si="40"/>
        <v>8</v>
      </c>
      <c r="EX10" s="130">
        <f t="shared" si="41"/>
        <v>9</v>
      </c>
      <c r="EY10" s="130">
        <f t="shared" si="42"/>
        <v>6</v>
      </c>
      <c r="EZ10" s="130">
        <f t="shared" si="43"/>
        <v>9</v>
      </c>
      <c r="FA10" s="130">
        <f t="shared" si="44"/>
        <v>9</v>
      </c>
      <c r="FB10" s="130">
        <f t="shared" si="45"/>
        <v>8</v>
      </c>
      <c r="FC10" s="130">
        <f t="shared" si="46"/>
        <v>9</v>
      </c>
      <c r="FD10" s="130">
        <f t="shared" si="47"/>
        <v>8</v>
      </c>
      <c r="FE10" s="130">
        <f t="shared" si="48"/>
        <v>6</v>
      </c>
      <c r="FF10" s="130">
        <f t="shared" si="49"/>
        <v>4</v>
      </c>
      <c r="FG10" s="130">
        <f t="shared" si="50"/>
        <v>2</v>
      </c>
      <c r="FH10" s="130">
        <f t="shared" si="51"/>
        <v>7</v>
      </c>
      <c r="FI10" s="130">
        <f t="shared" si="52"/>
        <v>3</v>
      </c>
      <c r="FJ10" s="130">
        <f t="shared" si="53"/>
        <v>7</v>
      </c>
      <c r="FK10" s="130">
        <f t="shared" si="54"/>
        <v>6</v>
      </c>
      <c r="FL10" s="130">
        <f t="shared" si="55"/>
        <v>0</v>
      </c>
      <c r="FM10" s="130">
        <f t="shared" si="56"/>
        <v>1</v>
      </c>
      <c r="FN10" s="130">
        <f t="shared" si="57"/>
        <v>2</v>
      </c>
      <c r="FO10" s="130">
        <f t="shared" si="58"/>
        <v>5</v>
      </c>
      <c r="FP10" s="130">
        <f t="shared" si="59"/>
        <v>7</v>
      </c>
      <c r="FQ10" s="130">
        <f t="shared" si="60"/>
        <v>7</v>
      </c>
      <c r="FR10" s="130">
        <f t="shared" si="61"/>
        <v>7</v>
      </c>
      <c r="FS10" s="130">
        <f t="shared" si="62"/>
        <v>7</v>
      </c>
      <c r="FT10" s="130">
        <f t="shared" si="63"/>
        <v>7</v>
      </c>
      <c r="FU10" s="130">
        <f t="shared" si="64"/>
        <v>7</v>
      </c>
      <c r="FV10" s="130">
        <f t="shared" si="65"/>
        <v>8.5</v>
      </c>
      <c r="FW10" s="130">
        <f t="shared" si="66"/>
        <v>8.5</v>
      </c>
      <c r="FX10" s="130">
        <f t="shared" si="67"/>
        <v>4</v>
      </c>
      <c r="FY10" s="130">
        <f t="shared" si="68"/>
        <v>-4</v>
      </c>
      <c r="FZ10" s="130">
        <f t="shared" si="69"/>
        <v>10</v>
      </c>
      <c r="GA10" s="130">
        <f t="shared" si="70"/>
        <v>10</v>
      </c>
      <c r="GB10" s="130">
        <f t="shared" si="71"/>
        <v>10</v>
      </c>
      <c r="GC10" s="130">
        <f t="shared" si="72"/>
        <v>10</v>
      </c>
      <c r="GD10" s="130">
        <f t="shared" si="73"/>
        <v>10</v>
      </c>
      <c r="GE10" s="130">
        <f t="shared" si="74"/>
        <v>10</v>
      </c>
      <c r="GF10" s="130">
        <f t="shared" si="75"/>
        <v>10</v>
      </c>
      <c r="GG10" s="130">
        <f t="shared" si="76"/>
        <v>8</v>
      </c>
      <c r="GH10" s="130">
        <f t="shared" si="77"/>
        <v>8</v>
      </c>
      <c r="GI10" s="130">
        <f t="shared" si="78"/>
        <v>8</v>
      </c>
      <c r="GJ10" s="130">
        <f t="shared" si="79"/>
        <v>8</v>
      </c>
      <c r="GK10" s="130">
        <f t="shared" si="80"/>
        <v>8</v>
      </c>
      <c r="GL10" s="130">
        <f t="shared" si="81"/>
        <v>8</v>
      </c>
      <c r="GM10" s="130">
        <f t="shared" si="82"/>
        <v>8</v>
      </c>
      <c r="GN10" s="130">
        <f t="shared" si="83"/>
        <v>12</v>
      </c>
      <c r="GO10" s="130">
        <f t="shared" si="87"/>
        <v>8.3333333333333712</v>
      </c>
      <c r="GP10" s="130">
        <f t="shared" si="88"/>
        <v>8.3333333333333712</v>
      </c>
      <c r="GQ10" s="130">
        <f t="shared" si="89"/>
        <v>8.3333333333333712</v>
      </c>
      <c r="GR10" s="130">
        <f t="shared" si="90"/>
        <v>8.3333333333333712</v>
      </c>
      <c r="GS10" s="130">
        <f t="shared" si="91"/>
        <v>8.3333333333333712</v>
      </c>
      <c r="GT10" s="130">
        <f t="shared" si="92"/>
        <v>8.3333333333331439</v>
      </c>
    </row>
    <row r="11" spans="1:202">
      <c r="A11" s="136" t="s">
        <v>89</v>
      </c>
      <c r="B11" s="137">
        <v>115</v>
      </c>
      <c r="C11" s="28">
        <v>117</v>
      </c>
      <c r="D11" s="28">
        <v>119</v>
      </c>
      <c r="E11" s="130">
        <v>122</v>
      </c>
      <c r="F11" s="130">
        <v>123</v>
      </c>
      <c r="G11" s="130">
        <v>127</v>
      </c>
      <c r="H11" s="28">
        <v>129</v>
      </c>
      <c r="I11" s="28">
        <v>133</v>
      </c>
      <c r="J11" s="28">
        <v>135</v>
      </c>
      <c r="K11" s="28">
        <v>138</v>
      </c>
      <c r="L11" s="28">
        <v>141</v>
      </c>
      <c r="M11" s="28">
        <v>143</v>
      </c>
      <c r="N11" s="28">
        <v>144</v>
      </c>
      <c r="O11" s="28">
        <v>145</v>
      </c>
      <c r="P11" s="28">
        <v>146</v>
      </c>
      <c r="Q11" s="28">
        <v>146</v>
      </c>
      <c r="R11" s="28">
        <v>147</v>
      </c>
      <c r="S11" s="28">
        <v>147</v>
      </c>
      <c r="T11" s="28">
        <v>148</v>
      </c>
      <c r="U11" s="28">
        <v>149</v>
      </c>
      <c r="V11" s="28">
        <v>149</v>
      </c>
      <c r="W11" s="28">
        <v>150</v>
      </c>
      <c r="X11" s="28">
        <v>150</v>
      </c>
      <c r="Y11" s="28">
        <v>150</v>
      </c>
      <c r="Z11" s="28">
        <v>150</v>
      </c>
      <c r="AA11" s="28">
        <v>154</v>
      </c>
      <c r="AB11" s="28">
        <v>162</v>
      </c>
      <c r="AC11" s="28">
        <v>176</v>
      </c>
      <c r="AD11" s="28">
        <v>185</v>
      </c>
      <c r="AE11" s="28">
        <v>190</v>
      </c>
      <c r="AF11" s="28">
        <v>195</v>
      </c>
      <c r="AG11" s="28">
        <v>203</v>
      </c>
      <c r="AH11" s="28">
        <v>209</v>
      </c>
      <c r="AI11" s="28">
        <v>213</v>
      </c>
      <c r="AJ11" s="28">
        <v>218</v>
      </c>
      <c r="AK11" s="28">
        <v>224</v>
      </c>
      <c r="AL11" s="28">
        <v>226</v>
      </c>
      <c r="AM11" s="28">
        <v>229</v>
      </c>
      <c r="AN11" s="28">
        <v>229</v>
      </c>
      <c r="AO11" s="28">
        <v>244</v>
      </c>
      <c r="AP11" s="28">
        <v>251</v>
      </c>
      <c r="AQ11" s="28">
        <v>257</v>
      </c>
      <c r="AR11" s="28">
        <v>264</v>
      </c>
      <c r="AS11" s="28">
        <v>269</v>
      </c>
      <c r="AT11" s="28">
        <v>275</v>
      </c>
      <c r="AU11" s="28">
        <v>281</v>
      </c>
      <c r="AV11" s="28">
        <v>287</v>
      </c>
      <c r="AW11" s="28">
        <v>295</v>
      </c>
      <c r="AX11" s="28">
        <v>305</v>
      </c>
      <c r="AY11" s="28">
        <v>310</v>
      </c>
      <c r="AZ11" s="28">
        <v>310</v>
      </c>
      <c r="BA11" s="28">
        <v>315</v>
      </c>
      <c r="BB11" s="28">
        <v>319</v>
      </c>
      <c r="BC11" s="28">
        <v>324</v>
      </c>
      <c r="BD11" s="28">
        <v>328</v>
      </c>
      <c r="BE11" s="28">
        <v>333</v>
      </c>
      <c r="BF11" s="130">
        <v>337</v>
      </c>
      <c r="BG11" s="28">
        <v>341</v>
      </c>
      <c r="BH11" s="28">
        <v>345</v>
      </c>
      <c r="BI11" s="28">
        <v>349</v>
      </c>
      <c r="BJ11" s="27">
        <v>352</v>
      </c>
      <c r="BK11" s="27">
        <v>355</v>
      </c>
      <c r="BL11" s="27">
        <v>358</v>
      </c>
      <c r="BM11" s="27">
        <v>361</v>
      </c>
      <c r="BN11" s="28">
        <v>365</v>
      </c>
      <c r="BO11" s="130">
        <f t="shared" si="85"/>
        <v>369</v>
      </c>
      <c r="BP11" s="130">
        <v>373</v>
      </c>
      <c r="BQ11" s="130">
        <v>377</v>
      </c>
      <c r="BR11" s="130">
        <v>375</v>
      </c>
      <c r="BS11" s="130">
        <v>379</v>
      </c>
      <c r="BT11" s="130">
        <v>383</v>
      </c>
      <c r="BU11" s="130">
        <v>387</v>
      </c>
      <c r="BV11" s="130">
        <v>391</v>
      </c>
      <c r="BW11" s="130">
        <v>395</v>
      </c>
      <c r="BX11" s="130">
        <v>399</v>
      </c>
      <c r="BY11" s="28">
        <v>403</v>
      </c>
      <c r="BZ11" s="130">
        <v>408</v>
      </c>
      <c r="CA11" s="130">
        <v>413</v>
      </c>
      <c r="CB11" s="130">
        <v>418</v>
      </c>
      <c r="CC11" s="130">
        <v>423</v>
      </c>
      <c r="CD11" s="130">
        <v>428</v>
      </c>
      <c r="CE11" s="130">
        <v>433</v>
      </c>
      <c r="CF11" s="130">
        <v>438</v>
      </c>
      <c r="CG11" s="28">
        <v>443</v>
      </c>
      <c r="CH11" s="130">
        <f t="shared" ref="CH11:CL11" si="100">+CG11+($CM11-$CG11)/6</f>
        <v>448.16666666666669</v>
      </c>
      <c r="CI11" s="130">
        <f t="shared" si="100"/>
        <v>453.33333333333337</v>
      </c>
      <c r="CJ11" s="130">
        <f t="shared" si="100"/>
        <v>458.50000000000006</v>
      </c>
      <c r="CK11" s="130">
        <f t="shared" si="100"/>
        <v>463.66666666666674</v>
      </c>
      <c r="CL11" s="130">
        <f t="shared" si="100"/>
        <v>468.83333333333343</v>
      </c>
      <c r="CM11" s="28">
        <v>474</v>
      </c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130">
        <f t="shared" si="1"/>
        <v>2</v>
      </c>
      <c r="DK11" s="130">
        <f t="shared" si="2"/>
        <v>2</v>
      </c>
      <c r="DL11" s="130">
        <f t="shared" si="3"/>
        <v>3</v>
      </c>
      <c r="DM11" s="130">
        <f t="shared" si="4"/>
        <v>1</v>
      </c>
      <c r="DN11" s="130">
        <f t="shared" si="5"/>
        <v>4</v>
      </c>
      <c r="DO11" s="130">
        <f t="shared" si="6"/>
        <v>2</v>
      </c>
      <c r="DP11" s="130">
        <f t="shared" si="7"/>
        <v>4</v>
      </c>
      <c r="DQ11" s="130">
        <f t="shared" si="8"/>
        <v>2</v>
      </c>
      <c r="DR11" s="130">
        <f t="shared" si="9"/>
        <v>3</v>
      </c>
      <c r="DS11" s="130">
        <f t="shared" si="10"/>
        <v>3</v>
      </c>
      <c r="DT11" s="130">
        <f t="shared" si="11"/>
        <v>2</v>
      </c>
      <c r="DU11" s="130">
        <f t="shared" si="12"/>
        <v>1</v>
      </c>
      <c r="DV11" s="130">
        <f t="shared" si="13"/>
        <v>1</v>
      </c>
      <c r="DW11" s="130">
        <f t="shared" si="14"/>
        <v>1</v>
      </c>
      <c r="DX11" s="130">
        <f t="shared" si="15"/>
        <v>0</v>
      </c>
      <c r="DY11" s="130">
        <f t="shared" si="16"/>
        <v>1</v>
      </c>
      <c r="DZ11" s="130">
        <f t="shared" si="17"/>
        <v>0</v>
      </c>
      <c r="EA11" s="130">
        <f t="shared" si="18"/>
        <v>1</v>
      </c>
      <c r="EB11" s="130">
        <f t="shared" si="19"/>
        <v>1</v>
      </c>
      <c r="EC11" s="130">
        <f t="shared" si="20"/>
        <v>0</v>
      </c>
      <c r="ED11" s="130">
        <f t="shared" si="21"/>
        <v>1</v>
      </c>
      <c r="EE11" s="130">
        <f t="shared" si="22"/>
        <v>0</v>
      </c>
      <c r="EF11" s="130">
        <f t="shared" si="23"/>
        <v>0</v>
      </c>
      <c r="EG11" s="130">
        <f t="shared" si="24"/>
        <v>0</v>
      </c>
      <c r="EH11" s="130">
        <f t="shared" si="25"/>
        <v>4</v>
      </c>
      <c r="EI11" s="130">
        <f t="shared" si="26"/>
        <v>8</v>
      </c>
      <c r="EJ11" s="130">
        <f t="shared" si="27"/>
        <v>14</v>
      </c>
      <c r="EK11" s="130">
        <f t="shared" si="28"/>
        <v>9</v>
      </c>
      <c r="EL11" s="130">
        <f t="shared" si="29"/>
        <v>5</v>
      </c>
      <c r="EM11" s="130">
        <f t="shared" si="30"/>
        <v>5</v>
      </c>
      <c r="EN11" s="130">
        <f t="shared" si="31"/>
        <v>8</v>
      </c>
      <c r="EO11" s="130">
        <f t="shared" si="32"/>
        <v>6</v>
      </c>
      <c r="EP11" s="130">
        <f t="shared" si="33"/>
        <v>4</v>
      </c>
      <c r="EQ11" s="130">
        <f t="shared" si="34"/>
        <v>5</v>
      </c>
      <c r="ER11" s="130">
        <f t="shared" si="35"/>
        <v>6</v>
      </c>
      <c r="ES11" s="130">
        <f t="shared" si="36"/>
        <v>2</v>
      </c>
      <c r="ET11" s="130">
        <f t="shared" si="37"/>
        <v>3</v>
      </c>
      <c r="EU11" s="130">
        <f t="shared" si="38"/>
        <v>0</v>
      </c>
      <c r="EV11" s="130">
        <f t="shared" si="39"/>
        <v>15</v>
      </c>
      <c r="EW11" s="130">
        <f t="shared" si="40"/>
        <v>7</v>
      </c>
      <c r="EX11" s="130">
        <f t="shared" si="41"/>
        <v>6</v>
      </c>
      <c r="EY11" s="130">
        <f t="shared" si="42"/>
        <v>7</v>
      </c>
      <c r="EZ11" s="130">
        <f t="shared" si="43"/>
        <v>5</v>
      </c>
      <c r="FA11" s="130">
        <f t="shared" si="44"/>
        <v>6</v>
      </c>
      <c r="FB11" s="130">
        <f t="shared" si="45"/>
        <v>6</v>
      </c>
      <c r="FC11" s="130">
        <f t="shared" si="46"/>
        <v>6</v>
      </c>
      <c r="FD11" s="130">
        <f t="shared" si="47"/>
        <v>8</v>
      </c>
      <c r="FE11" s="130">
        <f t="shared" si="48"/>
        <v>10</v>
      </c>
      <c r="FF11" s="130">
        <f t="shared" si="49"/>
        <v>5</v>
      </c>
      <c r="FG11" s="130">
        <f t="shared" si="50"/>
        <v>0</v>
      </c>
      <c r="FH11" s="130">
        <f t="shared" si="51"/>
        <v>5</v>
      </c>
      <c r="FI11" s="130">
        <f t="shared" si="52"/>
        <v>4</v>
      </c>
      <c r="FJ11" s="130">
        <f t="shared" si="53"/>
        <v>5</v>
      </c>
      <c r="FK11" s="130">
        <f t="shared" si="54"/>
        <v>4</v>
      </c>
      <c r="FL11" s="130">
        <f t="shared" si="55"/>
        <v>5</v>
      </c>
      <c r="FM11" s="130">
        <f t="shared" si="56"/>
        <v>4</v>
      </c>
      <c r="FN11" s="130">
        <f t="shared" si="57"/>
        <v>4</v>
      </c>
      <c r="FO11" s="130">
        <f t="shared" si="58"/>
        <v>4</v>
      </c>
      <c r="FP11" s="130">
        <f t="shared" si="59"/>
        <v>4</v>
      </c>
      <c r="FQ11" s="130">
        <f t="shared" si="60"/>
        <v>3</v>
      </c>
      <c r="FR11" s="130">
        <f t="shared" si="61"/>
        <v>3</v>
      </c>
      <c r="FS11" s="130">
        <f t="shared" si="62"/>
        <v>3</v>
      </c>
      <c r="FT11" s="130">
        <f t="shared" si="63"/>
        <v>3</v>
      </c>
      <c r="FU11" s="130">
        <f t="shared" si="64"/>
        <v>4</v>
      </c>
      <c r="FV11" s="130">
        <f t="shared" si="65"/>
        <v>4</v>
      </c>
      <c r="FW11" s="130">
        <f t="shared" si="66"/>
        <v>4</v>
      </c>
      <c r="FX11" s="130">
        <f t="shared" si="67"/>
        <v>4</v>
      </c>
      <c r="FY11" s="130">
        <f t="shared" si="68"/>
        <v>-2</v>
      </c>
      <c r="FZ11" s="130">
        <f t="shared" si="69"/>
        <v>4</v>
      </c>
      <c r="GA11" s="130">
        <f t="shared" si="70"/>
        <v>4</v>
      </c>
      <c r="GB11" s="130">
        <f t="shared" si="71"/>
        <v>4</v>
      </c>
      <c r="GC11" s="130">
        <f t="shared" si="72"/>
        <v>4</v>
      </c>
      <c r="GD11" s="130">
        <f t="shared" si="73"/>
        <v>4</v>
      </c>
      <c r="GE11" s="130">
        <f t="shared" si="74"/>
        <v>4</v>
      </c>
      <c r="GF11" s="130">
        <f t="shared" si="75"/>
        <v>4</v>
      </c>
      <c r="GG11" s="130">
        <f t="shared" si="76"/>
        <v>5</v>
      </c>
      <c r="GH11" s="130">
        <f t="shared" si="77"/>
        <v>5</v>
      </c>
      <c r="GI11" s="130">
        <f t="shared" si="78"/>
        <v>5</v>
      </c>
      <c r="GJ11" s="130">
        <f t="shared" si="79"/>
        <v>5</v>
      </c>
      <c r="GK11" s="130">
        <f t="shared" si="80"/>
        <v>5</v>
      </c>
      <c r="GL11" s="130">
        <f t="shared" si="81"/>
        <v>5</v>
      </c>
      <c r="GM11" s="130">
        <f t="shared" si="82"/>
        <v>5</v>
      </c>
      <c r="GN11" s="130">
        <f t="shared" si="83"/>
        <v>5</v>
      </c>
      <c r="GO11" s="130">
        <f t="shared" si="87"/>
        <v>5.1666666666666856</v>
      </c>
      <c r="GP11" s="130">
        <f t="shared" si="88"/>
        <v>5.1666666666666856</v>
      </c>
      <c r="GQ11" s="130">
        <f t="shared" si="89"/>
        <v>5.1666666666666856</v>
      </c>
      <c r="GR11" s="130">
        <f t="shared" si="90"/>
        <v>5.1666666666666856</v>
      </c>
      <c r="GS11" s="130">
        <f t="shared" si="91"/>
        <v>5.1666666666666856</v>
      </c>
      <c r="GT11" s="130">
        <f t="shared" si="92"/>
        <v>5.1666666666665719</v>
      </c>
    </row>
    <row r="12" spans="1:202">
      <c r="A12" s="136" t="s">
        <v>90</v>
      </c>
      <c r="B12" s="137">
        <v>295</v>
      </c>
      <c r="C12" s="28">
        <v>305</v>
      </c>
      <c r="D12" s="28">
        <v>314</v>
      </c>
      <c r="E12" s="130">
        <v>322</v>
      </c>
      <c r="F12" s="130">
        <v>330</v>
      </c>
      <c r="G12" s="130">
        <v>339</v>
      </c>
      <c r="H12" s="28">
        <v>348</v>
      </c>
      <c r="I12" s="28">
        <v>355</v>
      </c>
      <c r="J12" s="28">
        <v>359</v>
      </c>
      <c r="K12" s="28">
        <v>365</v>
      </c>
      <c r="L12" s="28">
        <v>371</v>
      </c>
      <c r="M12" s="28">
        <v>376</v>
      </c>
      <c r="N12" s="28">
        <v>386</v>
      </c>
      <c r="O12" s="28">
        <v>389</v>
      </c>
      <c r="P12" s="28">
        <v>394</v>
      </c>
      <c r="Q12" s="28">
        <v>398</v>
      </c>
      <c r="R12" s="28">
        <v>403</v>
      </c>
      <c r="S12" s="28">
        <v>405</v>
      </c>
      <c r="T12" s="28">
        <v>409</v>
      </c>
      <c r="U12" s="28">
        <v>411</v>
      </c>
      <c r="V12" s="28">
        <v>415</v>
      </c>
      <c r="W12" s="28">
        <v>419</v>
      </c>
      <c r="X12" s="28">
        <v>423</v>
      </c>
      <c r="Y12" s="28">
        <v>428</v>
      </c>
      <c r="Z12" s="28">
        <v>433</v>
      </c>
      <c r="AA12" s="28">
        <v>437</v>
      </c>
      <c r="AB12" s="28">
        <v>440</v>
      </c>
      <c r="AC12" s="28">
        <v>446</v>
      </c>
      <c r="AD12" s="28">
        <v>447</v>
      </c>
      <c r="AE12" s="28">
        <v>447</v>
      </c>
      <c r="AF12" s="28">
        <v>451</v>
      </c>
      <c r="AG12" s="28">
        <v>453</v>
      </c>
      <c r="AH12" s="28">
        <v>456</v>
      </c>
      <c r="AI12" s="28">
        <v>458</v>
      </c>
      <c r="AJ12" s="28">
        <v>462</v>
      </c>
      <c r="AK12" s="28">
        <v>465</v>
      </c>
      <c r="AL12" s="28">
        <v>468</v>
      </c>
      <c r="AM12" s="28">
        <v>471</v>
      </c>
      <c r="AN12" s="28">
        <v>471</v>
      </c>
      <c r="AO12" s="28">
        <v>479</v>
      </c>
      <c r="AP12" s="28">
        <v>483</v>
      </c>
      <c r="AQ12" s="28">
        <v>487</v>
      </c>
      <c r="AR12" s="28">
        <v>487</v>
      </c>
      <c r="AS12" s="28">
        <v>487</v>
      </c>
      <c r="AT12" s="28">
        <v>487</v>
      </c>
      <c r="AU12" s="28">
        <v>490</v>
      </c>
      <c r="AV12" s="28">
        <v>499</v>
      </c>
      <c r="AW12" s="28">
        <v>510</v>
      </c>
      <c r="AX12" s="28">
        <v>521</v>
      </c>
      <c r="AY12" s="28">
        <v>523</v>
      </c>
      <c r="AZ12" s="28">
        <v>528</v>
      </c>
      <c r="BA12" s="28">
        <v>534</v>
      </c>
      <c r="BB12" s="28">
        <v>535</v>
      </c>
      <c r="BC12" s="28">
        <v>538</v>
      </c>
      <c r="BD12" s="28">
        <v>544</v>
      </c>
      <c r="BE12" s="28">
        <v>550</v>
      </c>
      <c r="BF12" s="130">
        <v>555</v>
      </c>
      <c r="BG12" s="28">
        <v>561</v>
      </c>
      <c r="BH12" s="28">
        <v>565</v>
      </c>
      <c r="BI12" s="28">
        <v>571</v>
      </c>
      <c r="BJ12" s="27">
        <v>576</v>
      </c>
      <c r="BK12" s="27">
        <v>582</v>
      </c>
      <c r="BL12" s="27">
        <v>587</v>
      </c>
      <c r="BM12" s="27">
        <v>593</v>
      </c>
      <c r="BN12" s="28">
        <v>599</v>
      </c>
      <c r="BO12" s="130">
        <f t="shared" si="85"/>
        <v>605</v>
      </c>
      <c r="BP12" s="130">
        <v>611</v>
      </c>
      <c r="BQ12" s="130">
        <v>618</v>
      </c>
      <c r="BR12" s="130">
        <v>616</v>
      </c>
      <c r="BS12" s="130">
        <v>621</v>
      </c>
      <c r="BT12" s="130">
        <v>626</v>
      </c>
      <c r="BU12" s="130">
        <v>631</v>
      </c>
      <c r="BV12" s="130">
        <v>636</v>
      </c>
      <c r="BW12" s="130">
        <v>641</v>
      </c>
      <c r="BX12" s="130">
        <v>646</v>
      </c>
      <c r="BY12" s="28">
        <v>651</v>
      </c>
      <c r="BZ12" s="130">
        <v>653</v>
      </c>
      <c r="CA12" s="130">
        <v>655</v>
      </c>
      <c r="CB12" s="130">
        <v>657</v>
      </c>
      <c r="CC12" s="130">
        <v>659</v>
      </c>
      <c r="CD12" s="130">
        <v>661</v>
      </c>
      <c r="CE12" s="130">
        <v>663</v>
      </c>
      <c r="CF12" s="130">
        <v>665</v>
      </c>
      <c r="CG12" s="28">
        <v>674</v>
      </c>
      <c r="CH12" s="130">
        <f t="shared" ref="CH12:CL12" si="101">+CG12+($CM12-$CG12)/6</f>
        <v>675.5</v>
      </c>
      <c r="CI12" s="130">
        <f t="shared" si="101"/>
        <v>677</v>
      </c>
      <c r="CJ12" s="130">
        <f t="shared" si="101"/>
        <v>678.5</v>
      </c>
      <c r="CK12" s="130">
        <f t="shared" si="101"/>
        <v>680</v>
      </c>
      <c r="CL12" s="130">
        <f t="shared" si="101"/>
        <v>681.5</v>
      </c>
      <c r="CM12" s="28">
        <v>683</v>
      </c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130">
        <f t="shared" si="1"/>
        <v>10</v>
      </c>
      <c r="DK12" s="130">
        <f t="shared" si="2"/>
        <v>9</v>
      </c>
      <c r="DL12" s="130">
        <f t="shared" si="3"/>
        <v>8</v>
      </c>
      <c r="DM12" s="130">
        <f t="shared" si="4"/>
        <v>8</v>
      </c>
      <c r="DN12" s="130">
        <f t="shared" si="5"/>
        <v>9</v>
      </c>
      <c r="DO12" s="130">
        <f t="shared" si="6"/>
        <v>9</v>
      </c>
      <c r="DP12" s="130">
        <f t="shared" si="7"/>
        <v>7</v>
      </c>
      <c r="DQ12" s="130">
        <f t="shared" si="8"/>
        <v>4</v>
      </c>
      <c r="DR12" s="130">
        <f t="shared" si="9"/>
        <v>6</v>
      </c>
      <c r="DS12" s="130">
        <f t="shared" si="10"/>
        <v>6</v>
      </c>
      <c r="DT12" s="130">
        <f t="shared" si="11"/>
        <v>5</v>
      </c>
      <c r="DU12" s="130">
        <f t="shared" si="12"/>
        <v>10</v>
      </c>
      <c r="DV12" s="130">
        <f t="shared" si="13"/>
        <v>3</v>
      </c>
      <c r="DW12" s="130">
        <f t="shared" si="14"/>
        <v>5</v>
      </c>
      <c r="DX12" s="130">
        <f t="shared" si="15"/>
        <v>4</v>
      </c>
      <c r="DY12" s="130">
        <f t="shared" si="16"/>
        <v>5</v>
      </c>
      <c r="DZ12" s="130">
        <f t="shared" si="17"/>
        <v>2</v>
      </c>
      <c r="EA12" s="130">
        <f t="shared" si="18"/>
        <v>4</v>
      </c>
      <c r="EB12" s="130">
        <f t="shared" si="19"/>
        <v>2</v>
      </c>
      <c r="EC12" s="130">
        <f t="shared" si="20"/>
        <v>4</v>
      </c>
      <c r="ED12" s="130">
        <f t="shared" si="21"/>
        <v>4</v>
      </c>
      <c r="EE12" s="130">
        <f t="shared" si="22"/>
        <v>4</v>
      </c>
      <c r="EF12" s="130">
        <f t="shared" si="23"/>
        <v>5</v>
      </c>
      <c r="EG12" s="130">
        <f t="shared" si="24"/>
        <v>5</v>
      </c>
      <c r="EH12" s="130">
        <f t="shared" si="25"/>
        <v>4</v>
      </c>
      <c r="EI12" s="130">
        <f t="shared" si="26"/>
        <v>3</v>
      </c>
      <c r="EJ12" s="130">
        <f t="shared" si="27"/>
        <v>6</v>
      </c>
      <c r="EK12" s="130">
        <f t="shared" si="28"/>
        <v>1</v>
      </c>
      <c r="EL12" s="130">
        <f t="shared" si="29"/>
        <v>0</v>
      </c>
      <c r="EM12" s="130">
        <f t="shared" si="30"/>
        <v>4</v>
      </c>
      <c r="EN12" s="130">
        <f t="shared" si="31"/>
        <v>2</v>
      </c>
      <c r="EO12" s="130">
        <f t="shared" si="32"/>
        <v>3</v>
      </c>
      <c r="EP12" s="130">
        <f t="shared" si="33"/>
        <v>2</v>
      </c>
      <c r="EQ12" s="130">
        <f t="shared" si="34"/>
        <v>4</v>
      </c>
      <c r="ER12" s="130">
        <f t="shared" si="35"/>
        <v>3</v>
      </c>
      <c r="ES12" s="130">
        <f t="shared" si="36"/>
        <v>3</v>
      </c>
      <c r="ET12" s="130">
        <f t="shared" si="37"/>
        <v>3</v>
      </c>
      <c r="EU12" s="130">
        <f t="shared" si="38"/>
        <v>0</v>
      </c>
      <c r="EV12" s="130">
        <f t="shared" si="39"/>
        <v>8</v>
      </c>
      <c r="EW12" s="130">
        <f t="shared" si="40"/>
        <v>4</v>
      </c>
      <c r="EX12" s="130">
        <f t="shared" si="41"/>
        <v>4</v>
      </c>
      <c r="EY12" s="130">
        <f t="shared" si="42"/>
        <v>0</v>
      </c>
      <c r="EZ12" s="130">
        <f t="shared" si="43"/>
        <v>0</v>
      </c>
      <c r="FA12" s="130">
        <f t="shared" si="44"/>
        <v>0</v>
      </c>
      <c r="FB12" s="130">
        <f t="shared" si="45"/>
        <v>3</v>
      </c>
      <c r="FC12" s="130">
        <f t="shared" si="46"/>
        <v>9</v>
      </c>
      <c r="FD12" s="130">
        <f t="shared" si="47"/>
        <v>11</v>
      </c>
      <c r="FE12" s="130">
        <f t="shared" si="48"/>
        <v>11</v>
      </c>
      <c r="FF12" s="130">
        <f t="shared" si="49"/>
        <v>2</v>
      </c>
      <c r="FG12" s="130">
        <f t="shared" si="50"/>
        <v>5</v>
      </c>
      <c r="FH12" s="130">
        <f t="shared" si="51"/>
        <v>6</v>
      </c>
      <c r="FI12" s="130">
        <f t="shared" si="52"/>
        <v>1</v>
      </c>
      <c r="FJ12" s="130">
        <f t="shared" si="53"/>
        <v>3</v>
      </c>
      <c r="FK12" s="130">
        <f t="shared" si="54"/>
        <v>6</v>
      </c>
      <c r="FL12" s="130">
        <f t="shared" si="55"/>
        <v>6</v>
      </c>
      <c r="FM12" s="130">
        <f t="shared" si="56"/>
        <v>5</v>
      </c>
      <c r="FN12" s="130">
        <f t="shared" si="57"/>
        <v>6</v>
      </c>
      <c r="FO12" s="130">
        <f t="shared" si="58"/>
        <v>4</v>
      </c>
      <c r="FP12" s="130">
        <f t="shared" si="59"/>
        <v>6</v>
      </c>
      <c r="FQ12" s="130">
        <f t="shared" si="60"/>
        <v>5</v>
      </c>
      <c r="FR12" s="130">
        <f t="shared" si="61"/>
        <v>6</v>
      </c>
      <c r="FS12" s="130">
        <f t="shared" si="62"/>
        <v>5</v>
      </c>
      <c r="FT12" s="130">
        <f t="shared" si="63"/>
        <v>6</v>
      </c>
      <c r="FU12" s="130">
        <f t="shared" si="64"/>
        <v>6</v>
      </c>
      <c r="FV12" s="130">
        <f t="shared" si="65"/>
        <v>6</v>
      </c>
      <c r="FW12" s="130">
        <f t="shared" si="66"/>
        <v>6</v>
      </c>
      <c r="FX12" s="130">
        <f t="shared" si="67"/>
        <v>7</v>
      </c>
      <c r="FY12" s="130">
        <f t="shared" si="68"/>
        <v>-2</v>
      </c>
      <c r="FZ12" s="130">
        <f t="shared" si="69"/>
        <v>5</v>
      </c>
      <c r="GA12" s="130">
        <f t="shared" si="70"/>
        <v>5</v>
      </c>
      <c r="GB12" s="130">
        <f t="shared" si="71"/>
        <v>5</v>
      </c>
      <c r="GC12" s="130">
        <f t="shared" si="72"/>
        <v>5</v>
      </c>
      <c r="GD12" s="130">
        <f t="shared" si="73"/>
        <v>5</v>
      </c>
      <c r="GE12" s="130">
        <f t="shared" si="74"/>
        <v>5</v>
      </c>
      <c r="GF12" s="130">
        <f t="shared" si="75"/>
        <v>5</v>
      </c>
      <c r="GG12" s="130">
        <f t="shared" si="76"/>
        <v>2</v>
      </c>
      <c r="GH12" s="130">
        <f t="shared" si="77"/>
        <v>2</v>
      </c>
      <c r="GI12" s="130">
        <f t="shared" si="78"/>
        <v>2</v>
      </c>
      <c r="GJ12" s="130">
        <f t="shared" si="79"/>
        <v>2</v>
      </c>
      <c r="GK12" s="130">
        <f t="shared" si="80"/>
        <v>2</v>
      </c>
      <c r="GL12" s="130">
        <f t="shared" si="81"/>
        <v>2</v>
      </c>
      <c r="GM12" s="130">
        <f t="shared" si="82"/>
        <v>2</v>
      </c>
      <c r="GN12" s="130">
        <f t="shared" si="83"/>
        <v>9</v>
      </c>
      <c r="GO12" s="130">
        <f t="shared" si="87"/>
        <v>1.5</v>
      </c>
      <c r="GP12" s="130">
        <f t="shared" si="88"/>
        <v>1.5</v>
      </c>
      <c r="GQ12" s="130">
        <f t="shared" si="89"/>
        <v>1.5</v>
      </c>
      <c r="GR12" s="130">
        <f t="shared" si="90"/>
        <v>1.5</v>
      </c>
      <c r="GS12" s="130">
        <f t="shared" si="91"/>
        <v>1.5</v>
      </c>
      <c r="GT12" s="130">
        <f t="shared" si="92"/>
        <v>1.5</v>
      </c>
    </row>
    <row r="13" spans="1:202">
      <c r="A13" s="136" t="s">
        <v>91</v>
      </c>
      <c r="B13" s="137">
        <v>177</v>
      </c>
      <c r="C13" s="28">
        <v>179</v>
      </c>
      <c r="D13" s="28">
        <v>182</v>
      </c>
      <c r="E13" s="130">
        <v>182</v>
      </c>
      <c r="F13" s="130">
        <v>187</v>
      </c>
      <c r="G13" s="130">
        <v>196</v>
      </c>
      <c r="H13" s="28">
        <v>202</v>
      </c>
      <c r="I13" s="28">
        <v>210</v>
      </c>
      <c r="J13" s="28">
        <v>219</v>
      </c>
      <c r="K13" s="28">
        <v>227</v>
      </c>
      <c r="L13" s="28">
        <v>235</v>
      </c>
      <c r="M13" s="28">
        <v>242</v>
      </c>
      <c r="N13" s="28">
        <v>256</v>
      </c>
      <c r="O13" s="28">
        <v>261</v>
      </c>
      <c r="P13" s="28">
        <v>266</v>
      </c>
      <c r="Q13" s="28">
        <v>271</v>
      </c>
      <c r="R13" s="28">
        <v>276</v>
      </c>
      <c r="S13" s="28">
        <v>281</v>
      </c>
      <c r="T13" s="28">
        <v>286</v>
      </c>
      <c r="U13" s="28">
        <v>290</v>
      </c>
      <c r="V13" s="28">
        <v>295</v>
      </c>
      <c r="W13" s="28">
        <v>296</v>
      </c>
      <c r="X13" s="28">
        <v>297</v>
      </c>
      <c r="Y13" s="28">
        <v>302</v>
      </c>
      <c r="Z13" s="28">
        <v>310</v>
      </c>
      <c r="AA13" s="28">
        <v>319</v>
      </c>
      <c r="AB13" s="28">
        <v>327</v>
      </c>
      <c r="AC13" s="28">
        <v>344</v>
      </c>
      <c r="AD13" s="28">
        <v>355</v>
      </c>
      <c r="AE13" s="28">
        <v>361</v>
      </c>
      <c r="AF13" s="28">
        <v>365</v>
      </c>
      <c r="AG13" s="28">
        <v>365</v>
      </c>
      <c r="AH13" s="28">
        <v>377</v>
      </c>
      <c r="AI13" s="28">
        <v>389</v>
      </c>
      <c r="AJ13" s="28">
        <v>399</v>
      </c>
      <c r="AK13" s="28">
        <v>410</v>
      </c>
      <c r="AL13" s="28">
        <v>420</v>
      </c>
      <c r="AM13" s="28">
        <v>431</v>
      </c>
      <c r="AN13" s="28">
        <v>431</v>
      </c>
      <c r="AO13" s="28">
        <v>454</v>
      </c>
      <c r="AP13" s="28">
        <v>466</v>
      </c>
      <c r="AQ13" s="28">
        <v>477</v>
      </c>
      <c r="AR13" s="28">
        <v>489</v>
      </c>
      <c r="AS13" s="28">
        <v>500</v>
      </c>
      <c r="AT13" s="146">
        <v>502</v>
      </c>
      <c r="AU13" s="28">
        <v>504</v>
      </c>
      <c r="AV13" s="28">
        <v>513</v>
      </c>
      <c r="AW13" s="28">
        <v>521</v>
      </c>
      <c r="AX13" s="28">
        <v>527</v>
      </c>
      <c r="AY13" s="28">
        <v>532</v>
      </c>
      <c r="AZ13" s="28">
        <v>537</v>
      </c>
      <c r="BA13" s="28">
        <v>544</v>
      </c>
      <c r="BB13" s="28">
        <v>552</v>
      </c>
      <c r="BC13" s="28">
        <v>561</v>
      </c>
      <c r="BD13" s="28">
        <v>565</v>
      </c>
      <c r="BE13" s="28">
        <v>574</v>
      </c>
      <c r="BF13" s="130">
        <v>581</v>
      </c>
      <c r="BG13" s="28">
        <v>588</v>
      </c>
      <c r="BH13" s="28">
        <v>595</v>
      </c>
      <c r="BI13" s="28">
        <v>601</v>
      </c>
      <c r="BJ13" s="27">
        <v>605</v>
      </c>
      <c r="BK13" s="27">
        <v>610</v>
      </c>
      <c r="BL13" s="27">
        <v>615</v>
      </c>
      <c r="BM13" s="27">
        <v>620</v>
      </c>
      <c r="BN13" s="28">
        <v>625</v>
      </c>
      <c r="BO13" s="130">
        <f t="shared" si="85"/>
        <v>629.5</v>
      </c>
      <c r="BP13" s="130">
        <v>634</v>
      </c>
      <c r="BQ13" s="130">
        <v>638</v>
      </c>
      <c r="BR13" s="130">
        <v>633</v>
      </c>
      <c r="BS13" s="130">
        <v>637</v>
      </c>
      <c r="BT13" s="130">
        <v>641</v>
      </c>
      <c r="BU13" s="130">
        <v>645</v>
      </c>
      <c r="BV13" s="130">
        <v>649</v>
      </c>
      <c r="BW13" s="130">
        <v>653</v>
      </c>
      <c r="BX13" s="130">
        <v>657</v>
      </c>
      <c r="BY13" s="28">
        <v>661</v>
      </c>
      <c r="BZ13" s="130">
        <v>664</v>
      </c>
      <c r="CA13" s="130">
        <v>667</v>
      </c>
      <c r="CB13" s="130">
        <v>670</v>
      </c>
      <c r="CC13" s="130">
        <v>673</v>
      </c>
      <c r="CD13" s="130">
        <v>676</v>
      </c>
      <c r="CE13" s="130">
        <v>679</v>
      </c>
      <c r="CF13" s="130">
        <v>682</v>
      </c>
      <c r="CG13" s="28">
        <v>689</v>
      </c>
      <c r="CH13" s="130">
        <f t="shared" ref="CH13:CL13" si="102">+CG13+($CM13-$CG13)/6</f>
        <v>695.16666666666663</v>
      </c>
      <c r="CI13" s="130">
        <f t="shared" si="102"/>
        <v>701.33333333333326</v>
      </c>
      <c r="CJ13" s="130">
        <f t="shared" si="102"/>
        <v>707.49999999999989</v>
      </c>
      <c r="CK13" s="130">
        <f t="shared" si="102"/>
        <v>713.66666666666652</v>
      </c>
      <c r="CL13" s="130">
        <f t="shared" si="102"/>
        <v>719.83333333333314</v>
      </c>
      <c r="CM13" s="28">
        <v>726</v>
      </c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130">
        <f t="shared" si="1"/>
        <v>2</v>
      </c>
      <c r="DK13" s="130">
        <f t="shared" si="2"/>
        <v>3</v>
      </c>
      <c r="DL13" s="130">
        <f t="shared" si="3"/>
        <v>0</v>
      </c>
      <c r="DM13" s="130">
        <f t="shared" si="4"/>
        <v>5</v>
      </c>
      <c r="DN13" s="130">
        <f t="shared" si="5"/>
        <v>9</v>
      </c>
      <c r="DO13" s="130">
        <f t="shared" si="6"/>
        <v>6</v>
      </c>
      <c r="DP13" s="130">
        <f t="shared" si="7"/>
        <v>8</v>
      </c>
      <c r="DQ13" s="130">
        <f t="shared" si="8"/>
        <v>9</v>
      </c>
      <c r="DR13" s="130">
        <f t="shared" si="9"/>
        <v>8</v>
      </c>
      <c r="DS13" s="130">
        <f t="shared" si="10"/>
        <v>8</v>
      </c>
      <c r="DT13" s="130">
        <f t="shared" si="11"/>
        <v>7</v>
      </c>
      <c r="DU13" s="130">
        <f t="shared" si="12"/>
        <v>14</v>
      </c>
      <c r="DV13" s="130">
        <f t="shared" si="13"/>
        <v>5</v>
      </c>
      <c r="DW13" s="130">
        <f t="shared" si="14"/>
        <v>5</v>
      </c>
      <c r="DX13" s="130">
        <f t="shared" si="15"/>
        <v>5</v>
      </c>
      <c r="DY13" s="130">
        <f t="shared" si="16"/>
        <v>5</v>
      </c>
      <c r="DZ13" s="130">
        <f t="shared" si="17"/>
        <v>5</v>
      </c>
      <c r="EA13" s="130">
        <f t="shared" si="18"/>
        <v>5</v>
      </c>
      <c r="EB13" s="130">
        <f t="shared" si="19"/>
        <v>4</v>
      </c>
      <c r="EC13" s="130">
        <f t="shared" si="20"/>
        <v>5</v>
      </c>
      <c r="ED13" s="130">
        <f t="shared" si="21"/>
        <v>1</v>
      </c>
      <c r="EE13" s="130">
        <f t="shared" si="22"/>
        <v>1</v>
      </c>
      <c r="EF13" s="130">
        <f t="shared" si="23"/>
        <v>5</v>
      </c>
      <c r="EG13" s="130">
        <f t="shared" si="24"/>
        <v>8</v>
      </c>
      <c r="EH13" s="130">
        <f t="shared" si="25"/>
        <v>9</v>
      </c>
      <c r="EI13" s="130">
        <f t="shared" si="26"/>
        <v>8</v>
      </c>
      <c r="EJ13" s="130">
        <f t="shared" si="27"/>
        <v>17</v>
      </c>
      <c r="EK13" s="130">
        <f t="shared" si="28"/>
        <v>11</v>
      </c>
      <c r="EL13" s="130">
        <f t="shared" si="29"/>
        <v>6</v>
      </c>
      <c r="EM13" s="130">
        <f t="shared" si="30"/>
        <v>4</v>
      </c>
      <c r="EN13" s="130">
        <f t="shared" si="31"/>
        <v>0</v>
      </c>
      <c r="EO13" s="130">
        <f t="shared" si="32"/>
        <v>12</v>
      </c>
      <c r="EP13" s="130">
        <f t="shared" si="33"/>
        <v>12</v>
      </c>
      <c r="EQ13" s="130">
        <f t="shared" si="34"/>
        <v>10</v>
      </c>
      <c r="ER13" s="130">
        <f t="shared" si="35"/>
        <v>11</v>
      </c>
      <c r="ES13" s="130">
        <f t="shared" si="36"/>
        <v>10</v>
      </c>
      <c r="ET13" s="130">
        <f t="shared" si="37"/>
        <v>11</v>
      </c>
      <c r="EU13" s="130">
        <f t="shared" si="38"/>
        <v>0</v>
      </c>
      <c r="EV13" s="130">
        <f t="shared" si="39"/>
        <v>23</v>
      </c>
      <c r="EW13" s="130">
        <f t="shared" si="40"/>
        <v>12</v>
      </c>
      <c r="EX13" s="130">
        <f t="shared" si="41"/>
        <v>11</v>
      </c>
      <c r="EY13" s="130">
        <f t="shared" si="42"/>
        <v>12</v>
      </c>
      <c r="EZ13" s="130">
        <f t="shared" si="43"/>
        <v>11</v>
      </c>
      <c r="FA13" s="130">
        <f t="shared" si="44"/>
        <v>2</v>
      </c>
      <c r="FB13" s="130">
        <f t="shared" si="45"/>
        <v>2</v>
      </c>
      <c r="FC13" s="130">
        <f t="shared" si="46"/>
        <v>9</v>
      </c>
      <c r="FD13" s="130">
        <f t="shared" si="47"/>
        <v>8</v>
      </c>
      <c r="FE13" s="130">
        <f t="shared" si="48"/>
        <v>6</v>
      </c>
      <c r="FF13" s="130">
        <f t="shared" si="49"/>
        <v>5</v>
      </c>
      <c r="FG13" s="130">
        <f t="shared" si="50"/>
        <v>5</v>
      </c>
      <c r="FH13" s="130">
        <f t="shared" si="51"/>
        <v>7</v>
      </c>
      <c r="FI13" s="130">
        <f t="shared" si="52"/>
        <v>8</v>
      </c>
      <c r="FJ13" s="130">
        <f t="shared" si="53"/>
        <v>9</v>
      </c>
      <c r="FK13" s="130">
        <f t="shared" si="54"/>
        <v>4</v>
      </c>
      <c r="FL13" s="130">
        <f t="shared" si="55"/>
        <v>9</v>
      </c>
      <c r="FM13" s="130">
        <f t="shared" si="56"/>
        <v>7</v>
      </c>
      <c r="FN13" s="130">
        <f t="shared" si="57"/>
        <v>7</v>
      </c>
      <c r="FO13" s="130">
        <f t="shared" si="58"/>
        <v>7</v>
      </c>
      <c r="FP13" s="130">
        <f t="shared" si="59"/>
        <v>6</v>
      </c>
      <c r="FQ13" s="130">
        <f t="shared" si="60"/>
        <v>4</v>
      </c>
      <c r="FR13" s="130">
        <f t="shared" si="61"/>
        <v>5</v>
      </c>
      <c r="FS13" s="130">
        <f t="shared" si="62"/>
        <v>5</v>
      </c>
      <c r="FT13" s="130">
        <f t="shared" si="63"/>
        <v>5</v>
      </c>
      <c r="FU13" s="130">
        <f t="shared" si="64"/>
        <v>5</v>
      </c>
      <c r="FV13" s="130">
        <f t="shared" si="65"/>
        <v>4.5</v>
      </c>
      <c r="FW13" s="130">
        <f t="shared" si="66"/>
        <v>4.5</v>
      </c>
      <c r="FX13" s="130">
        <f t="shared" si="67"/>
        <v>4</v>
      </c>
      <c r="FY13" s="130">
        <f t="shared" si="68"/>
        <v>-5</v>
      </c>
      <c r="FZ13" s="130">
        <f t="shared" si="69"/>
        <v>4</v>
      </c>
      <c r="GA13" s="130">
        <f t="shared" si="70"/>
        <v>4</v>
      </c>
      <c r="GB13" s="130">
        <f t="shared" si="71"/>
        <v>4</v>
      </c>
      <c r="GC13" s="130">
        <f t="shared" si="72"/>
        <v>4</v>
      </c>
      <c r="GD13" s="130">
        <f t="shared" si="73"/>
        <v>4</v>
      </c>
      <c r="GE13" s="130">
        <f t="shared" si="74"/>
        <v>4</v>
      </c>
      <c r="GF13" s="130">
        <f t="shared" si="75"/>
        <v>4</v>
      </c>
      <c r="GG13" s="130">
        <f t="shared" si="76"/>
        <v>3</v>
      </c>
      <c r="GH13" s="130">
        <f t="shared" si="77"/>
        <v>3</v>
      </c>
      <c r="GI13" s="130">
        <f t="shared" si="78"/>
        <v>3</v>
      </c>
      <c r="GJ13" s="130">
        <f t="shared" si="79"/>
        <v>3</v>
      </c>
      <c r="GK13" s="130">
        <f t="shared" si="80"/>
        <v>3</v>
      </c>
      <c r="GL13" s="130">
        <f t="shared" si="81"/>
        <v>3</v>
      </c>
      <c r="GM13" s="130">
        <f t="shared" si="82"/>
        <v>3</v>
      </c>
      <c r="GN13" s="130">
        <f t="shared" si="83"/>
        <v>7</v>
      </c>
      <c r="GO13" s="130">
        <f t="shared" si="87"/>
        <v>6.1666666666666288</v>
      </c>
      <c r="GP13" s="130">
        <f t="shared" si="88"/>
        <v>6.1666666666666288</v>
      </c>
      <c r="GQ13" s="130">
        <f t="shared" si="89"/>
        <v>6.1666666666666288</v>
      </c>
      <c r="GR13" s="130">
        <f t="shared" si="90"/>
        <v>6.1666666666666288</v>
      </c>
      <c r="GS13" s="130">
        <f t="shared" si="91"/>
        <v>6.1666666666666288</v>
      </c>
      <c r="GT13" s="130">
        <f t="shared" si="92"/>
        <v>6.1666666666668561</v>
      </c>
    </row>
    <row r="14" spans="1:202">
      <c r="A14" s="136" t="s">
        <v>92</v>
      </c>
      <c r="B14" s="137">
        <v>207</v>
      </c>
      <c r="C14" s="28">
        <v>209</v>
      </c>
      <c r="D14" s="28">
        <v>211</v>
      </c>
      <c r="E14" s="130">
        <v>214</v>
      </c>
      <c r="F14" s="130">
        <v>216</v>
      </c>
      <c r="G14" s="130">
        <v>222</v>
      </c>
      <c r="H14" s="28">
        <v>227</v>
      </c>
      <c r="I14" s="28">
        <v>232</v>
      </c>
      <c r="J14" s="28">
        <v>239</v>
      </c>
      <c r="K14" s="28">
        <v>245</v>
      </c>
      <c r="L14" s="28">
        <v>250</v>
      </c>
      <c r="M14" s="28">
        <v>254</v>
      </c>
      <c r="N14" s="28">
        <v>264</v>
      </c>
      <c r="O14" s="28">
        <v>268</v>
      </c>
      <c r="P14" s="28">
        <v>272</v>
      </c>
      <c r="Q14" s="28">
        <v>275</v>
      </c>
      <c r="R14" s="28">
        <v>277</v>
      </c>
      <c r="S14" s="28">
        <v>281</v>
      </c>
      <c r="T14" s="28">
        <v>285</v>
      </c>
      <c r="U14" s="28">
        <v>289</v>
      </c>
      <c r="V14" s="28">
        <v>292</v>
      </c>
      <c r="W14" s="28">
        <v>295</v>
      </c>
      <c r="X14" s="28">
        <v>299</v>
      </c>
      <c r="Y14" s="28">
        <v>303</v>
      </c>
      <c r="Z14" s="28">
        <v>307</v>
      </c>
      <c r="AA14" s="28">
        <v>311</v>
      </c>
      <c r="AB14" s="28">
        <v>315</v>
      </c>
      <c r="AC14" s="28">
        <v>322</v>
      </c>
      <c r="AD14" s="28">
        <v>326</v>
      </c>
      <c r="AE14" s="28">
        <v>329</v>
      </c>
      <c r="AF14" s="28">
        <v>332</v>
      </c>
      <c r="AG14" s="28">
        <v>336</v>
      </c>
      <c r="AH14" s="28">
        <v>338</v>
      </c>
      <c r="AI14" s="28">
        <v>341</v>
      </c>
      <c r="AJ14" s="28">
        <v>344</v>
      </c>
      <c r="AK14" s="28">
        <v>347</v>
      </c>
      <c r="AL14" s="28">
        <v>350</v>
      </c>
      <c r="AM14" s="28">
        <v>352</v>
      </c>
      <c r="AN14" s="28">
        <v>352</v>
      </c>
      <c r="AO14" s="28">
        <v>357</v>
      </c>
      <c r="AP14" s="28">
        <v>359</v>
      </c>
      <c r="AQ14" s="28">
        <v>362</v>
      </c>
      <c r="AR14" s="28">
        <v>365</v>
      </c>
      <c r="AS14" s="28">
        <v>367</v>
      </c>
      <c r="AT14" s="146">
        <v>374</v>
      </c>
      <c r="AU14" s="28">
        <v>381</v>
      </c>
      <c r="AV14" s="28">
        <v>381</v>
      </c>
      <c r="AW14" s="28">
        <v>381</v>
      </c>
      <c r="AX14" s="28">
        <v>381</v>
      </c>
      <c r="AY14" s="28">
        <v>384</v>
      </c>
      <c r="AZ14" s="28">
        <v>387</v>
      </c>
      <c r="BA14" s="28">
        <v>390</v>
      </c>
      <c r="BB14" s="28">
        <v>393</v>
      </c>
      <c r="BC14" s="28">
        <v>395</v>
      </c>
      <c r="BD14" s="28">
        <v>399</v>
      </c>
      <c r="BE14" s="28">
        <v>405</v>
      </c>
      <c r="BF14" s="130">
        <v>407</v>
      </c>
      <c r="BG14" s="28">
        <v>409</v>
      </c>
      <c r="BH14" s="28">
        <v>409</v>
      </c>
      <c r="BI14" s="28">
        <v>409</v>
      </c>
      <c r="BJ14" s="27">
        <v>410</v>
      </c>
      <c r="BK14" s="27">
        <v>412</v>
      </c>
      <c r="BL14" s="27">
        <v>413</v>
      </c>
      <c r="BM14" s="27">
        <v>415</v>
      </c>
      <c r="BN14" s="28">
        <v>417</v>
      </c>
      <c r="BO14" s="130">
        <f t="shared" si="85"/>
        <v>419.5</v>
      </c>
      <c r="BP14" s="130">
        <v>422</v>
      </c>
      <c r="BQ14" s="130">
        <v>424</v>
      </c>
      <c r="BR14" s="130">
        <v>418</v>
      </c>
      <c r="BS14" s="130">
        <v>421</v>
      </c>
      <c r="BT14" s="130">
        <v>424</v>
      </c>
      <c r="BU14" s="130">
        <v>427</v>
      </c>
      <c r="BV14" s="130">
        <v>430</v>
      </c>
      <c r="BW14" s="130">
        <v>433</v>
      </c>
      <c r="BX14" s="130">
        <v>436</v>
      </c>
      <c r="BY14" s="28">
        <v>439</v>
      </c>
      <c r="BZ14" s="130">
        <v>443</v>
      </c>
      <c r="CA14" s="130">
        <v>447</v>
      </c>
      <c r="CB14" s="130">
        <v>451</v>
      </c>
      <c r="CC14" s="130">
        <v>455</v>
      </c>
      <c r="CD14" s="130">
        <v>459</v>
      </c>
      <c r="CE14" s="130">
        <v>463</v>
      </c>
      <c r="CF14" s="130">
        <v>467</v>
      </c>
      <c r="CG14" s="28">
        <v>473</v>
      </c>
      <c r="CH14" s="130">
        <f t="shared" ref="CH14:CL14" si="103">+CG14+($CM14-$CG14)/6</f>
        <v>478.16666666666669</v>
      </c>
      <c r="CI14" s="130">
        <f t="shared" si="103"/>
        <v>483.33333333333337</v>
      </c>
      <c r="CJ14" s="130">
        <f t="shared" si="103"/>
        <v>488.50000000000006</v>
      </c>
      <c r="CK14" s="130">
        <f t="shared" si="103"/>
        <v>493.66666666666674</v>
      </c>
      <c r="CL14" s="130">
        <f t="shared" si="103"/>
        <v>498.83333333333343</v>
      </c>
      <c r="CM14" s="28">
        <v>504</v>
      </c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130">
        <f t="shared" si="1"/>
        <v>2</v>
      </c>
      <c r="DK14" s="130">
        <f t="shared" si="2"/>
        <v>2</v>
      </c>
      <c r="DL14" s="130">
        <f t="shared" si="3"/>
        <v>3</v>
      </c>
      <c r="DM14" s="130">
        <f t="shared" si="4"/>
        <v>2</v>
      </c>
      <c r="DN14" s="130">
        <f t="shared" si="5"/>
        <v>6</v>
      </c>
      <c r="DO14" s="130">
        <f t="shared" si="6"/>
        <v>5</v>
      </c>
      <c r="DP14" s="130">
        <f t="shared" si="7"/>
        <v>5</v>
      </c>
      <c r="DQ14" s="130">
        <f t="shared" si="8"/>
        <v>7</v>
      </c>
      <c r="DR14" s="130">
        <f t="shared" si="9"/>
        <v>6</v>
      </c>
      <c r="DS14" s="130">
        <f t="shared" si="10"/>
        <v>5</v>
      </c>
      <c r="DT14" s="130">
        <f t="shared" si="11"/>
        <v>4</v>
      </c>
      <c r="DU14" s="130">
        <f t="shared" si="12"/>
        <v>10</v>
      </c>
      <c r="DV14" s="130">
        <f t="shared" si="13"/>
        <v>4</v>
      </c>
      <c r="DW14" s="130">
        <f t="shared" si="14"/>
        <v>4</v>
      </c>
      <c r="DX14" s="130">
        <f t="shared" si="15"/>
        <v>3</v>
      </c>
      <c r="DY14" s="130">
        <f t="shared" si="16"/>
        <v>2</v>
      </c>
      <c r="DZ14" s="130">
        <f t="shared" si="17"/>
        <v>4</v>
      </c>
      <c r="EA14" s="130">
        <f t="shared" si="18"/>
        <v>4</v>
      </c>
      <c r="EB14" s="130">
        <f t="shared" si="19"/>
        <v>4</v>
      </c>
      <c r="EC14" s="130">
        <f t="shared" si="20"/>
        <v>3</v>
      </c>
      <c r="ED14" s="130">
        <f t="shared" si="21"/>
        <v>3</v>
      </c>
      <c r="EE14" s="130">
        <f t="shared" si="22"/>
        <v>4</v>
      </c>
      <c r="EF14" s="130">
        <f t="shared" si="23"/>
        <v>4</v>
      </c>
      <c r="EG14" s="130">
        <f t="shared" si="24"/>
        <v>4</v>
      </c>
      <c r="EH14" s="130">
        <f t="shared" si="25"/>
        <v>4</v>
      </c>
      <c r="EI14" s="130">
        <f t="shared" si="26"/>
        <v>4</v>
      </c>
      <c r="EJ14" s="130">
        <f t="shared" si="27"/>
        <v>7</v>
      </c>
      <c r="EK14" s="130">
        <f t="shared" si="28"/>
        <v>4</v>
      </c>
      <c r="EL14" s="130">
        <f t="shared" si="29"/>
        <v>3</v>
      </c>
      <c r="EM14" s="130">
        <f t="shared" si="30"/>
        <v>3</v>
      </c>
      <c r="EN14" s="130">
        <f t="shared" si="31"/>
        <v>4</v>
      </c>
      <c r="EO14" s="130">
        <f t="shared" si="32"/>
        <v>2</v>
      </c>
      <c r="EP14" s="130">
        <f t="shared" si="33"/>
        <v>3</v>
      </c>
      <c r="EQ14" s="130">
        <f t="shared" si="34"/>
        <v>3</v>
      </c>
      <c r="ER14" s="130">
        <f t="shared" si="35"/>
        <v>3</v>
      </c>
      <c r="ES14" s="130">
        <f t="shared" si="36"/>
        <v>3</v>
      </c>
      <c r="ET14" s="130">
        <f t="shared" si="37"/>
        <v>2</v>
      </c>
      <c r="EU14" s="130">
        <f t="shared" si="38"/>
        <v>0</v>
      </c>
      <c r="EV14" s="130">
        <f t="shared" si="39"/>
        <v>5</v>
      </c>
      <c r="EW14" s="130">
        <f t="shared" si="40"/>
        <v>2</v>
      </c>
      <c r="EX14" s="130">
        <f t="shared" si="41"/>
        <v>3</v>
      </c>
      <c r="EY14" s="130">
        <f t="shared" si="42"/>
        <v>3</v>
      </c>
      <c r="EZ14" s="130">
        <f t="shared" si="43"/>
        <v>2</v>
      </c>
      <c r="FA14" s="130">
        <f t="shared" si="44"/>
        <v>7</v>
      </c>
      <c r="FB14" s="130">
        <f t="shared" si="45"/>
        <v>7</v>
      </c>
      <c r="FC14" s="130">
        <f t="shared" si="46"/>
        <v>0</v>
      </c>
      <c r="FD14" s="130">
        <f t="shared" si="47"/>
        <v>0</v>
      </c>
      <c r="FE14" s="130">
        <f t="shared" si="48"/>
        <v>0</v>
      </c>
      <c r="FF14" s="130">
        <f t="shared" si="49"/>
        <v>3</v>
      </c>
      <c r="FG14" s="130">
        <f t="shared" si="50"/>
        <v>3</v>
      </c>
      <c r="FH14" s="130">
        <f t="shared" si="51"/>
        <v>3</v>
      </c>
      <c r="FI14" s="130">
        <f t="shared" si="52"/>
        <v>3</v>
      </c>
      <c r="FJ14" s="130">
        <f t="shared" si="53"/>
        <v>2</v>
      </c>
      <c r="FK14" s="130">
        <f t="shared" si="54"/>
        <v>4</v>
      </c>
      <c r="FL14" s="130">
        <f t="shared" si="55"/>
        <v>6</v>
      </c>
      <c r="FM14" s="130">
        <f t="shared" si="56"/>
        <v>2</v>
      </c>
      <c r="FN14" s="130">
        <f t="shared" si="57"/>
        <v>2</v>
      </c>
      <c r="FO14" s="130">
        <f t="shared" si="58"/>
        <v>0</v>
      </c>
      <c r="FP14" s="130">
        <f t="shared" si="59"/>
        <v>0</v>
      </c>
      <c r="FQ14" s="130">
        <f t="shared" si="60"/>
        <v>1</v>
      </c>
      <c r="FR14" s="130">
        <f t="shared" si="61"/>
        <v>2</v>
      </c>
      <c r="FS14" s="130">
        <f t="shared" si="62"/>
        <v>1</v>
      </c>
      <c r="FT14" s="130">
        <f t="shared" si="63"/>
        <v>2</v>
      </c>
      <c r="FU14" s="130">
        <f t="shared" si="64"/>
        <v>2</v>
      </c>
      <c r="FV14" s="130">
        <f t="shared" si="65"/>
        <v>2.5</v>
      </c>
      <c r="FW14" s="130">
        <f t="shared" si="66"/>
        <v>2.5</v>
      </c>
      <c r="FX14" s="130">
        <f t="shared" si="67"/>
        <v>2</v>
      </c>
      <c r="FY14" s="130">
        <f t="shared" si="68"/>
        <v>-6</v>
      </c>
      <c r="FZ14" s="130">
        <f t="shared" si="69"/>
        <v>3</v>
      </c>
      <c r="GA14" s="130">
        <f t="shared" si="70"/>
        <v>3</v>
      </c>
      <c r="GB14" s="130">
        <f t="shared" si="71"/>
        <v>3</v>
      </c>
      <c r="GC14" s="130">
        <f t="shared" si="72"/>
        <v>3</v>
      </c>
      <c r="GD14" s="130">
        <f t="shared" si="73"/>
        <v>3</v>
      </c>
      <c r="GE14" s="130">
        <f t="shared" si="74"/>
        <v>3</v>
      </c>
      <c r="GF14" s="130">
        <f t="shared" si="75"/>
        <v>3</v>
      </c>
      <c r="GG14" s="130">
        <f t="shared" si="76"/>
        <v>4</v>
      </c>
      <c r="GH14" s="130">
        <f t="shared" si="77"/>
        <v>4</v>
      </c>
      <c r="GI14" s="130">
        <f t="shared" si="78"/>
        <v>4</v>
      </c>
      <c r="GJ14" s="130">
        <f t="shared" si="79"/>
        <v>4</v>
      </c>
      <c r="GK14" s="130">
        <f t="shared" si="80"/>
        <v>4</v>
      </c>
      <c r="GL14" s="130">
        <f t="shared" si="81"/>
        <v>4</v>
      </c>
      <c r="GM14" s="130">
        <f t="shared" si="82"/>
        <v>4</v>
      </c>
      <c r="GN14" s="130">
        <f t="shared" si="83"/>
        <v>6</v>
      </c>
      <c r="GO14" s="130">
        <f t="shared" si="87"/>
        <v>5.1666666666666856</v>
      </c>
      <c r="GP14" s="130">
        <f t="shared" si="88"/>
        <v>5.1666666666666856</v>
      </c>
      <c r="GQ14" s="130">
        <f t="shared" si="89"/>
        <v>5.1666666666666856</v>
      </c>
      <c r="GR14" s="130">
        <f t="shared" si="90"/>
        <v>5.1666666666666856</v>
      </c>
      <c r="GS14" s="130">
        <f t="shared" si="91"/>
        <v>5.1666666666666856</v>
      </c>
      <c r="GT14" s="130">
        <f t="shared" si="92"/>
        <v>5.1666666666665719</v>
      </c>
    </row>
    <row r="15" spans="1:202">
      <c r="A15" s="136" t="s">
        <v>93</v>
      </c>
      <c r="B15" s="137">
        <v>155</v>
      </c>
      <c r="C15" s="28">
        <v>160</v>
      </c>
      <c r="D15" s="28">
        <v>165</v>
      </c>
      <c r="E15" s="130">
        <v>171</v>
      </c>
      <c r="F15" s="130">
        <v>176</v>
      </c>
      <c r="G15" s="130">
        <v>181</v>
      </c>
      <c r="H15" s="28">
        <v>186</v>
      </c>
      <c r="I15" s="28">
        <v>191</v>
      </c>
      <c r="J15" s="28">
        <v>197</v>
      </c>
      <c r="K15" s="28">
        <v>202</v>
      </c>
      <c r="L15" s="28">
        <v>207</v>
      </c>
      <c r="M15" s="28">
        <v>212</v>
      </c>
      <c r="N15" s="28">
        <v>222</v>
      </c>
      <c r="O15" s="28">
        <v>228</v>
      </c>
      <c r="P15" s="28">
        <v>233</v>
      </c>
      <c r="Q15" s="28">
        <v>237</v>
      </c>
      <c r="R15" s="28">
        <v>241</v>
      </c>
      <c r="S15" s="28">
        <v>245</v>
      </c>
      <c r="T15" s="28">
        <v>250</v>
      </c>
      <c r="U15" s="28">
        <v>254</v>
      </c>
      <c r="V15" s="28">
        <v>257</v>
      </c>
      <c r="W15" s="28">
        <v>261</v>
      </c>
      <c r="X15" s="28">
        <v>266</v>
      </c>
      <c r="Y15" s="28">
        <v>271</v>
      </c>
      <c r="Z15" s="28">
        <v>275</v>
      </c>
      <c r="AA15" s="28">
        <v>279</v>
      </c>
      <c r="AB15" s="28">
        <v>284</v>
      </c>
      <c r="AC15" s="28">
        <v>292</v>
      </c>
      <c r="AD15" s="28">
        <v>296</v>
      </c>
      <c r="AE15" s="28">
        <v>301</v>
      </c>
      <c r="AF15" s="28">
        <v>308</v>
      </c>
      <c r="AG15" s="28">
        <v>314</v>
      </c>
      <c r="AH15" s="28">
        <v>321</v>
      </c>
      <c r="AI15" s="28">
        <v>327</v>
      </c>
      <c r="AJ15" s="28">
        <v>333</v>
      </c>
      <c r="AK15" s="28">
        <v>338</v>
      </c>
      <c r="AL15" s="28">
        <v>343</v>
      </c>
      <c r="AM15" s="28">
        <v>345</v>
      </c>
      <c r="AN15" s="28">
        <v>345</v>
      </c>
      <c r="AO15" s="28">
        <v>362</v>
      </c>
      <c r="AP15" s="28">
        <v>368</v>
      </c>
      <c r="AQ15" s="28">
        <v>376</v>
      </c>
      <c r="AR15" s="28">
        <v>383</v>
      </c>
      <c r="AS15" s="28">
        <v>389</v>
      </c>
      <c r="AT15" s="146">
        <v>396</v>
      </c>
      <c r="AU15" s="28">
        <v>403</v>
      </c>
      <c r="AV15" s="28">
        <v>411</v>
      </c>
      <c r="AW15" s="28">
        <v>417</v>
      </c>
      <c r="AX15" s="28">
        <v>424</v>
      </c>
      <c r="AY15" s="28">
        <v>428</v>
      </c>
      <c r="AZ15" s="28">
        <v>430</v>
      </c>
      <c r="BA15" s="28">
        <v>430</v>
      </c>
      <c r="BB15" s="28">
        <v>431</v>
      </c>
      <c r="BC15" s="28">
        <v>437</v>
      </c>
      <c r="BD15" s="28">
        <v>442</v>
      </c>
      <c r="BE15" s="28">
        <v>445</v>
      </c>
      <c r="BF15" s="130">
        <v>447</v>
      </c>
      <c r="BG15" s="28">
        <v>450</v>
      </c>
      <c r="BH15" s="28">
        <v>451</v>
      </c>
      <c r="BI15" s="28">
        <v>450</v>
      </c>
      <c r="BJ15" s="27">
        <v>455</v>
      </c>
      <c r="BK15" s="27">
        <v>461</v>
      </c>
      <c r="BL15" s="27">
        <v>467</v>
      </c>
      <c r="BM15" s="27">
        <v>473</v>
      </c>
      <c r="BN15" s="28">
        <v>479</v>
      </c>
      <c r="BO15" s="130">
        <f t="shared" si="85"/>
        <v>488.5</v>
      </c>
      <c r="BP15" s="130">
        <v>498</v>
      </c>
      <c r="BQ15" s="130">
        <v>510</v>
      </c>
      <c r="BR15" s="130">
        <v>505</v>
      </c>
      <c r="BS15" s="130">
        <v>518</v>
      </c>
      <c r="BT15" s="130">
        <v>531</v>
      </c>
      <c r="BU15" s="130">
        <v>544</v>
      </c>
      <c r="BV15" s="130">
        <v>557</v>
      </c>
      <c r="BW15" s="130">
        <v>570</v>
      </c>
      <c r="BX15" s="130">
        <v>583</v>
      </c>
      <c r="BY15" s="28">
        <v>596</v>
      </c>
      <c r="BZ15" s="130">
        <v>606</v>
      </c>
      <c r="CA15" s="130">
        <v>616</v>
      </c>
      <c r="CB15" s="130">
        <v>626</v>
      </c>
      <c r="CC15" s="130">
        <v>636</v>
      </c>
      <c r="CD15" s="130">
        <v>646</v>
      </c>
      <c r="CE15" s="130">
        <v>656</v>
      </c>
      <c r="CF15" s="130">
        <v>666</v>
      </c>
      <c r="CG15" s="28">
        <v>683</v>
      </c>
      <c r="CH15" s="130">
        <f t="shared" ref="CH15:CL15" si="104">+CG15+($CM15-$CG15)/6</f>
        <v>687.33333333333337</v>
      </c>
      <c r="CI15" s="130">
        <f t="shared" si="104"/>
        <v>691.66666666666674</v>
      </c>
      <c r="CJ15" s="130">
        <f t="shared" si="104"/>
        <v>696.00000000000011</v>
      </c>
      <c r="CK15" s="130">
        <f t="shared" si="104"/>
        <v>700.33333333333348</v>
      </c>
      <c r="CL15" s="130">
        <f t="shared" si="104"/>
        <v>704.66666666666686</v>
      </c>
      <c r="CM15" s="28">
        <v>709</v>
      </c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130">
        <f t="shared" si="1"/>
        <v>5</v>
      </c>
      <c r="DK15" s="130">
        <f t="shared" si="2"/>
        <v>5</v>
      </c>
      <c r="DL15" s="130">
        <f t="shared" si="3"/>
        <v>6</v>
      </c>
      <c r="DM15" s="130">
        <f t="shared" si="4"/>
        <v>5</v>
      </c>
      <c r="DN15" s="130">
        <f t="shared" si="5"/>
        <v>5</v>
      </c>
      <c r="DO15" s="130">
        <f t="shared" si="6"/>
        <v>5</v>
      </c>
      <c r="DP15" s="130">
        <f t="shared" si="7"/>
        <v>5</v>
      </c>
      <c r="DQ15" s="130">
        <f t="shared" si="8"/>
        <v>6</v>
      </c>
      <c r="DR15" s="130">
        <f t="shared" si="9"/>
        <v>5</v>
      </c>
      <c r="DS15" s="130">
        <f t="shared" si="10"/>
        <v>5</v>
      </c>
      <c r="DT15" s="130">
        <f t="shared" si="11"/>
        <v>5</v>
      </c>
      <c r="DU15" s="130">
        <f t="shared" si="12"/>
        <v>10</v>
      </c>
      <c r="DV15" s="130">
        <f t="shared" si="13"/>
        <v>6</v>
      </c>
      <c r="DW15" s="130">
        <f t="shared" si="14"/>
        <v>5</v>
      </c>
      <c r="DX15" s="130">
        <f t="shared" si="15"/>
        <v>4</v>
      </c>
      <c r="DY15" s="130">
        <f t="shared" si="16"/>
        <v>4</v>
      </c>
      <c r="DZ15" s="130">
        <f t="shared" si="17"/>
        <v>4</v>
      </c>
      <c r="EA15" s="130">
        <f t="shared" si="18"/>
        <v>5</v>
      </c>
      <c r="EB15" s="130">
        <f t="shared" si="19"/>
        <v>4</v>
      </c>
      <c r="EC15" s="130">
        <f t="shared" si="20"/>
        <v>3</v>
      </c>
      <c r="ED15" s="130">
        <f t="shared" si="21"/>
        <v>4</v>
      </c>
      <c r="EE15" s="130">
        <f t="shared" si="22"/>
        <v>5</v>
      </c>
      <c r="EF15" s="130">
        <f t="shared" si="23"/>
        <v>5</v>
      </c>
      <c r="EG15" s="130">
        <f t="shared" si="24"/>
        <v>4</v>
      </c>
      <c r="EH15" s="130">
        <f t="shared" si="25"/>
        <v>4</v>
      </c>
      <c r="EI15" s="130">
        <f t="shared" si="26"/>
        <v>5</v>
      </c>
      <c r="EJ15" s="130">
        <f t="shared" si="27"/>
        <v>8</v>
      </c>
      <c r="EK15" s="130">
        <f t="shared" si="28"/>
        <v>4</v>
      </c>
      <c r="EL15" s="130">
        <f t="shared" si="29"/>
        <v>5</v>
      </c>
      <c r="EM15" s="130">
        <f t="shared" si="30"/>
        <v>7</v>
      </c>
      <c r="EN15" s="130">
        <f t="shared" si="31"/>
        <v>6</v>
      </c>
      <c r="EO15" s="130">
        <f t="shared" si="32"/>
        <v>7</v>
      </c>
      <c r="EP15" s="130">
        <f t="shared" si="33"/>
        <v>6</v>
      </c>
      <c r="EQ15" s="130">
        <f t="shared" si="34"/>
        <v>6</v>
      </c>
      <c r="ER15" s="130">
        <f t="shared" si="35"/>
        <v>5</v>
      </c>
      <c r="ES15" s="130">
        <f t="shared" si="36"/>
        <v>5</v>
      </c>
      <c r="ET15" s="130">
        <f t="shared" si="37"/>
        <v>2</v>
      </c>
      <c r="EU15" s="130">
        <f t="shared" si="38"/>
        <v>0</v>
      </c>
      <c r="EV15" s="130">
        <f t="shared" si="39"/>
        <v>17</v>
      </c>
      <c r="EW15" s="130">
        <f t="shared" si="40"/>
        <v>6</v>
      </c>
      <c r="EX15" s="130">
        <f t="shared" si="41"/>
        <v>8</v>
      </c>
      <c r="EY15" s="130">
        <f t="shared" si="42"/>
        <v>7</v>
      </c>
      <c r="EZ15" s="130">
        <f t="shared" si="43"/>
        <v>6</v>
      </c>
      <c r="FA15" s="130">
        <f t="shared" si="44"/>
        <v>7</v>
      </c>
      <c r="FB15" s="130">
        <f t="shared" si="45"/>
        <v>7</v>
      </c>
      <c r="FC15" s="130">
        <f t="shared" si="46"/>
        <v>8</v>
      </c>
      <c r="FD15" s="130">
        <f t="shared" si="47"/>
        <v>6</v>
      </c>
      <c r="FE15" s="130">
        <f t="shared" si="48"/>
        <v>7</v>
      </c>
      <c r="FF15" s="130">
        <f t="shared" si="49"/>
        <v>4</v>
      </c>
      <c r="FG15" s="130">
        <f t="shared" si="50"/>
        <v>2</v>
      </c>
      <c r="FH15" s="130">
        <f t="shared" si="51"/>
        <v>0</v>
      </c>
      <c r="FI15" s="130">
        <f t="shared" si="52"/>
        <v>1</v>
      </c>
      <c r="FJ15" s="130">
        <f t="shared" si="53"/>
        <v>6</v>
      </c>
      <c r="FK15" s="130">
        <f t="shared" si="54"/>
        <v>5</v>
      </c>
      <c r="FL15" s="130">
        <f t="shared" si="55"/>
        <v>3</v>
      </c>
      <c r="FM15" s="130">
        <f t="shared" si="56"/>
        <v>2</v>
      </c>
      <c r="FN15" s="130">
        <f t="shared" si="57"/>
        <v>3</v>
      </c>
      <c r="FO15" s="130">
        <f t="shared" si="58"/>
        <v>1</v>
      </c>
      <c r="FP15" s="130">
        <f t="shared" si="59"/>
        <v>-1</v>
      </c>
      <c r="FQ15" s="130">
        <f t="shared" si="60"/>
        <v>5</v>
      </c>
      <c r="FR15" s="130">
        <f t="shared" si="61"/>
        <v>6</v>
      </c>
      <c r="FS15" s="130">
        <f t="shared" si="62"/>
        <v>6</v>
      </c>
      <c r="FT15" s="130">
        <f t="shared" si="63"/>
        <v>6</v>
      </c>
      <c r="FU15" s="130">
        <f t="shared" si="64"/>
        <v>6</v>
      </c>
      <c r="FV15" s="130">
        <f t="shared" si="65"/>
        <v>9.5</v>
      </c>
      <c r="FW15" s="130">
        <f t="shared" si="66"/>
        <v>9.5</v>
      </c>
      <c r="FX15" s="130">
        <f t="shared" si="67"/>
        <v>12</v>
      </c>
      <c r="FY15" s="130">
        <f t="shared" si="68"/>
        <v>-5</v>
      </c>
      <c r="FZ15" s="130">
        <f t="shared" si="69"/>
        <v>13</v>
      </c>
      <c r="GA15" s="130">
        <f t="shared" si="70"/>
        <v>13</v>
      </c>
      <c r="GB15" s="130">
        <f t="shared" si="71"/>
        <v>13</v>
      </c>
      <c r="GC15" s="130">
        <f t="shared" si="72"/>
        <v>13</v>
      </c>
      <c r="GD15" s="130">
        <f t="shared" si="73"/>
        <v>13</v>
      </c>
      <c r="GE15" s="130">
        <f t="shared" si="74"/>
        <v>13</v>
      </c>
      <c r="GF15" s="130">
        <f t="shared" si="75"/>
        <v>13</v>
      </c>
      <c r="GG15" s="130">
        <f t="shared" si="76"/>
        <v>10</v>
      </c>
      <c r="GH15" s="130">
        <f t="shared" si="77"/>
        <v>10</v>
      </c>
      <c r="GI15" s="130">
        <f t="shared" si="78"/>
        <v>10</v>
      </c>
      <c r="GJ15" s="130">
        <f t="shared" si="79"/>
        <v>10</v>
      </c>
      <c r="GK15" s="130">
        <f t="shared" si="80"/>
        <v>10</v>
      </c>
      <c r="GL15" s="130">
        <f t="shared" si="81"/>
        <v>10</v>
      </c>
      <c r="GM15" s="130">
        <f t="shared" si="82"/>
        <v>10</v>
      </c>
      <c r="GN15" s="130">
        <f t="shared" si="83"/>
        <v>17</v>
      </c>
      <c r="GO15" s="130">
        <f t="shared" si="87"/>
        <v>4.3333333333333712</v>
      </c>
      <c r="GP15" s="130">
        <f t="shared" si="88"/>
        <v>4.3333333333333712</v>
      </c>
      <c r="GQ15" s="130">
        <f t="shared" si="89"/>
        <v>4.3333333333333712</v>
      </c>
      <c r="GR15" s="130">
        <f t="shared" si="90"/>
        <v>4.3333333333333712</v>
      </c>
      <c r="GS15" s="130">
        <f t="shared" si="91"/>
        <v>4.3333333333333712</v>
      </c>
      <c r="GT15" s="130">
        <f t="shared" si="92"/>
        <v>4.3333333333331439</v>
      </c>
    </row>
    <row r="16" spans="1:202">
      <c r="A16" s="136" t="s">
        <v>141</v>
      </c>
      <c r="B16" s="137">
        <v>432</v>
      </c>
      <c r="C16" s="28">
        <v>445</v>
      </c>
      <c r="D16" s="28">
        <v>455</v>
      </c>
      <c r="E16" s="130">
        <v>468</v>
      </c>
      <c r="F16" s="130">
        <v>478</v>
      </c>
      <c r="G16" s="130">
        <v>490</v>
      </c>
      <c r="H16" s="28">
        <v>499</v>
      </c>
      <c r="I16" s="28">
        <v>509</v>
      </c>
      <c r="J16" s="28">
        <v>520</v>
      </c>
      <c r="K16" s="28">
        <v>528</v>
      </c>
      <c r="L16" s="28">
        <v>534</v>
      </c>
      <c r="M16" s="28">
        <v>539</v>
      </c>
      <c r="N16" s="28">
        <v>542</v>
      </c>
      <c r="O16" s="28">
        <v>542</v>
      </c>
      <c r="P16" s="28">
        <v>545</v>
      </c>
      <c r="Q16" s="28">
        <v>551</v>
      </c>
      <c r="R16" s="28">
        <v>559</v>
      </c>
      <c r="S16" s="28">
        <v>564</v>
      </c>
      <c r="T16" s="28">
        <v>568</v>
      </c>
      <c r="U16" s="28">
        <v>573</v>
      </c>
      <c r="V16" s="28">
        <v>576</v>
      </c>
      <c r="W16" s="28">
        <v>580</v>
      </c>
      <c r="X16" s="28">
        <v>584</v>
      </c>
      <c r="Y16" s="28">
        <v>589</v>
      </c>
      <c r="Z16" s="28">
        <v>592</v>
      </c>
      <c r="AA16" s="28">
        <v>596</v>
      </c>
      <c r="AB16" s="28">
        <v>598</v>
      </c>
      <c r="AC16" s="28">
        <v>621</v>
      </c>
      <c r="AD16" s="28">
        <v>635</v>
      </c>
      <c r="AE16" s="28">
        <v>647</v>
      </c>
      <c r="AF16" s="28">
        <v>655</v>
      </c>
      <c r="AG16" s="28">
        <v>661</v>
      </c>
      <c r="AH16" s="28">
        <v>668</v>
      </c>
      <c r="AI16" s="28">
        <v>679</v>
      </c>
      <c r="AJ16" s="28">
        <v>690</v>
      </c>
      <c r="AK16" s="28">
        <v>700</v>
      </c>
      <c r="AL16" s="28">
        <v>708</v>
      </c>
      <c r="AM16" s="28">
        <v>717</v>
      </c>
      <c r="AN16" s="28">
        <v>717</v>
      </c>
      <c r="AO16" s="28">
        <v>727</v>
      </c>
      <c r="AP16" s="28">
        <v>735</v>
      </c>
      <c r="AQ16" s="28">
        <v>743</v>
      </c>
      <c r="AR16" s="28">
        <v>750</v>
      </c>
      <c r="AS16" s="28">
        <v>756</v>
      </c>
      <c r="AT16" s="146">
        <v>765</v>
      </c>
      <c r="AU16" s="28">
        <v>774</v>
      </c>
      <c r="AV16" s="28">
        <v>783</v>
      </c>
      <c r="AW16" s="28">
        <v>791</v>
      </c>
      <c r="AX16" s="28">
        <v>798</v>
      </c>
      <c r="AY16" s="28">
        <v>806</v>
      </c>
      <c r="AZ16" s="28">
        <v>811</v>
      </c>
      <c r="BA16" s="28">
        <v>819</v>
      </c>
      <c r="BB16" s="28">
        <v>825</v>
      </c>
      <c r="BC16" s="28">
        <v>829</v>
      </c>
      <c r="BD16" s="28">
        <v>836</v>
      </c>
      <c r="BE16" s="28">
        <v>841</v>
      </c>
      <c r="BF16" s="130">
        <v>846</v>
      </c>
      <c r="BG16" s="28">
        <v>852</v>
      </c>
      <c r="BH16" s="28">
        <v>858</v>
      </c>
      <c r="BI16" s="28">
        <v>862</v>
      </c>
      <c r="BJ16" s="27">
        <v>865</v>
      </c>
      <c r="BK16" s="27">
        <v>869</v>
      </c>
      <c r="BL16" s="27">
        <v>873</v>
      </c>
      <c r="BM16" s="27">
        <v>877</v>
      </c>
      <c r="BN16" s="28">
        <v>881</v>
      </c>
      <c r="BO16" s="130">
        <f t="shared" si="85"/>
        <v>885</v>
      </c>
      <c r="BP16" s="130">
        <v>889</v>
      </c>
      <c r="BQ16" s="130">
        <v>893</v>
      </c>
      <c r="BR16" s="130">
        <v>891</v>
      </c>
      <c r="BS16" s="130">
        <v>898</v>
      </c>
      <c r="BT16" s="130">
        <v>905</v>
      </c>
      <c r="BU16" s="130">
        <v>912</v>
      </c>
      <c r="BV16" s="130">
        <v>919</v>
      </c>
      <c r="BW16" s="130">
        <v>926</v>
      </c>
      <c r="BX16" s="130">
        <v>933</v>
      </c>
      <c r="BY16" s="28">
        <v>940</v>
      </c>
      <c r="BZ16" s="130">
        <v>943</v>
      </c>
      <c r="CA16" s="130">
        <v>946</v>
      </c>
      <c r="CB16" s="130">
        <v>949</v>
      </c>
      <c r="CC16" s="130">
        <v>952</v>
      </c>
      <c r="CD16" s="130">
        <v>955</v>
      </c>
      <c r="CE16" s="130">
        <v>958</v>
      </c>
      <c r="CF16" s="130">
        <v>961</v>
      </c>
      <c r="CG16" s="28">
        <v>970</v>
      </c>
      <c r="CH16" s="130">
        <f t="shared" ref="CH16:CL16" si="105">+CG16+($CM16-$CG16)/6</f>
        <v>974.83333333333337</v>
      </c>
      <c r="CI16" s="130">
        <f t="shared" si="105"/>
        <v>979.66666666666674</v>
      </c>
      <c r="CJ16" s="130">
        <f t="shared" si="105"/>
        <v>984.50000000000011</v>
      </c>
      <c r="CK16" s="130">
        <f t="shared" si="105"/>
        <v>989.33333333333348</v>
      </c>
      <c r="CL16" s="130">
        <f t="shared" si="105"/>
        <v>994.16666666666686</v>
      </c>
      <c r="CM16" s="28">
        <v>999</v>
      </c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130">
        <f t="shared" si="1"/>
        <v>13</v>
      </c>
      <c r="DK16" s="130">
        <f t="shared" si="2"/>
        <v>10</v>
      </c>
      <c r="DL16" s="130">
        <f t="shared" si="3"/>
        <v>13</v>
      </c>
      <c r="DM16" s="130">
        <f t="shared" si="4"/>
        <v>10</v>
      </c>
      <c r="DN16" s="130">
        <f t="shared" si="5"/>
        <v>12</v>
      </c>
      <c r="DO16" s="130">
        <f t="shared" si="6"/>
        <v>9</v>
      </c>
      <c r="DP16" s="130">
        <f t="shared" si="7"/>
        <v>10</v>
      </c>
      <c r="DQ16" s="130">
        <f t="shared" si="8"/>
        <v>11</v>
      </c>
      <c r="DR16" s="130">
        <f t="shared" si="9"/>
        <v>8</v>
      </c>
      <c r="DS16" s="130">
        <f t="shared" si="10"/>
        <v>6</v>
      </c>
      <c r="DT16" s="130">
        <f t="shared" si="11"/>
        <v>5</v>
      </c>
      <c r="DU16" s="130">
        <f t="shared" si="12"/>
        <v>3</v>
      </c>
      <c r="DV16" s="130">
        <f t="shared" si="13"/>
        <v>0</v>
      </c>
      <c r="DW16" s="130">
        <f t="shared" si="14"/>
        <v>3</v>
      </c>
      <c r="DX16" s="130">
        <f t="shared" si="15"/>
        <v>6</v>
      </c>
      <c r="DY16" s="130">
        <f t="shared" si="16"/>
        <v>8</v>
      </c>
      <c r="DZ16" s="130">
        <f t="shared" si="17"/>
        <v>5</v>
      </c>
      <c r="EA16" s="130">
        <f t="shared" si="18"/>
        <v>4</v>
      </c>
      <c r="EB16" s="130">
        <f t="shared" si="19"/>
        <v>5</v>
      </c>
      <c r="EC16" s="130">
        <f t="shared" si="20"/>
        <v>3</v>
      </c>
      <c r="ED16" s="130">
        <f t="shared" si="21"/>
        <v>4</v>
      </c>
      <c r="EE16" s="130">
        <f t="shared" si="22"/>
        <v>4</v>
      </c>
      <c r="EF16" s="130">
        <f t="shared" si="23"/>
        <v>5</v>
      </c>
      <c r="EG16" s="130">
        <f t="shared" si="24"/>
        <v>3</v>
      </c>
      <c r="EH16" s="130">
        <f t="shared" si="25"/>
        <v>4</v>
      </c>
      <c r="EI16" s="130">
        <f t="shared" si="26"/>
        <v>2</v>
      </c>
      <c r="EJ16" s="130">
        <f t="shared" si="27"/>
        <v>23</v>
      </c>
      <c r="EK16" s="130">
        <f t="shared" si="28"/>
        <v>14</v>
      </c>
      <c r="EL16" s="130">
        <f t="shared" si="29"/>
        <v>12</v>
      </c>
      <c r="EM16" s="130">
        <f t="shared" si="30"/>
        <v>8</v>
      </c>
      <c r="EN16" s="130">
        <f t="shared" si="31"/>
        <v>6</v>
      </c>
      <c r="EO16" s="130">
        <f t="shared" si="32"/>
        <v>7</v>
      </c>
      <c r="EP16" s="130">
        <f t="shared" si="33"/>
        <v>11</v>
      </c>
      <c r="EQ16" s="130">
        <f t="shared" si="34"/>
        <v>11</v>
      </c>
      <c r="ER16" s="130">
        <f t="shared" si="35"/>
        <v>10</v>
      </c>
      <c r="ES16" s="130">
        <f t="shared" si="36"/>
        <v>8</v>
      </c>
      <c r="ET16" s="130">
        <f t="shared" si="37"/>
        <v>9</v>
      </c>
      <c r="EU16" s="130">
        <f t="shared" si="38"/>
        <v>0</v>
      </c>
      <c r="EV16" s="130">
        <f t="shared" si="39"/>
        <v>10</v>
      </c>
      <c r="EW16" s="130">
        <f t="shared" si="40"/>
        <v>8</v>
      </c>
      <c r="EX16" s="130">
        <f t="shared" si="41"/>
        <v>8</v>
      </c>
      <c r="EY16" s="130">
        <f t="shared" si="42"/>
        <v>7</v>
      </c>
      <c r="EZ16" s="130">
        <f t="shared" si="43"/>
        <v>6</v>
      </c>
      <c r="FA16" s="130">
        <f t="shared" si="44"/>
        <v>9</v>
      </c>
      <c r="FB16" s="130">
        <f t="shared" si="45"/>
        <v>9</v>
      </c>
      <c r="FC16" s="130">
        <f t="shared" si="46"/>
        <v>9</v>
      </c>
      <c r="FD16" s="130">
        <f t="shared" si="47"/>
        <v>8</v>
      </c>
      <c r="FE16" s="130">
        <f t="shared" si="48"/>
        <v>7</v>
      </c>
      <c r="FF16" s="130">
        <f t="shared" si="49"/>
        <v>8</v>
      </c>
      <c r="FG16" s="130">
        <f t="shared" si="50"/>
        <v>5</v>
      </c>
      <c r="FH16" s="130">
        <f t="shared" si="51"/>
        <v>8</v>
      </c>
      <c r="FI16" s="130">
        <f t="shared" si="52"/>
        <v>6</v>
      </c>
      <c r="FJ16" s="130">
        <f t="shared" si="53"/>
        <v>4</v>
      </c>
      <c r="FK16" s="130">
        <f t="shared" si="54"/>
        <v>7</v>
      </c>
      <c r="FL16" s="130">
        <f t="shared" si="55"/>
        <v>5</v>
      </c>
      <c r="FM16" s="130">
        <f t="shared" si="56"/>
        <v>5</v>
      </c>
      <c r="FN16" s="130">
        <f t="shared" si="57"/>
        <v>6</v>
      </c>
      <c r="FO16" s="130">
        <f t="shared" si="58"/>
        <v>6</v>
      </c>
      <c r="FP16" s="130">
        <f t="shared" si="59"/>
        <v>4</v>
      </c>
      <c r="FQ16" s="130">
        <f t="shared" si="60"/>
        <v>3</v>
      </c>
      <c r="FR16" s="130">
        <f t="shared" si="61"/>
        <v>4</v>
      </c>
      <c r="FS16" s="130">
        <f t="shared" si="62"/>
        <v>4</v>
      </c>
      <c r="FT16" s="130">
        <f t="shared" si="63"/>
        <v>4</v>
      </c>
      <c r="FU16" s="130">
        <f t="shared" si="64"/>
        <v>4</v>
      </c>
      <c r="FV16" s="130">
        <f t="shared" si="65"/>
        <v>4</v>
      </c>
      <c r="FW16" s="130">
        <f t="shared" si="66"/>
        <v>4</v>
      </c>
      <c r="FX16" s="130">
        <f t="shared" si="67"/>
        <v>4</v>
      </c>
      <c r="FY16" s="130">
        <f t="shared" si="68"/>
        <v>-2</v>
      </c>
      <c r="FZ16" s="130">
        <f t="shared" si="69"/>
        <v>7</v>
      </c>
      <c r="GA16" s="130">
        <f t="shared" si="70"/>
        <v>7</v>
      </c>
      <c r="GB16" s="130">
        <f t="shared" si="71"/>
        <v>7</v>
      </c>
      <c r="GC16" s="130">
        <f t="shared" si="72"/>
        <v>7</v>
      </c>
      <c r="GD16" s="130">
        <f t="shared" si="73"/>
        <v>7</v>
      </c>
      <c r="GE16" s="130">
        <f t="shared" si="74"/>
        <v>7</v>
      </c>
      <c r="GF16" s="130">
        <f t="shared" si="75"/>
        <v>7</v>
      </c>
      <c r="GG16" s="130">
        <f t="shared" si="76"/>
        <v>3</v>
      </c>
      <c r="GH16" s="130">
        <f t="shared" si="77"/>
        <v>3</v>
      </c>
      <c r="GI16" s="130">
        <f t="shared" si="78"/>
        <v>3</v>
      </c>
      <c r="GJ16" s="130">
        <f t="shared" si="79"/>
        <v>3</v>
      </c>
      <c r="GK16" s="130">
        <f t="shared" si="80"/>
        <v>3</v>
      </c>
      <c r="GL16" s="130">
        <f t="shared" si="81"/>
        <v>3</v>
      </c>
      <c r="GM16" s="130">
        <f t="shared" si="82"/>
        <v>3</v>
      </c>
      <c r="GN16" s="130">
        <f t="shared" si="83"/>
        <v>9</v>
      </c>
      <c r="GO16" s="130">
        <f t="shared" si="87"/>
        <v>4.8333333333333712</v>
      </c>
      <c r="GP16" s="130">
        <f t="shared" si="88"/>
        <v>4.8333333333333712</v>
      </c>
      <c r="GQ16" s="130">
        <f t="shared" si="89"/>
        <v>4.8333333333333712</v>
      </c>
      <c r="GR16" s="130">
        <f t="shared" si="90"/>
        <v>4.8333333333333712</v>
      </c>
      <c r="GS16" s="130">
        <f t="shared" si="91"/>
        <v>4.8333333333333712</v>
      </c>
      <c r="GT16" s="130">
        <f t="shared" si="92"/>
        <v>4.8333333333331439</v>
      </c>
    </row>
    <row r="17" spans="1:202">
      <c r="A17" s="136" t="s">
        <v>40</v>
      </c>
      <c r="B17" s="137">
        <v>445</v>
      </c>
      <c r="C17" s="28">
        <v>450</v>
      </c>
      <c r="D17" s="28">
        <v>454</v>
      </c>
      <c r="E17" s="130">
        <v>457</v>
      </c>
      <c r="F17" s="130">
        <v>461</v>
      </c>
      <c r="G17" s="130">
        <v>465</v>
      </c>
      <c r="H17" s="28">
        <v>469</v>
      </c>
      <c r="I17" s="28">
        <v>473</v>
      </c>
      <c r="J17" s="28">
        <v>479</v>
      </c>
      <c r="K17" s="28">
        <v>482</v>
      </c>
      <c r="L17" s="28">
        <v>487</v>
      </c>
      <c r="M17" s="28">
        <v>493</v>
      </c>
      <c r="N17" s="28">
        <v>502</v>
      </c>
      <c r="O17" s="28">
        <v>507</v>
      </c>
      <c r="P17" s="28">
        <v>510</v>
      </c>
      <c r="Q17" s="28">
        <v>515</v>
      </c>
      <c r="R17" s="28">
        <v>520</v>
      </c>
      <c r="S17" s="28">
        <v>525</v>
      </c>
      <c r="T17" s="28">
        <v>529</v>
      </c>
      <c r="U17" s="28">
        <v>534</v>
      </c>
      <c r="V17" s="28">
        <v>541</v>
      </c>
      <c r="W17" s="28">
        <v>546</v>
      </c>
      <c r="X17" s="28">
        <v>550</v>
      </c>
      <c r="Y17" s="28">
        <v>556</v>
      </c>
      <c r="Z17" s="28">
        <v>562</v>
      </c>
      <c r="AA17" s="28">
        <v>566</v>
      </c>
      <c r="AB17" s="28">
        <v>572</v>
      </c>
      <c r="AC17" s="28">
        <v>577</v>
      </c>
      <c r="AD17" s="28">
        <v>579</v>
      </c>
      <c r="AE17" s="28">
        <v>589</v>
      </c>
      <c r="AF17" s="28">
        <v>592</v>
      </c>
      <c r="AG17" s="28">
        <v>600</v>
      </c>
      <c r="AH17" s="28">
        <v>601</v>
      </c>
      <c r="AI17" s="28">
        <v>601</v>
      </c>
      <c r="AJ17" s="28">
        <v>609</v>
      </c>
      <c r="AK17" s="28">
        <v>627</v>
      </c>
      <c r="AL17" s="28">
        <v>631</v>
      </c>
      <c r="AM17" s="28">
        <v>636</v>
      </c>
      <c r="AN17" s="28">
        <v>636</v>
      </c>
      <c r="AO17" s="28">
        <v>643</v>
      </c>
      <c r="AP17" s="28">
        <v>645</v>
      </c>
      <c r="AQ17" s="28">
        <v>647</v>
      </c>
      <c r="AR17" s="28">
        <v>650</v>
      </c>
      <c r="AS17" s="28">
        <v>653</v>
      </c>
      <c r="AT17" s="146">
        <v>656</v>
      </c>
      <c r="AU17" s="28">
        <v>659</v>
      </c>
      <c r="AV17" s="28">
        <v>662</v>
      </c>
      <c r="AW17" s="28">
        <v>664</v>
      </c>
      <c r="AX17" s="28">
        <v>666</v>
      </c>
      <c r="AY17" s="28">
        <v>666</v>
      </c>
      <c r="AZ17" s="28">
        <v>671</v>
      </c>
      <c r="BA17" s="28">
        <v>676</v>
      </c>
      <c r="BB17" s="28">
        <v>682</v>
      </c>
      <c r="BC17" s="28">
        <v>687</v>
      </c>
      <c r="BD17" s="28">
        <v>693</v>
      </c>
      <c r="BE17" s="28">
        <v>698</v>
      </c>
      <c r="BF17" s="130">
        <v>700</v>
      </c>
      <c r="BG17" s="28">
        <v>702</v>
      </c>
      <c r="BH17" s="28">
        <v>704</v>
      </c>
      <c r="BI17" s="28">
        <v>706</v>
      </c>
      <c r="BJ17" s="27">
        <v>708</v>
      </c>
      <c r="BK17" s="27">
        <v>711</v>
      </c>
      <c r="BL17" s="27">
        <v>714</v>
      </c>
      <c r="BM17" s="27">
        <v>717</v>
      </c>
      <c r="BN17" s="28">
        <v>720</v>
      </c>
      <c r="BO17" s="130">
        <f t="shared" si="85"/>
        <v>722</v>
      </c>
      <c r="BP17" s="130">
        <v>724</v>
      </c>
      <c r="BQ17" s="130">
        <v>727</v>
      </c>
      <c r="BR17" s="130">
        <v>722</v>
      </c>
      <c r="BS17" s="130">
        <v>725</v>
      </c>
      <c r="BT17" s="130">
        <v>728</v>
      </c>
      <c r="BU17" s="130">
        <v>731</v>
      </c>
      <c r="BV17" s="130">
        <v>734</v>
      </c>
      <c r="BW17" s="130">
        <v>737</v>
      </c>
      <c r="BX17" s="130">
        <v>740</v>
      </c>
      <c r="BY17" s="28">
        <v>743</v>
      </c>
      <c r="BZ17" s="130">
        <v>744</v>
      </c>
      <c r="CA17" s="130">
        <v>745</v>
      </c>
      <c r="CB17" s="130">
        <v>746</v>
      </c>
      <c r="CC17" s="130">
        <v>747</v>
      </c>
      <c r="CD17" s="130">
        <v>748</v>
      </c>
      <c r="CE17" s="130">
        <v>749</v>
      </c>
      <c r="CF17" s="130">
        <v>750</v>
      </c>
      <c r="CG17" s="28">
        <v>758</v>
      </c>
      <c r="CH17" s="130">
        <f t="shared" ref="CH17:CL17" si="106">+CG17+($CM17-$CG17)/6</f>
        <v>762.83333333333337</v>
      </c>
      <c r="CI17" s="130">
        <f t="shared" si="106"/>
        <v>767.66666666666674</v>
      </c>
      <c r="CJ17" s="130">
        <f t="shared" si="106"/>
        <v>772.50000000000011</v>
      </c>
      <c r="CK17" s="130">
        <f t="shared" si="106"/>
        <v>777.33333333333348</v>
      </c>
      <c r="CL17" s="130">
        <f t="shared" si="106"/>
        <v>782.16666666666686</v>
      </c>
      <c r="CM17" s="28">
        <v>787</v>
      </c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130">
        <f t="shared" si="1"/>
        <v>5</v>
      </c>
      <c r="DK17" s="130">
        <f t="shared" si="2"/>
        <v>4</v>
      </c>
      <c r="DL17" s="130">
        <f t="shared" si="3"/>
        <v>3</v>
      </c>
      <c r="DM17" s="130">
        <f t="shared" si="4"/>
        <v>4</v>
      </c>
      <c r="DN17" s="130">
        <f t="shared" si="5"/>
        <v>4</v>
      </c>
      <c r="DO17" s="130">
        <f t="shared" si="6"/>
        <v>4</v>
      </c>
      <c r="DP17" s="130">
        <f t="shared" si="7"/>
        <v>4</v>
      </c>
      <c r="DQ17" s="130">
        <f t="shared" si="8"/>
        <v>6</v>
      </c>
      <c r="DR17" s="130">
        <f t="shared" si="9"/>
        <v>3</v>
      </c>
      <c r="DS17" s="130">
        <f t="shared" si="10"/>
        <v>5</v>
      </c>
      <c r="DT17" s="130">
        <f t="shared" si="11"/>
        <v>6</v>
      </c>
      <c r="DU17" s="130">
        <f t="shared" si="12"/>
        <v>9</v>
      </c>
      <c r="DV17" s="130">
        <f t="shared" si="13"/>
        <v>5</v>
      </c>
      <c r="DW17" s="130">
        <f t="shared" si="14"/>
        <v>3</v>
      </c>
      <c r="DX17" s="130">
        <f t="shared" si="15"/>
        <v>5</v>
      </c>
      <c r="DY17" s="130">
        <f t="shared" si="16"/>
        <v>5</v>
      </c>
      <c r="DZ17" s="130">
        <f t="shared" si="17"/>
        <v>5</v>
      </c>
      <c r="EA17" s="130">
        <f t="shared" si="18"/>
        <v>4</v>
      </c>
      <c r="EB17" s="130">
        <f t="shared" si="19"/>
        <v>5</v>
      </c>
      <c r="EC17" s="130">
        <f t="shared" si="20"/>
        <v>7</v>
      </c>
      <c r="ED17" s="130">
        <f t="shared" si="21"/>
        <v>5</v>
      </c>
      <c r="EE17" s="130">
        <f t="shared" si="22"/>
        <v>4</v>
      </c>
      <c r="EF17" s="130">
        <f t="shared" si="23"/>
        <v>6</v>
      </c>
      <c r="EG17" s="130">
        <f t="shared" si="24"/>
        <v>6</v>
      </c>
      <c r="EH17" s="130">
        <f t="shared" si="25"/>
        <v>4</v>
      </c>
      <c r="EI17" s="130">
        <f t="shared" si="26"/>
        <v>6</v>
      </c>
      <c r="EJ17" s="130">
        <f t="shared" si="27"/>
        <v>5</v>
      </c>
      <c r="EK17" s="142">
        <f t="shared" si="28"/>
        <v>2</v>
      </c>
      <c r="EL17" s="142">
        <f t="shared" si="29"/>
        <v>10</v>
      </c>
      <c r="EM17" s="130">
        <f t="shared" si="30"/>
        <v>3</v>
      </c>
      <c r="EN17" s="130">
        <f t="shared" si="31"/>
        <v>8</v>
      </c>
      <c r="EO17" s="130">
        <f t="shared" si="32"/>
        <v>1</v>
      </c>
      <c r="EP17" s="130">
        <f t="shared" si="33"/>
        <v>0</v>
      </c>
      <c r="EQ17" s="130">
        <f t="shared" si="34"/>
        <v>8</v>
      </c>
      <c r="ER17" s="130">
        <f t="shared" si="35"/>
        <v>18</v>
      </c>
      <c r="ES17" s="130">
        <f t="shared" si="36"/>
        <v>4</v>
      </c>
      <c r="ET17" s="130">
        <f t="shared" si="37"/>
        <v>5</v>
      </c>
      <c r="EU17" s="130">
        <f t="shared" si="38"/>
        <v>0</v>
      </c>
      <c r="EV17" s="130">
        <f t="shared" si="39"/>
        <v>7</v>
      </c>
      <c r="EW17" s="130">
        <f t="shared" si="40"/>
        <v>2</v>
      </c>
      <c r="EX17" s="130">
        <f t="shared" si="41"/>
        <v>2</v>
      </c>
      <c r="EY17" s="130">
        <f t="shared" si="42"/>
        <v>3</v>
      </c>
      <c r="EZ17" s="130">
        <f t="shared" si="43"/>
        <v>3</v>
      </c>
      <c r="FA17" s="130">
        <f t="shared" si="44"/>
        <v>3</v>
      </c>
      <c r="FB17" s="130">
        <f t="shared" si="45"/>
        <v>3</v>
      </c>
      <c r="FC17" s="130">
        <f t="shared" si="46"/>
        <v>3</v>
      </c>
      <c r="FD17" s="130">
        <f t="shared" si="47"/>
        <v>2</v>
      </c>
      <c r="FE17" s="130">
        <f t="shared" si="48"/>
        <v>2</v>
      </c>
      <c r="FF17" s="130">
        <f t="shared" si="49"/>
        <v>0</v>
      </c>
      <c r="FG17" s="130">
        <f t="shared" si="50"/>
        <v>5</v>
      </c>
      <c r="FH17" s="130">
        <f t="shared" si="51"/>
        <v>5</v>
      </c>
      <c r="FI17" s="130">
        <f t="shared" si="52"/>
        <v>6</v>
      </c>
      <c r="FJ17" s="130">
        <f t="shared" si="53"/>
        <v>5</v>
      </c>
      <c r="FK17" s="130">
        <f t="shared" si="54"/>
        <v>6</v>
      </c>
      <c r="FL17" s="130">
        <f t="shared" si="55"/>
        <v>5</v>
      </c>
      <c r="FM17" s="130">
        <f t="shared" si="56"/>
        <v>2</v>
      </c>
      <c r="FN17" s="130">
        <f t="shared" si="57"/>
        <v>2</v>
      </c>
      <c r="FO17" s="130">
        <f t="shared" si="58"/>
        <v>2</v>
      </c>
      <c r="FP17" s="130">
        <f t="shared" si="59"/>
        <v>2</v>
      </c>
      <c r="FQ17" s="130">
        <f t="shared" si="60"/>
        <v>2</v>
      </c>
      <c r="FR17" s="130">
        <f t="shared" si="61"/>
        <v>3</v>
      </c>
      <c r="FS17" s="130">
        <f t="shared" si="62"/>
        <v>3</v>
      </c>
      <c r="FT17" s="130">
        <f t="shared" si="63"/>
        <v>3</v>
      </c>
      <c r="FU17" s="130">
        <f t="shared" si="64"/>
        <v>3</v>
      </c>
      <c r="FV17" s="130">
        <f t="shared" si="65"/>
        <v>2</v>
      </c>
      <c r="FW17" s="130">
        <f t="shared" si="66"/>
        <v>2</v>
      </c>
      <c r="FX17" s="130">
        <f t="shared" si="67"/>
        <v>3</v>
      </c>
      <c r="FY17" s="130">
        <f t="shared" si="68"/>
        <v>-5</v>
      </c>
      <c r="FZ17" s="130">
        <f t="shared" si="69"/>
        <v>3</v>
      </c>
      <c r="GA17" s="130">
        <f t="shared" si="70"/>
        <v>3</v>
      </c>
      <c r="GB17" s="130">
        <f t="shared" si="71"/>
        <v>3</v>
      </c>
      <c r="GC17" s="130">
        <f t="shared" si="72"/>
        <v>3</v>
      </c>
      <c r="GD17" s="130">
        <f t="shared" si="73"/>
        <v>3</v>
      </c>
      <c r="GE17" s="130">
        <f t="shared" si="74"/>
        <v>3</v>
      </c>
      <c r="GF17" s="130">
        <f t="shared" si="75"/>
        <v>3</v>
      </c>
      <c r="GG17" s="130">
        <f t="shared" si="76"/>
        <v>1</v>
      </c>
      <c r="GH17" s="130">
        <f t="shared" si="77"/>
        <v>1</v>
      </c>
      <c r="GI17" s="130">
        <f t="shared" si="78"/>
        <v>1</v>
      </c>
      <c r="GJ17" s="130">
        <f t="shared" si="79"/>
        <v>1</v>
      </c>
      <c r="GK17" s="130">
        <f t="shared" si="80"/>
        <v>1</v>
      </c>
      <c r="GL17" s="130">
        <f t="shared" si="81"/>
        <v>1</v>
      </c>
      <c r="GM17" s="130">
        <f t="shared" si="82"/>
        <v>1</v>
      </c>
      <c r="GN17" s="130">
        <f t="shared" si="83"/>
        <v>8</v>
      </c>
      <c r="GO17" s="130">
        <f t="shared" si="87"/>
        <v>4.8333333333333712</v>
      </c>
      <c r="GP17" s="130">
        <f t="shared" si="88"/>
        <v>4.8333333333333712</v>
      </c>
      <c r="GQ17" s="130">
        <f t="shared" si="89"/>
        <v>4.8333333333333712</v>
      </c>
      <c r="GR17" s="130">
        <f t="shared" si="90"/>
        <v>4.8333333333333712</v>
      </c>
      <c r="GS17" s="130">
        <f t="shared" si="91"/>
        <v>4.8333333333333712</v>
      </c>
      <c r="GT17" s="130">
        <f t="shared" si="92"/>
        <v>4.8333333333331439</v>
      </c>
    </row>
    <row r="18" spans="1:202">
      <c r="A18" s="136" t="s">
        <v>48</v>
      </c>
      <c r="B18" s="137">
        <v>243</v>
      </c>
      <c r="C18" s="28">
        <v>249</v>
      </c>
      <c r="D18" s="28">
        <v>254</v>
      </c>
      <c r="E18" s="130">
        <v>259</v>
      </c>
      <c r="F18" s="130">
        <v>264</v>
      </c>
      <c r="G18" s="130">
        <v>269</v>
      </c>
      <c r="H18" s="28">
        <v>272</v>
      </c>
      <c r="I18" s="28">
        <v>277</v>
      </c>
      <c r="J18" s="28">
        <v>281</v>
      </c>
      <c r="K18" s="28">
        <v>285</v>
      </c>
      <c r="L18" s="28">
        <v>289</v>
      </c>
      <c r="M18" s="28">
        <v>293</v>
      </c>
      <c r="N18" s="28">
        <v>299</v>
      </c>
      <c r="O18" s="28">
        <v>303</v>
      </c>
      <c r="P18" s="28">
        <v>307</v>
      </c>
      <c r="Q18" s="28">
        <v>310</v>
      </c>
      <c r="R18" s="28">
        <v>314</v>
      </c>
      <c r="S18" s="28">
        <v>317</v>
      </c>
      <c r="T18" s="28">
        <v>322</v>
      </c>
      <c r="U18" s="28">
        <v>327</v>
      </c>
      <c r="V18" s="28">
        <v>336</v>
      </c>
      <c r="W18" s="28">
        <v>342</v>
      </c>
      <c r="X18" s="28">
        <v>344</v>
      </c>
      <c r="Y18" s="28">
        <v>344</v>
      </c>
      <c r="Z18" s="28">
        <v>349</v>
      </c>
      <c r="AA18" s="28">
        <v>355</v>
      </c>
      <c r="AB18" s="28">
        <v>364</v>
      </c>
      <c r="AC18" s="28">
        <v>388</v>
      </c>
      <c r="AD18" s="28">
        <v>401</v>
      </c>
      <c r="AE18" s="28">
        <v>411</v>
      </c>
      <c r="AF18" s="28">
        <v>421</v>
      </c>
      <c r="AG18" s="28">
        <v>432</v>
      </c>
      <c r="AH18" s="28">
        <v>442</v>
      </c>
      <c r="AI18" s="28">
        <v>454</v>
      </c>
      <c r="AJ18" s="28">
        <v>466</v>
      </c>
      <c r="AK18" s="28">
        <v>474</v>
      </c>
      <c r="AL18" s="28">
        <v>480</v>
      </c>
      <c r="AM18" s="28">
        <v>481</v>
      </c>
      <c r="AN18" s="28">
        <v>481</v>
      </c>
      <c r="AO18" s="28">
        <v>481</v>
      </c>
      <c r="AP18" s="28">
        <v>482</v>
      </c>
      <c r="AQ18" s="28">
        <v>485</v>
      </c>
      <c r="AR18" s="28">
        <v>487</v>
      </c>
      <c r="AS18" s="28">
        <v>491</v>
      </c>
      <c r="AT18" s="146">
        <v>495</v>
      </c>
      <c r="AU18" s="28">
        <v>499</v>
      </c>
      <c r="AV18" s="28">
        <v>502</v>
      </c>
      <c r="AW18" s="28">
        <v>505</v>
      </c>
      <c r="AX18" s="28">
        <v>508</v>
      </c>
      <c r="AY18" s="28">
        <v>511</v>
      </c>
      <c r="AZ18" s="28">
        <v>514</v>
      </c>
      <c r="BA18" s="28">
        <v>517</v>
      </c>
      <c r="BB18" s="28">
        <v>519</v>
      </c>
      <c r="BC18" s="28">
        <v>522</v>
      </c>
      <c r="BD18" s="28">
        <v>525</v>
      </c>
      <c r="BE18" s="28">
        <v>527</v>
      </c>
      <c r="BF18" s="130">
        <v>550</v>
      </c>
      <c r="BG18" s="28">
        <v>573</v>
      </c>
      <c r="BH18" s="28">
        <v>576</v>
      </c>
      <c r="BI18" s="28">
        <v>578</v>
      </c>
      <c r="BJ18" s="27">
        <v>580</v>
      </c>
      <c r="BK18" s="27">
        <v>583</v>
      </c>
      <c r="BL18" s="27">
        <v>586</v>
      </c>
      <c r="BM18" s="27">
        <v>589</v>
      </c>
      <c r="BN18" s="28">
        <v>592</v>
      </c>
      <c r="BO18" s="130">
        <f t="shared" si="85"/>
        <v>593</v>
      </c>
      <c r="BP18" s="130">
        <v>594</v>
      </c>
      <c r="BQ18" s="130">
        <v>595</v>
      </c>
      <c r="BR18" s="130">
        <v>594</v>
      </c>
      <c r="BS18" s="130">
        <v>600</v>
      </c>
      <c r="BT18" s="130">
        <v>606</v>
      </c>
      <c r="BU18" s="130">
        <v>612</v>
      </c>
      <c r="BV18" s="130">
        <v>618</v>
      </c>
      <c r="BW18" s="130">
        <v>624</v>
      </c>
      <c r="BX18" s="130">
        <v>630</v>
      </c>
      <c r="BY18" s="28">
        <v>636</v>
      </c>
      <c r="BZ18" s="130">
        <v>640</v>
      </c>
      <c r="CA18" s="130">
        <v>644</v>
      </c>
      <c r="CB18" s="130">
        <v>648</v>
      </c>
      <c r="CC18" s="130">
        <v>652</v>
      </c>
      <c r="CD18" s="130">
        <v>656</v>
      </c>
      <c r="CE18" s="130">
        <v>660</v>
      </c>
      <c r="CF18" s="130">
        <v>664</v>
      </c>
      <c r="CG18" s="28">
        <v>671</v>
      </c>
      <c r="CH18" s="130">
        <f t="shared" ref="CH18:CL18" si="107">+CG18+($CM18-$CG18)/6</f>
        <v>674.83333333333337</v>
      </c>
      <c r="CI18" s="130">
        <f t="shared" si="107"/>
        <v>678.66666666666674</v>
      </c>
      <c r="CJ18" s="130">
        <f t="shared" si="107"/>
        <v>682.50000000000011</v>
      </c>
      <c r="CK18" s="130">
        <f t="shared" si="107"/>
        <v>686.33333333333348</v>
      </c>
      <c r="CL18" s="130">
        <f t="shared" si="107"/>
        <v>690.16666666666686</v>
      </c>
      <c r="CM18" s="28">
        <v>694</v>
      </c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130">
        <f t="shared" si="1"/>
        <v>6</v>
      </c>
      <c r="DK18" s="130">
        <f t="shared" si="2"/>
        <v>5</v>
      </c>
      <c r="DL18" s="130">
        <f t="shared" si="3"/>
        <v>5</v>
      </c>
      <c r="DM18" s="130">
        <f t="shared" si="4"/>
        <v>5</v>
      </c>
      <c r="DN18" s="130">
        <f t="shared" si="5"/>
        <v>5</v>
      </c>
      <c r="DO18" s="130">
        <f t="shared" si="6"/>
        <v>3</v>
      </c>
      <c r="DP18" s="130">
        <f t="shared" si="7"/>
        <v>5</v>
      </c>
      <c r="DQ18" s="130">
        <f t="shared" si="8"/>
        <v>4</v>
      </c>
      <c r="DR18" s="130">
        <f t="shared" si="9"/>
        <v>4</v>
      </c>
      <c r="DS18" s="130">
        <f t="shared" si="10"/>
        <v>4</v>
      </c>
      <c r="DT18" s="130">
        <f t="shared" si="11"/>
        <v>4</v>
      </c>
      <c r="DU18" s="130">
        <f t="shared" si="12"/>
        <v>6</v>
      </c>
      <c r="DV18" s="130">
        <f t="shared" si="13"/>
        <v>4</v>
      </c>
      <c r="DW18" s="130">
        <f t="shared" si="14"/>
        <v>4</v>
      </c>
      <c r="DX18" s="130">
        <f t="shared" si="15"/>
        <v>3</v>
      </c>
      <c r="DY18" s="130">
        <f t="shared" si="16"/>
        <v>4</v>
      </c>
      <c r="DZ18" s="130">
        <f t="shared" si="17"/>
        <v>3</v>
      </c>
      <c r="EA18" s="130">
        <f t="shared" si="18"/>
        <v>5</v>
      </c>
      <c r="EB18" s="130">
        <f t="shared" si="19"/>
        <v>5</v>
      </c>
      <c r="EC18" s="130">
        <f t="shared" si="20"/>
        <v>9</v>
      </c>
      <c r="ED18" s="130">
        <f t="shared" si="21"/>
        <v>6</v>
      </c>
      <c r="EE18" s="130">
        <f t="shared" si="22"/>
        <v>2</v>
      </c>
      <c r="EF18" s="130">
        <f t="shared" si="23"/>
        <v>0</v>
      </c>
      <c r="EG18" s="130">
        <f t="shared" si="24"/>
        <v>5</v>
      </c>
      <c r="EH18" s="130">
        <f t="shared" si="25"/>
        <v>6</v>
      </c>
      <c r="EI18" s="130">
        <f t="shared" si="26"/>
        <v>9</v>
      </c>
      <c r="EJ18" s="130">
        <f t="shared" si="27"/>
        <v>24</v>
      </c>
      <c r="EK18" s="130">
        <f t="shared" si="28"/>
        <v>13</v>
      </c>
      <c r="EL18" s="130">
        <f t="shared" si="29"/>
        <v>10</v>
      </c>
      <c r="EM18" s="130">
        <f t="shared" si="30"/>
        <v>10</v>
      </c>
      <c r="EN18" s="130">
        <f t="shared" si="31"/>
        <v>11</v>
      </c>
      <c r="EO18" s="130">
        <f t="shared" si="32"/>
        <v>10</v>
      </c>
      <c r="EP18" s="130">
        <f t="shared" si="33"/>
        <v>12</v>
      </c>
      <c r="EQ18" s="130">
        <f t="shared" si="34"/>
        <v>12</v>
      </c>
      <c r="ER18" s="130">
        <f t="shared" si="35"/>
        <v>8</v>
      </c>
      <c r="ES18" s="130">
        <f t="shared" si="36"/>
        <v>6</v>
      </c>
      <c r="ET18" s="130">
        <f t="shared" si="37"/>
        <v>1</v>
      </c>
      <c r="EU18" s="130">
        <f t="shared" si="38"/>
        <v>0</v>
      </c>
      <c r="EV18" s="130">
        <f t="shared" si="39"/>
        <v>0</v>
      </c>
      <c r="EW18" s="130">
        <f t="shared" si="40"/>
        <v>1</v>
      </c>
      <c r="EX18" s="130">
        <f t="shared" si="41"/>
        <v>3</v>
      </c>
      <c r="EY18" s="130">
        <f t="shared" si="42"/>
        <v>2</v>
      </c>
      <c r="EZ18" s="130">
        <f t="shared" si="43"/>
        <v>4</v>
      </c>
      <c r="FA18" s="130">
        <f t="shared" si="44"/>
        <v>4</v>
      </c>
      <c r="FB18" s="130">
        <f t="shared" si="45"/>
        <v>4</v>
      </c>
      <c r="FC18" s="130">
        <f t="shared" si="46"/>
        <v>3</v>
      </c>
      <c r="FD18" s="130">
        <f t="shared" si="47"/>
        <v>3</v>
      </c>
      <c r="FE18" s="130">
        <f t="shared" si="48"/>
        <v>3</v>
      </c>
      <c r="FF18" s="130">
        <f t="shared" si="49"/>
        <v>3</v>
      </c>
      <c r="FG18" s="130">
        <f t="shared" si="50"/>
        <v>3</v>
      </c>
      <c r="FH18" s="130">
        <f t="shared" si="51"/>
        <v>3</v>
      </c>
      <c r="FI18" s="130">
        <f t="shared" si="52"/>
        <v>2</v>
      </c>
      <c r="FJ18" s="130">
        <f t="shared" si="53"/>
        <v>3</v>
      </c>
      <c r="FK18" s="130">
        <f t="shared" si="54"/>
        <v>3</v>
      </c>
      <c r="FL18" s="130">
        <f t="shared" si="55"/>
        <v>2</v>
      </c>
      <c r="FM18" s="130">
        <f t="shared" si="56"/>
        <v>23</v>
      </c>
      <c r="FN18" s="130">
        <f t="shared" si="57"/>
        <v>23</v>
      </c>
      <c r="FO18" s="130">
        <f t="shared" si="58"/>
        <v>3</v>
      </c>
      <c r="FP18" s="130">
        <f t="shared" si="59"/>
        <v>2</v>
      </c>
      <c r="FQ18" s="130">
        <f t="shared" si="60"/>
        <v>2</v>
      </c>
      <c r="FR18" s="130">
        <f t="shared" si="61"/>
        <v>3</v>
      </c>
      <c r="FS18" s="130">
        <f t="shared" si="62"/>
        <v>3</v>
      </c>
      <c r="FT18" s="130">
        <f t="shared" si="63"/>
        <v>3</v>
      </c>
      <c r="FU18" s="130">
        <f t="shared" si="64"/>
        <v>3</v>
      </c>
      <c r="FV18" s="130">
        <f t="shared" si="65"/>
        <v>1</v>
      </c>
      <c r="FW18" s="130">
        <f t="shared" si="66"/>
        <v>1</v>
      </c>
      <c r="FX18" s="130">
        <f t="shared" si="67"/>
        <v>1</v>
      </c>
      <c r="FY18" s="130">
        <f t="shared" si="68"/>
        <v>-1</v>
      </c>
      <c r="FZ18" s="130">
        <f t="shared" si="69"/>
        <v>6</v>
      </c>
      <c r="GA18" s="130">
        <f t="shared" si="70"/>
        <v>6</v>
      </c>
      <c r="GB18" s="130">
        <f t="shared" si="71"/>
        <v>6</v>
      </c>
      <c r="GC18" s="130">
        <f t="shared" si="72"/>
        <v>6</v>
      </c>
      <c r="GD18" s="130">
        <f t="shared" si="73"/>
        <v>6</v>
      </c>
      <c r="GE18" s="130">
        <f t="shared" si="74"/>
        <v>6</v>
      </c>
      <c r="GF18" s="130">
        <f t="shared" si="75"/>
        <v>6</v>
      </c>
      <c r="GG18" s="130">
        <f t="shared" si="76"/>
        <v>4</v>
      </c>
      <c r="GH18" s="130">
        <f t="shared" si="77"/>
        <v>4</v>
      </c>
      <c r="GI18" s="130">
        <f t="shared" si="78"/>
        <v>4</v>
      </c>
      <c r="GJ18" s="130">
        <f t="shared" si="79"/>
        <v>4</v>
      </c>
      <c r="GK18" s="130">
        <f t="shared" si="80"/>
        <v>4</v>
      </c>
      <c r="GL18" s="130">
        <f t="shared" si="81"/>
        <v>4</v>
      </c>
      <c r="GM18" s="130">
        <f t="shared" si="82"/>
        <v>4</v>
      </c>
      <c r="GN18" s="130">
        <f t="shared" si="83"/>
        <v>7</v>
      </c>
      <c r="GO18" s="130">
        <f t="shared" si="87"/>
        <v>3.8333333333333712</v>
      </c>
      <c r="GP18" s="130">
        <f t="shared" si="88"/>
        <v>3.8333333333333712</v>
      </c>
      <c r="GQ18" s="130">
        <f t="shared" si="89"/>
        <v>3.8333333333333712</v>
      </c>
      <c r="GR18" s="130">
        <f t="shared" si="90"/>
        <v>3.8333333333333712</v>
      </c>
      <c r="GS18" s="130">
        <f t="shared" si="91"/>
        <v>3.8333333333333712</v>
      </c>
      <c r="GT18" s="130">
        <f t="shared" si="92"/>
        <v>3.8333333333331439</v>
      </c>
    </row>
    <row r="19" spans="1:202">
      <c r="A19" s="136" t="s">
        <v>46</v>
      </c>
      <c r="B19" s="137">
        <v>307</v>
      </c>
      <c r="C19" s="28">
        <v>318</v>
      </c>
      <c r="D19" s="28">
        <v>10</v>
      </c>
      <c r="E19" s="130">
        <v>15</v>
      </c>
      <c r="F19" s="130">
        <v>19</v>
      </c>
      <c r="G19" s="130">
        <v>24</v>
      </c>
      <c r="H19" s="28">
        <v>28</v>
      </c>
      <c r="I19" s="28">
        <v>33</v>
      </c>
      <c r="J19" s="28">
        <v>38</v>
      </c>
      <c r="K19" s="28">
        <v>43</v>
      </c>
      <c r="L19" s="28">
        <v>48</v>
      </c>
      <c r="M19" s="28">
        <v>52</v>
      </c>
      <c r="N19" s="28">
        <v>62</v>
      </c>
      <c r="O19" s="28">
        <v>66</v>
      </c>
      <c r="P19" s="28">
        <v>71</v>
      </c>
      <c r="Q19" s="28">
        <v>74</v>
      </c>
      <c r="R19" s="28">
        <v>77</v>
      </c>
      <c r="S19" s="28">
        <v>82</v>
      </c>
      <c r="T19" s="28">
        <v>86</v>
      </c>
      <c r="U19" s="28">
        <v>89</v>
      </c>
      <c r="V19" s="28">
        <v>93</v>
      </c>
      <c r="W19" s="28">
        <v>95</v>
      </c>
      <c r="X19" s="28">
        <v>98</v>
      </c>
      <c r="Y19" s="28">
        <v>101</v>
      </c>
      <c r="Z19" s="28">
        <v>103</v>
      </c>
      <c r="AA19" s="28">
        <v>105</v>
      </c>
      <c r="AB19" s="28">
        <v>108</v>
      </c>
      <c r="AC19" s="28">
        <v>119</v>
      </c>
      <c r="AD19" s="28">
        <v>126</v>
      </c>
      <c r="AE19" s="28">
        <v>132</v>
      </c>
      <c r="AF19" s="28">
        <v>141</v>
      </c>
      <c r="AG19" s="28">
        <v>149</v>
      </c>
      <c r="AH19" s="28">
        <v>158</v>
      </c>
      <c r="AI19" s="28">
        <v>162</v>
      </c>
      <c r="AJ19" s="28">
        <v>165</v>
      </c>
      <c r="AK19" s="28">
        <v>169</v>
      </c>
      <c r="AL19" s="28">
        <v>172</v>
      </c>
      <c r="AM19" s="28">
        <v>173</v>
      </c>
      <c r="AN19" s="28">
        <v>173</v>
      </c>
      <c r="AO19" s="28">
        <v>175</v>
      </c>
      <c r="AP19" s="28">
        <v>177</v>
      </c>
      <c r="AQ19" s="28">
        <v>179</v>
      </c>
      <c r="AR19" s="28">
        <v>179</v>
      </c>
      <c r="AS19" s="28">
        <v>181</v>
      </c>
      <c r="AT19" s="146">
        <v>184</v>
      </c>
      <c r="AU19" s="28">
        <v>187</v>
      </c>
      <c r="AV19" s="28">
        <v>189</v>
      </c>
      <c r="AW19" s="28">
        <v>191</v>
      </c>
      <c r="AX19" s="28">
        <v>195</v>
      </c>
      <c r="AY19" s="28">
        <v>197</v>
      </c>
      <c r="AZ19" s="28">
        <v>199</v>
      </c>
      <c r="BA19" s="28">
        <v>202</v>
      </c>
      <c r="BB19" s="28">
        <v>204</v>
      </c>
      <c r="BC19" s="28">
        <v>208</v>
      </c>
      <c r="BD19" s="28">
        <v>211</v>
      </c>
      <c r="BE19" s="28">
        <v>213</v>
      </c>
      <c r="BF19" s="130">
        <v>215</v>
      </c>
      <c r="BG19" s="28">
        <v>218</v>
      </c>
      <c r="BH19" s="28">
        <v>221</v>
      </c>
      <c r="BI19" s="28">
        <v>223</v>
      </c>
      <c r="BJ19" s="27">
        <v>225</v>
      </c>
      <c r="BK19" s="27">
        <v>227</v>
      </c>
      <c r="BL19" s="27">
        <v>229</v>
      </c>
      <c r="BM19" s="27">
        <v>231</v>
      </c>
      <c r="BN19" s="28">
        <v>233</v>
      </c>
      <c r="BO19" s="130">
        <f t="shared" si="85"/>
        <v>234</v>
      </c>
      <c r="BP19" s="130">
        <v>235</v>
      </c>
      <c r="BQ19" s="130">
        <v>235</v>
      </c>
      <c r="BR19" s="130">
        <v>233</v>
      </c>
      <c r="BS19" s="130">
        <v>237</v>
      </c>
      <c r="BT19" s="130">
        <v>241</v>
      </c>
      <c r="BU19" s="130">
        <v>245</v>
      </c>
      <c r="BV19" s="130">
        <v>249</v>
      </c>
      <c r="BW19" s="130">
        <v>253</v>
      </c>
      <c r="BX19" s="130">
        <v>257</v>
      </c>
      <c r="BY19" s="28">
        <v>261</v>
      </c>
      <c r="BZ19" s="130">
        <v>264</v>
      </c>
      <c r="CA19" s="130">
        <v>267</v>
      </c>
      <c r="CB19" s="130">
        <v>270</v>
      </c>
      <c r="CC19" s="130">
        <v>273</v>
      </c>
      <c r="CD19" s="130">
        <v>276</v>
      </c>
      <c r="CE19" s="130">
        <v>279</v>
      </c>
      <c r="CF19" s="130">
        <v>282</v>
      </c>
      <c r="CG19" s="28">
        <v>289</v>
      </c>
      <c r="CH19" s="130">
        <f t="shared" ref="CH19:CL19" si="108">+CG19+($CM19-$CG19)/6</f>
        <v>293</v>
      </c>
      <c r="CI19" s="130">
        <f t="shared" si="108"/>
        <v>297</v>
      </c>
      <c r="CJ19" s="130">
        <f t="shared" si="108"/>
        <v>301</v>
      </c>
      <c r="CK19" s="130">
        <f t="shared" si="108"/>
        <v>305</v>
      </c>
      <c r="CL19" s="130">
        <f t="shared" si="108"/>
        <v>309</v>
      </c>
      <c r="CM19" s="28">
        <v>313</v>
      </c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130">
        <f t="shared" si="1"/>
        <v>11</v>
      </c>
      <c r="DK19" s="130">
        <f t="shared" si="2"/>
        <v>-308</v>
      </c>
      <c r="DL19" s="130">
        <f t="shared" si="3"/>
        <v>5</v>
      </c>
      <c r="DM19" s="130">
        <f t="shared" si="4"/>
        <v>4</v>
      </c>
      <c r="DN19" s="130">
        <f t="shared" si="5"/>
        <v>5</v>
      </c>
      <c r="DO19" s="130">
        <f t="shared" si="6"/>
        <v>4</v>
      </c>
      <c r="DP19" s="130">
        <f t="shared" si="7"/>
        <v>5</v>
      </c>
      <c r="DQ19" s="130">
        <f t="shared" si="8"/>
        <v>5</v>
      </c>
      <c r="DR19" s="130">
        <f t="shared" si="9"/>
        <v>5</v>
      </c>
      <c r="DS19" s="130">
        <f t="shared" si="10"/>
        <v>5</v>
      </c>
      <c r="DT19" s="130">
        <f t="shared" si="11"/>
        <v>4</v>
      </c>
      <c r="DU19" s="130">
        <f t="shared" si="12"/>
        <v>10</v>
      </c>
      <c r="DV19" s="130">
        <f t="shared" si="13"/>
        <v>4</v>
      </c>
      <c r="DW19" s="130">
        <f t="shared" si="14"/>
        <v>5</v>
      </c>
      <c r="DX19" s="130">
        <f t="shared" si="15"/>
        <v>3</v>
      </c>
      <c r="DY19" s="130">
        <f t="shared" si="16"/>
        <v>3</v>
      </c>
      <c r="DZ19" s="130">
        <f t="shared" si="17"/>
        <v>5</v>
      </c>
      <c r="EA19" s="130">
        <f t="shared" si="18"/>
        <v>4</v>
      </c>
      <c r="EB19" s="130">
        <f t="shared" si="19"/>
        <v>3</v>
      </c>
      <c r="EC19" s="130">
        <f t="shared" si="20"/>
        <v>4</v>
      </c>
      <c r="ED19" s="130">
        <f t="shared" si="21"/>
        <v>2</v>
      </c>
      <c r="EE19" s="130">
        <f t="shared" si="22"/>
        <v>3</v>
      </c>
      <c r="EF19" s="130">
        <f t="shared" si="23"/>
        <v>3</v>
      </c>
      <c r="EG19" s="130">
        <f t="shared" si="24"/>
        <v>2</v>
      </c>
      <c r="EH19" s="130">
        <f t="shared" si="25"/>
        <v>2</v>
      </c>
      <c r="EI19" s="130">
        <f t="shared" si="26"/>
        <v>3</v>
      </c>
      <c r="EJ19" s="130">
        <f t="shared" si="27"/>
        <v>11</v>
      </c>
      <c r="EK19" s="130">
        <f t="shared" si="28"/>
        <v>7</v>
      </c>
      <c r="EL19" s="130">
        <f t="shared" si="29"/>
        <v>6</v>
      </c>
      <c r="EM19" s="130">
        <f t="shared" si="30"/>
        <v>9</v>
      </c>
      <c r="EN19" s="130">
        <f t="shared" si="31"/>
        <v>8</v>
      </c>
      <c r="EO19" s="130">
        <f t="shared" si="32"/>
        <v>9</v>
      </c>
      <c r="EP19" s="130">
        <f t="shared" si="33"/>
        <v>4</v>
      </c>
      <c r="EQ19" s="130">
        <f t="shared" si="34"/>
        <v>3</v>
      </c>
      <c r="ER19" s="130">
        <f t="shared" si="35"/>
        <v>4</v>
      </c>
      <c r="ES19" s="130">
        <f t="shared" si="36"/>
        <v>3</v>
      </c>
      <c r="ET19" s="130">
        <f t="shared" si="37"/>
        <v>1</v>
      </c>
      <c r="EU19" s="130">
        <f t="shared" si="38"/>
        <v>0</v>
      </c>
      <c r="EV19" s="130">
        <f t="shared" si="39"/>
        <v>2</v>
      </c>
      <c r="EW19" s="130">
        <f t="shared" si="40"/>
        <v>2</v>
      </c>
      <c r="EX19" s="130">
        <f t="shared" si="41"/>
        <v>2</v>
      </c>
      <c r="EY19" s="130">
        <f t="shared" si="42"/>
        <v>0</v>
      </c>
      <c r="EZ19" s="130">
        <f t="shared" si="43"/>
        <v>2</v>
      </c>
      <c r="FA19" s="130">
        <f t="shared" si="44"/>
        <v>3</v>
      </c>
      <c r="FB19" s="130">
        <f t="shared" si="45"/>
        <v>3</v>
      </c>
      <c r="FC19" s="130">
        <f t="shared" si="46"/>
        <v>2</v>
      </c>
      <c r="FD19" s="130">
        <f t="shared" si="47"/>
        <v>2</v>
      </c>
      <c r="FE19" s="130">
        <f t="shared" si="48"/>
        <v>4</v>
      </c>
      <c r="FF19" s="130">
        <f t="shared" si="49"/>
        <v>2</v>
      </c>
      <c r="FG19" s="130">
        <f t="shared" si="50"/>
        <v>2</v>
      </c>
      <c r="FH19" s="130">
        <f t="shared" si="51"/>
        <v>3</v>
      </c>
      <c r="FI19" s="130">
        <f t="shared" si="52"/>
        <v>2</v>
      </c>
      <c r="FJ19" s="130">
        <f t="shared" si="53"/>
        <v>4</v>
      </c>
      <c r="FK19" s="130">
        <f t="shared" si="54"/>
        <v>3</v>
      </c>
      <c r="FL19" s="130">
        <f t="shared" si="55"/>
        <v>2</v>
      </c>
      <c r="FM19" s="130">
        <f t="shared" si="56"/>
        <v>2</v>
      </c>
      <c r="FN19" s="130">
        <f t="shared" si="57"/>
        <v>3</v>
      </c>
      <c r="FO19" s="130">
        <f t="shared" si="58"/>
        <v>3</v>
      </c>
      <c r="FP19" s="130">
        <f t="shared" si="59"/>
        <v>2</v>
      </c>
      <c r="FQ19" s="130">
        <f t="shared" si="60"/>
        <v>2</v>
      </c>
      <c r="FR19" s="130">
        <f t="shared" si="61"/>
        <v>2</v>
      </c>
      <c r="FS19" s="130">
        <f t="shared" si="62"/>
        <v>2</v>
      </c>
      <c r="FT19" s="130">
        <f t="shared" si="63"/>
        <v>2</v>
      </c>
      <c r="FU19" s="130">
        <f t="shared" si="64"/>
        <v>2</v>
      </c>
      <c r="FV19" s="130">
        <f t="shared" si="65"/>
        <v>1</v>
      </c>
      <c r="FW19" s="130">
        <f t="shared" si="66"/>
        <v>1</v>
      </c>
      <c r="FX19" s="130">
        <f t="shared" si="67"/>
        <v>0</v>
      </c>
      <c r="FY19" s="130">
        <f t="shared" si="68"/>
        <v>-2</v>
      </c>
      <c r="FZ19" s="130">
        <f t="shared" si="69"/>
        <v>4</v>
      </c>
      <c r="GA19" s="130">
        <f t="shared" si="70"/>
        <v>4</v>
      </c>
      <c r="GB19" s="130">
        <f t="shared" si="71"/>
        <v>4</v>
      </c>
      <c r="GC19" s="130">
        <f t="shared" si="72"/>
        <v>4</v>
      </c>
      <c r="GD19" s="130">
        <f t="shared" si="73"/>
        <v>4</v>
      </c>
      <c r="GE19" s="130">
        <f t="shared" si="74"/>
        <v>4</v>
      </c>
      <c r="GF19" s="130">
        <f t="shared" si="75"/>
        <v>4</v>
      </c>
      <c r="GG19" s="130">
        <f t="shared" si="76"/>
        <v>3</v>
      </c>
      <c r="GH19" s="130">
        <f t="shared" si="77"/>
        <v>3</v>
      </c>
      <c r="GI19" s="130">
        <f t="shared" si="78"/>
        <v>3</v>
      </c>
      <c r="GJ19" s="130">
        <f t="shared" si="79"/>
        <v>3</v>
      </c>
      <c r="GK19" s="130">
        <f t="shared" si="80"/>
        <v>3</v>
      </c>
      <c r="GL19" s="130">
        <f t="shared" si="81"/>
        <v>3</v>
      </c>
      <c r="GM19" s="130">
        <f t="shared" si="82"/>
        <v>3</v>
      </c>
      <c r="GN19" s="130">
        <f t="shared" si="83"/>
        <v>7</v>
      </c>
      <c r="GO19" s="130">
        <f t="shared" si="87"/>
        <v>4</v>
      </c>
      <c r="GP19" s="130">
        <f t="shared" si="88"/>
        <v>4</v>
      </c>
      <c r="GQ19" s="130">
        <f t="shared" si="89"/>
        <v>4</v>
      </c>
      <c r="GR19" s="130">
        <f t="shared" si="90"/>
        <v>4</v>
      </c>
      <c r="GS19" s="130">
        <f t="shared" si="91"/>
        <v>4</v>
      </c>
      <c r="GT19" s="130">
        <f t="shared" si="92"/>
        <v>4</v>
      </c>
    </row>
    <row r="20" spans="1:202">
      <c r="A20" s="136" t="s">
        <v>49</v>
      </c>
      <c r="B20" s="137">
        <v>245</v>
      </c>
      <c r="C20" s="28">
        <v>250</v>
      </c>
      <c r="D20" s="28">
        <v>255</v>
      </c>
      <c r="E20" s="130">
        <v>260</v>
      </c>
      <c r="F20" s="130">
        <v>265</v>
      </c>
      <c r="G20" s="130">
        <v>269</v>
      </c>
      <c r="H20" s="28">
        <v>273</v>
      </c>
      <c r="I20" s="28">
        <v>277</v>
      </c>
      <c r="J20" s="28">
        <v>281</v>
      </c>
      <c r="K20" s="28">
        <v>285</v>
      </c>
      <c r="L20" s="28">
        <v>289</v>
      </c>
      <c r="M20" s="28">
        <v>293</v>
      </c>
      <c r="N20" s="28">
        <v>299</v>
      </c>
      <c r="O20" s="28">
        <v>305</v>
      </c>
      <c r="P20" s="28">
        <v>311</v>
      </c>
      <c r="Q20" s="28">
        <v>316</v>
      </c>
      <c r="R20" s="28">
        <v>321</v>
      </c>
      <c r="S20" s="28">
        <v>325</v>
      </c>
      <c r="T20" s="28">
        <v>329</v>
      </c>
      <c r="U20" s="28">
        <v>335</v>
      </c>
      <c r="V20" s="28">
        <v>341</v>
      </c>
      <c r="W20" s="28">
        <v>345</v>
      </c>
      <c r="X20" s="28">
        <v>348</v>
      </c>
      <c r="Y20" s="28">
        <v>355</v>
      </c>
      <c r="Z20" s="28">
        <v>357</v>
      </c>
      <c r="AA20" s="28">
        <v>364</v>
      </c>
      <c r="AB20" s="28">
        <v>370</v>
      </c>
      <c r="AC20" s="28">
        <v>383</v>
      </c>
      <c r="AD20" s="28">
        <v>389</v>
      </c>
      <c r="AE20" s="28">
        <v>395</v>
      </c>
      <c r="AF20" s="28">
        <v>402</v>
      </c>
      <c r="AG20" s="28">
        <v>410</v>
      </c>
      <c r="AH20" s="28">
        <v>416</v>
      </c>
      <c r="AI20" s="28">
        <v>423</v>
      </c>
      <c r="AJ20" s="28">
        <v>429</v>
      </c>
      <c r="AK20" s="28">
        <v>433</v>
      </c>
      <c r="AL20" s="28">
        <v>439</v>
      </c>
      <c r="AM20" s="28">
        <v>444</v>
      </c>
      <c r="AN20" s="28">
        <v>444</v>
      </c>
      <c r="AO20" s="28">
        <v>451</v>
      </c>
      <c r="AP20" s="28">
        <v>454</v>
      </c>
      <c r="AQ20" s="28">
        <v>457</v>
      </c>
      <c r="AR20" s="28">
        <v>461</v>
      </c>
      <c r="AS20" s="28">
        <v>465</v>
      </c>
      <c r="AT20" s="146">
        <v>469</v>
      </c>
      <c r="AU20" s="28">
        <v>473</v>
      </c>
      <c r="AV20" s="28">
        <v>477</v>
      </c>
      <c r="AW20" s="28">
        <v>481</v>
      </c>
      <c r="AX20" s="28">
        <v>481</v>
      </c>
      <c r="AY20" s="28">
        <v>484</v>
      </c>
      <c r="AZ20" s="28">
        <v>489</v>
      </c>
      <c r="BA20" s="28">
        <v>491</v>
      </c>
      <c r="BB20" s="28">
        <v>495</v>
      </c>
      <c r="BC20" s="28">
        <v>499</v>
      </c>
      <c r="BD20" s="28">
        <v>503</v>
      </c>
      <c r="BE20" s="28">
        <v>507</v>
      </c>
      <c r="BF20" s="130">
        <v>511</v>
      </c>
      <c r="BG20" s="28">
        <v>516</v>
      </c>
      <c r="BH20" s="28">
        <v>519</v>
      </c>
      <c r="BI20" s="28">
        <v>521</v>
      </c>
      <c r="BJ20" s="27">
        <v>523</v>
      </c>
      <c r="BK20" s="27">
        <v>526</v>
      </c>
      <c r="BL20" s="27">
        <v>528</v>
      </c>
      <c r="BM20" s="27">
        <v>531</v>
      </c>
      <c r="BN20" s="28">
        <v>534</v>
      </c>
      <c r="BO20" s="130">
        <f t="shared" si="85"/>
        <v>536.5</v>
      </c>
      <c r="BP20" s="130">
        <v>539</v>
      </c>
      <c r="BQ20" s="130">
        <v>541</v>
      </c>
      <c r="BR20" s="130">
        <v>540</v>
      </c>
      <c r="BS20" s="130">
        <v>543</v>
      </c>
      <c r="BT20" s="130">
        <v>546</v>
      </c>
      <c r="BU20" s="130">
        <v>549</v>
      </c>
      <c r="BV20" s="130">
        <v>552</v>
      </c>
      <c r="BW20" s="130">
        <v>555</v>
      </c>
      <c r="BX20" s="130">
        <v>558</v>
      </c>
      <c r="BY20" s="28">
        <v>561</v>
      </c>
      <c r="BZ20" s="130">
        <v>564</v>
      </c>
      <c r="CA20" s="130">
        <v>567</v>
      </c>
      <c r="CB20" s="130">
        <v>570</v>
      </c>
      <c r="CC20" s="130">
        <v>573</v>
      </c>
      <c r="CD20" s="130">
        <v>576</v>
      </c>
      <c r="CE20" s="130">
        <v>579</v>
      </c>
      <c r="CF20" s="130">
        <v>582</v>
      </c>
      <c r="CG20" s="28">
        <v>590</v>
      </c>
      <c r="CH20" s="130">
        <f t="shared" ref="CH20:CL20" si="109">+CG20+($CM20-$CG20)/6</f>
        <v>596.66666666666663</v>
      </c>
      <c r="CI20" s="130">
        <f t="shared" si="109"/>
        <v>603.33333333333326</v>
      </c>
      <c r="CJ20" s="130">
        <f t="shared" si="109"/>
        <v>609.99999999999989</v>
      </c>
      <c r="CK20" s="130">
        <f t="shared" si="109"/>
        <v>616.66666666666652</v>
      </c>
      <c r="CL20" s="130">
        <f t="shared" si="109"/>
        <v>623.33333333333314</v>
      </c>
      <c r="CM20" s="28">
        <v>630</v>
      </c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130">
        <f t="shared" si="1"/>
        <v>5</v>
      </c>
      <c r="DK20" s="130">
        <f t="shared" si="2"/>
        <v>5</v>
      </c>
      <c r="DL20" s="130">
        <f t="shared" si="3"/>
        <v>5</v>
      </c>
      <c r="DM20" s="130">
        <f t="shared" si="4"/>
        <v>5</v>
      </c>
      <c r="DN20" s="130">
        <f t="shared" si="5"/>
        <v>4</v>
      </c>
      <c r="DO20" s="130">
        <f t="shared" si="6"/>
        <v>4</v>
      </c>
      <c r="DP20" s="130">
        <f t="shared" si="7"/>
        <v>4</v>
      </c>
      <c r="DQ20" s="130">
        <f t="shared" si="8"/>
        <v>4</v>
      </c>
      <c r="DR20" s="130">
        <f t="shared" si="9"/>
        <v>4</v>
      </c>
      <c r="DS20" s="130">
        <f t="shared" si="10"/>
        <v>4</v>
      </c>
      <c r="DT20" s="130">
        <f t="shared" si="11"/>
        <v>4</v>
      </c>
      <c r="DU20" s="130">
        <f t="shared" si="12"/>
        <v>6</v>
      </c>
      <c r="DV20" s="130">
        <f t="shared" si="13"/>
        <v>6</v>
      </c>
      <c r="DW20" s="130">
        <f t="shared" si="14"/>
        <v>6</v>
      </c>
      <c r="DX20" s="130">
        <f t="shared" si="15"/>
        <v>5</v>
      </c>
      <c r="DY20" s="130">
        <f t="shared" si="16"/>
        <v>5</v>
      </c>
      <c r="DZ20" s="130">
        <f t="shared" si="17"/>
        <v>4</v>
      </c>
      <c r="EA20" s="130">
        <f t="shared" si="18"/>
        <v>4</v>
      </c>
      <c r="EB20" s="130">
        <f t="shared" si="19"/>
        <v>6</v>
      </c>
      <c r="EC20" s="130">
        <f t="shared" si="20"/>
        <v>6</v>
      </c>
      <c r="ED20" s="130">
        <f t="shared" si="21"/>
        <v>4</v>
      </c>
      <c r="EE20" s="130">
        <f t="shared" si="22"/>
        <v>3</v>
      </c>
      <c r="EF20" s="130">
        <f t="shared" si="23"/>
        <v>7</v>
      </c>
      <c r="EG20" s="130">
        <f t="shared" si="24"/>
        <v>2</v>
      </c>
      <c r="EH20" s="130">
        <f t="shared" si="25"/>
        <v>7</v>
      </c>
      <c r="EI20" s="130">
        <f t="shared" si="26"/>
        <v>6</v>
      </c>
      <c r="EJ20" s="130">
        <f t="shared" si="27"/>
        <v>13</v>
      </c>
      <c r="EK20" s="130">
        <f t="shared" si="28"/>
        <v>6</v>
      </c>
      <c r="EL20" s="130">
        <f t="shared" si="29"/>
        <v>6</v>
      </c>
      <c r="EM20" s="130">
        <f t="shared" si="30"/>
        <v>7</v>
      </c>
      <c r="EN20" s="130">
        <f t="shared" si="31"/>
        <v>8</v>
      </c>
      <c r="EO20" s="130">
        <f t="shared" si="32"/>
        <v>6</v>
      </c>
      <c r="EP20" s="130">
        <f t="shared" si="33"/>
        <v>7</v>
      </c>
      <c r="EQ20" s="130">
        <f t="shared" si="34"/>
        <v>6</v>
      </c>
      <c r="ER20" s="130">
        <f t="shared" si="35"/>
        <v>4</v>
      </c>
      <c r="ES20" s="130">
        <f t="shared" si="36"/>
        <v>6</v>
      </c>
      <c r="ET20" s="130">
        <f t="shared" si="37"/>
        <v>5</v>
      </c>
      <c r="EU20" s="130">
        <f t="shared" si="38"/>
        <v>0</v>
      </c>
      <c r="EV20" s="130">
        <f t="shared" si="39"/>
        <v>7</v>
      </c>
      <c r="EW20" s="130">
        <f t="shared" si="40"/>
        <v>3</v>
      </c>
      <c r="EX20" s="130">
        <f t="shared" si="41"/>
        <v>3</v>
      </c>
      <c r="EY20" s="130">
        <f t="shared" si="42"/>
        <v>4</v>
      </c>
      <c r="EZ20" s="130">
        <f t="shared" si="43"/>
        <v>4</v>
      </c>
      <c r="FA20" s="130">
        <f t="shared" si="44"/>
        <v>4</v>
      </c>
      <c r="FB20" s="130">
        <f t="shared" si="45"/>
        <v>4</v>
      </c>
      <c r="FC20" s="130">
        <f t="shared" si="46"/>
        <v>4</v>
      </c>
      <c r="FD20" s="130">
        <f t="shared" si="47"/>
        <v>4</v>
      </c>
      <c r="FE20" s="130">
        <f t="shared" si="48"/>
        <v>0</v>
      </c>
      <c r="FF20" s="130">
        <f t="shared" si="49"/>
        <v>3</v>
      </c>
      <c r="FG20" s="130">
        <f t="shared" si="50"/>
        <v>5</v>
      </c>
      <c r="FH20" s="130">
        <f t="shared" si="51"/>
        <v>2</v>
      </c>
      <c r="FI20" s="130">
        <f t="shared" si="52"/>
        <v>4</v>
      </c>
      <c r="FJ20" s="130">
        <f t="shared" si="53"/>
        <v>4</v>
      </c>
      <c r="FK20" s="130">
        <f t="shared" si="54"/>
        <v>4</v>
      </c>
      <c r="FL20" s="130">
        <f t="shared" si="55"/>
        <v>4</v>
      </c>
      <c r="FM20" s="130">
        <f t="shared" si="56"/>
        <v>4</v>
      </c>
      <c r="FN20" s="130">
        <f t="shared" si="57"/>
        <v>5</v>
      </c>
      <c r="FO20" s="130">
        <f t="shared" si="58"/>
        <v>3</v>
      </c>
      <c r="FP20" s="130">
        <f t="shared" si="59"/>
        <v>2</v>
      </c>
      <c r="FQ20" s="130">
        <f t="shared" si="60"/>
        <v>2</v>
      </c>
      <c r="FR20" s="130">
        <f t="shared" si="61"/>
        <v>3</v>
      </c>
      <c r="FS20" s="130">
        <f t="shared" si="62"/>
        <v>2</v>
      </c>
      <c r="FT20" s="130">
        <f t="shared" si="63"/>
        <v>3</v>
      </c>
      <c r="FU20" s="130">
        <f t="shared" si="64"/>
        <v>3</v>
      </c>
      <c r="FV20" s="130">
        <f t="shared" si="65"/>
        <v>2.5</v>
      </c>
      <c r="FW20" s="130">
        <f t="shared" si="66"/>
        <v>2.5</v>
      </c>
      <c r="FX20" s="130">
        <f t="shared" si="67"/>
        <v>2</v>
      </c>
      <c r="FY20" s="130">
        <f t="shared" si="68"/>
        <v>-1</v>
      </c>
      <c r="FZ20" s="130">
        <f t="shared" si="69"/>
        <v>3</v>
      </c>
      <c r="GA20" s="130">
        <f t="shared" si="70"/>
        <v>3</v>
      </c>
      <c r="GB20" s="130">
        <f t="shared" si="71"/>
        <v>3</v>
      </c>
      <c r="GC20" s="130">
        <f t="shared" si="72"/>
        <v>3</v>
      </c>
      <c r="GD20" s="130">
        <f t="shared" si="73"/>
        <v>3</v>
      </c>
      <c r="GE20" s="130">
        <f t="shared" si="74"/>
        <v>3</v>
      </c>
      <c r="GF20" s="130">
        <f t="shared" si="75"/>
        <v>3</v>
      </c>
      <c r="GG20" s="130">
        <f t="shared" si="76"/>
        <v>3</v>
      </c>
      <c r="GH20" s="130">
        <f t="shared" si="77"/>
        <v>3</v>
      </c>
      <c r="GI20" s="130">
        <f t="shared" si="78"/>
        <v>3</v>
      </c>
      <c r="GJ20" s="130">
        <f t="shared" si="79"/>
        <v>3</v>
      </c>
      <c r="GK20" s="130">
        <f t="shared" si="80"/>
        <v>3</v>
      </c>
      <c r="GL20" s="130">
        <f t="shared" si="81"/>
        <v>3</v>
      </c>
      <c r="GM20" s="130">
        <f t="shared" si="82"/>
        <v>3</v>
      </c>
      <c r="GN20" s="130">
        <f t="shared" si="83"/>
        <v>8</v>
      </c>
      <c r="GO20" s="130">
        <f t="shared" si="87"/>
        <v>6.6666666666666288</v>
      </c>
      <c r="GP20" s="130">
        <f t="shared" si="88"/>
        <v>6.6666666666666288</v>
      </c>
      <c r="GQ20" s="130">
        <f t="shared" si="89"/>
        <v>6.6666666666666288</v>
      </c>
      <c r="GR20" s="130">
        <f t="shared" si="90"/>
        <v>6.6666666666666288</v>
      </c>
      <c r="GS20" s="130">
        <f t="shared" si="91"/>
        <v>6.6666666666666288</v>
      </c>
      <c r="GT20" s="130">
        <f t="shared" si="92"/>
        <v>6.6666666666668561</v>
      </c>
    </row>
    <row r="21" spans="1:202">
      <c r="A21" s="136" t="s">
        <v>50</v>
      </c>
      <c r="B21" s="137">
        <v>198</v>
      </c>
      <c r="C21" s="28">
        <v>199</v>
      </c>
      <c r="D21" s="28">
        <v>199</v>
      </c>
      <c r="E21" s="130">
        <v>201</v>
      </c>
      <c r="F21" s="130">
        <v>204</v>
      </c>
      <c r="G21" s="130">
        <v>206</v>
      </c>
      <c r="H21" s="28">
        <v>209</v>
      </c>
      <c r="I21" s="28">
        <v>212</v>
      </c>
      <c r="J21" s="28">
        <v>215</v>
      </c>
      <c r="K21" s="28">
        <v>218</v>
      </c>
      <c r="L21" s="28">
        <v>221</v>
      </c>
      <c r="M21" s="28">
        <v>224</v>
      </c>
      <c r="N21" s="28">
        <v>230</v>
      </c>
      <c r="O21" s="28">
        <v>234</v>
      </c>
      <c r="P21" s="28">
        <v>240</v>
      </c>
      <c r="Q21" s="28">
        <v>244</v>
      </c>
      <c r="R21" s="28">
        <v>247</v>
      </c>
      <c r="S21" s="28">
        <v>251</v>
      </c>
      <c r="T21" s="28">
        <v>255</v>
      </c>
      <c r="U21" s="28">
        <v>257</v>
      </c>
      <c r="V21" s="28">
        <v>259</v>
      </c>
      <c r="W21" s="28">
        <v>260</v>
      </c>
      <c r="X21" s="28">
        <v>260</v>
      </c>
      <c r="Y21" s="28">
        <v>262</v>
      </c>
      <c r="Z21" s="28">
        <v>264</v>
      </c>
      <c r="AA21" s="28">
        <v>269</v>
      </c>
      <c r="AB21" s="28">
        <v>275</v>
      </c>
      <c r="AC21" s="28">
        <v>282</v>
      </c>
      <c r="AD21" s="28">
        <v>288</v>
      </c>
      <c r="AE21" s="28">
        <v>295</v>
      </c>
      <c r="AF21" s="28">
        <v>298</v>
      </c>
      <c r="AG21" s="28">
        <v>306</v>
      </c>
      <c r="AH21" s="28">
        <v>313</v>
      </c>
      <c r="AI21" s="28">
        <v>318</v>
      </c>
      <c r="AJ21" s="28">
        <v>320</v>
      </c>
      <c r="AK21" s="28">
        <v>321</v>
      </c>
      <c r="AL21" s="28">
        <v>327</v>
      </c>
      <c r="AM21" s="28">
        <v>333</v>
      </c>
      <c r="AN21" s="28">
        <v>333</v>
      </c>
      <c r="AO21" s="28">
        <v>337</v>
      </c>
      <c r="AP21" s="28">
        <v>340</v>
      </c>
      <c r="AQ21" s="28">
        <v>343</v>
      </c>
      <c r="AR21" s="28">
        <v>347</v>
      </c>
      <c r="AS21" s="28">
        <v>352</v>
      </c>
      <c r="AT21" s="146">
        <v>355.5</v>
      </c>
      <c r="AU21" s="28">
        <v>359</v>
      </c>
      <c r="AV21" s="28">
        <v>362</v>
      </c>
      <c r="AW21" s="28">
        <v>365</v>
      </c>
      <c r="AX21" s="28">
        <v>369</v>
      </c>
      <c r="AY21" s="28">
        <v>371</v>
      </c>
      <c r="AZ21" s="28">
        <v>373</v>
      </c>
      <c r="BA21" s="28">
        <v>376</v>
      </c>
      <c r="BB21" s="28">
        <v>380</v>
      </c>
      <c r="BC21" s="28">
        <v>383</v>
      </c>
      <c r="BD21" s="28">
        <v>387</v>
      </c>
      <c r="BE21" s="28">
        <v>391</v>
      </c>
      <c r="BF21" s="130">
        <v>394</v>
      </c>
      <c r="BG21" s="28">
        <v>398</v>
      </c>
      <c r="BH21" s="28">
        <v>402</v>
      </c>
      <c r="BI21" s="28">
        <v>405</v>
      </c>
      <c r="BJ21" s="27">
        <v>408</v>
      </c>
      <c r="BK21" s="27">
        <v>412</v>
      </c>
      <c r="BL21" s="27">
        <v>415</v>
      </c>
      <c r="BM21" s="27">
        <v>419</v>
      </c>
      <c r="BN21" s="28">
        <v>423</v>
      </c>
      <c r="BO21" s="130">
        <f t="shared" si="85"/>
        <v>427.5</v>
      </c>
      <c r="BP21" s="130">
        <v>432</v>
      </c>
      <c r="BQ21" s="130">
        <v>437</v>
      </c>
      <c r="BR21" s="130">
        <v>431</v>
      </c>
      <c r="BS21" s="130">
        <v>437</v>
      </c>
      <c r="BT21" s="130">
        <v>443</v>
      </c>
      <c r="BU21" s="130">
        <v>449</v>
      </c>
      <c r="BV21" s="130">
        <v>455</v>
      </c>
      <c r="BW21" s="130">
        <v>461</v>
      </c>
      <c r="BX21" s="130">
        <v>467</v>
      </c>
      <c r="BY21" s="28">
        <v>473</v>
      </c>
      <c r="BZ21" s="130">
        <v>477</v>
      </c>
      <c r="CA21" s="130">
        <v>481</v>
      </c>
      <c r="CB21" s="130">
        <v>485</v>
      </c>
      <c r="CC21" s="130">
        <v>489</v>
      </c>
      <c r="CD21" s="130">
        <v>493</v>
      </c>
      <c r="CE21" s="130">
        <v>497</v>
      </c>
      <c r="CF21" s="130">
        <v>501</v>
      </c>
      <c r="CG21" s="28">
        <v>509</v>
      </c>
      <c r="CH21" s="130">
        <f t="shared" ref="CH21:CL21" si="110">+CG21+($CM21-$CG21)/6</f>
        <v>512.33333333333337</v>
      </c>
      <c r="CI21" s="130">
        <f t="shared" si="110"/>
        <v>515.66666666666674</v>
      </c>
      <c r="CJ21" s="130">
        <f t="shared" si="110"/>
        <v>519.00000000000011</v>
      </c>
      <c r="CK21" s="130">
        <f t="shared" si="110"/>
        <v>522.33333333333348</v>
      </c>
      <c r="CL21" s="130">
        <f t="shared" si="110"/>
        <v>525.66666666666686</v>
      </c>
      <c r="CM21" s="28">
        <v>529</v>
      </c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130">
        <f t="shared" si="1"/>
        <v>1</v>
      </c>
      <c r="DK21" s="130">
        <f t="shared" si="2"/>
        <v>0</v>
      </c>
      <c r="DL21" s="130">
        <f t="shared" si="3"/>
        <v>2</v>
      </c>
      <c r="DM21" s="130">
        <f t="shared" si="4"/>
        <v>3</v>
      </c>
      <c r="DN21" s="130">
        <f t="shared" si="5"/>
        <v>2</v>
      </c>
      <c r="DO21" s="130">
        <f t="shared" si="6"/>
        <v>3</v>
      </c>
      <c r="DP21" s="130">
        <f t="shared" si="7"/>
        <v>3</v>
      </c>
      <c r="DQ21" s="130">
        <f t="shared" si="8"/>
        <v>3</v>
      </c>
      <c r="DR21" s="130">
        <f t="shared" si="9"/>
        <v>3</v>
      </c>
      <c r="DS21" s="130">
        <f t="shared" si="10"/>
        <v>3</v>
      </c>
      <c r="DT21" s="130">
        <f t="shared" si="11"/>
        <v>3</v>
      </c>
      <c r="DU21" s="130">
        <f t="shared" si="12"/>
        <v>6</v>
      </c>
      <c r="DV21" s="130">
        <f t="shared" si="13"/>
        <v>4</v>
      </c>
      <c r="DW21" s="130">
        <f t="shared" si="14"/>
        <v>6</v>
      </c>
      <c r="DX21" s="130">
        <f t="shared" si="15"/>
        <v>4</v>
      </c>
      <c r="DY21" s="130">
        <f t="shared" si="16"/>
        <v>3</v>
      </c>
      <c r="DZ21" s="130">
        <f t="shared" si="17"/>
        <v>4</v>
      </c>
      <c r="EA21" s="130">
        <f t="shared" si="18"/>
        <v>4</v>
      </c>
      <c r="EB21" s="130">
        <f t="shared" si="19"/>
        <v>2</v>
      </c>
      <c r="EC21" s="130">
        <f t="shared" si="20"/>
        <v>2</v>
      </c>
      <c r="ED21" s="130">
        <f t="shared" si="21"/>
        <v>1</v>
      </c>
      <c r="EE21" s="130">
        <f t="shared" si="22"/>
        <v>0</v>
      </c>
      <c r="EF21" s="130">
        <f t="shared" si="23"/>
        <v>2</v>
      </c>
      <c r="EG21" s="130">
        <f t="shared" si="24"/>
        <v>2</v>
      </c>
      <c r="EH21" s="130">
        <f t="shared" si="25"/>
        <v>5</v>
      </c>
      <c r="EI21" s="130">
        <f t="shared" si="26"/>
        <v>6</v>
      </c>
      <c r="EJ21" s="130">
        <f t="shared" si="27"/>
        <v>7</v>
      </c>
      <c r="EK21" s="130">
        <f t="shared" si="28"/>
        <v>6</v>
      </c>
      <c r="EL21" s="130">
        <f t="shared" si="29"/>
        <v>7</v>
      </c>
      <c r="EM21" s="130">
        <f t="shared" si="30"/>
        <v>3</v>
      </c>
      <c r="EN21" s="130">
        <f t="shared" si="31"/>
        <v>8</v>
      </c>
      <c r="EO21" s="130">
        <f t="shared" si="32"/>
        <v>7</v>
      </c>
      <c r="EP21" s="130">
        <f t="shared" si="33"/>
        <v>5</v>
      </c>
      <c r="EQ21" s="130">
        <f t="shared" si="34"/>
        <v>2</v>
      </c>
      <c r="ER21" s="130">
        <f t="shared" si="35"/>
        <v>1</v>
      </c>
      <c r="ES21" s="130">
        <f t="shared" si="36"/>
        <v>6</v>
      </c>
      <c r="ET21" s="130">
        <f t="shared" si="37"/>
        <v>6</v>
      </c>
      <c r="EU21" s="130">
        <f t="shared" si="38"/>
        <v>0</v>
      </c>
      <c r="EV21" s="130">
        <f t="shared" si="39"/>
        <v>4</v>
      </c>
      <c r="EW21" s="130">
        <f t="shared" si="40"/>
        <v>3</v>
      </c>
      <c r="EX21" s="130">
        <f t="shared" si="41"/>
        <v>3</v>
      </c>
      <c r="EY21" s="130">
        <f t="shared" si="42"/>
        <v>4</v>
      </c>
      <c r="EZ21" s="130">
        <f t="shared" si="43"/>
        <v>5</v>
      </c>
      <c r="FA21" s="130">
        <f t="shared" si="44"/>
        <v>3.5</v>
      </c>
      <c r="FB21" s="130">
        <f t="shared" si="45"/>
        <v>3.5</v>
      </c>
      <c r="FC21" s="130">
        <f t="shared" si="46"/>
        <v>3</v>
      </c>
      <c r="FD21" s="130">
        <f t="shared" si="47"/>
        <v>3</v>
      </c>
      <c r="FE21" s="130">
        <f t="shared" si="48"/>
        <v>4</v>
      </c>
      <c r="FF21" s="130">
        <f t="shared" si="49"/>
        <v>2</v>
      </c>
      <c r="FG21" s="130">
        <f t="shared" si="50"/>
        <v>2</v>
      </c>
      <c r="FH21" s="130">
        <f t="shared" si="51"/>
        <v>3</v>
      </c>
      <c r="FI21" s="130">
        <f t="shared" si="52"/>
        <v>4</v>
      </c>
      <c r="FJ21" s="130">
        <f t="shared" si="53"/>
        <v>3</v>
      </c>
      <c r="FK21" s="130">
        <f t="shared" si="54"/>
        <v>4</v>
      </c>
      <c r="FL21" s="130">
        <f t="shared" si="55"/>
        <v>4</v>
      </c>
      <c r="FM21" s="130">
        <f t="shared" si="56"/>
        <v>3</v>
      </c>
      <c r="FN21" s="130">
        <f t="shared" si="57"/>
        <v>4</v>
      </c>
      <c r="FO21" s="130">
        <f t="shared" si="58"/>
        <v>4</v>
      </c>
      <c r="FP21" s="130">
        <f t="shared" si="59"/>
        <v>3</v>
      </c>
      <c r="FQ21" s="130">
        <f t="shared" si="60"/>
        <v>3</v>
      </c>
      <c r="FR21" s="130">
        <f t="shared" si="61"/>
        <v>4</v>
      </c>
      <c r="FS21" s="130">
        <f t="shared" si="62"/>
        <v>3</v>
      </c>
      <c r="FT21" s="130">
        <f t="shared" si="63"/>
        <v>4</v>
      </c>
      <c r="FU21" s="130">
        <f t="shared" si="64"/>
        <v>4</v>
      </c>
      <c r="FV21" s="130">
        <f t="shared" si="65"/>
        <v>4.5</v>
      </c>
      <c r="FW21" s="130">
        <f t="shared" si="66"/>
        <v>4.5</v>
      </c>
      <c r="FX21" s="130">
        <f t="shared" si="67"/>
        <v>5</v>
      </c>
      <c r="FY21" s="130">
        <f t="shared" si="68"/>
        <v>-6</v>
      </c>
      <c r="FZ21" s="130">
        <f t="shared" si="69"/>
        <v>6</v>
      </c>
      <c r="GA21" s="130">
        <f t="shared" si="70"/>
        <v>6</v>
      </c>
      <c r="GB21" s="130">
        <f t="shared" si="71"/>
        <v>6</v>
      </c>
      <c r="GC21" s="130">
        <f t="shared" si="72"/>
        <v>6</v>
      </c>
      <c r="GD21" s="130">
        <f t="shared" si="73"/>
        <v>6</v>
      </c>
      <c r="GE21" s="130">
        <f t="shared" si="74"/>
        <v>6</v>
      </c>
      <c r="GF21" s="130">
        <f t="shared" si="75"/>
        <v>6</v>
      </c>
      <c r="GG21" s="130">
        <f t="shared" si="76"/>
        <v>4</v>
      </c>
      <c r="GH21" s="130">
        <f t="shared" si="77"/>
        <v>4</v>
      </c>
      <c r="GI21" s="130">
        <f t="shared" si="78"/>
        <v>4</v>
      </c>
      <c r="GJ21" s="130">
        <f t="shared" si="79"/>
        <v>4</v>
      </c>
      <c r="GK21" s="130">
        <f t="shared" si="80"/>
        <v>4</v>
      </c>
      <c r="GL21" s="130">
        <f t="shared" si="81"/>
        <v>4</v>
      </c>
      <c r="GM21" s="130">
        <f t="shared" si="82"/>
        <v>4</v>
      </c>
      <c r="GN21" s="130">
        <f t="shared" si="83"/>
        <v>8</v>
      </c>
      <c r="GO21" s="130">
        <f t="shared" si="87"/>
        <v>3.3333333333333712</v>
      </c>
      <c r="GP21" s="130">
        <f t="shared" si="88"/>
        <v>3.3333333333333712</v>
      </c>
      <c r="GQ21" s="130">
        <f t="shared" si="89"/>
        <v>3.3333333333333712</v>
      </c>
      <c r="GR21" s="130">
        <f t="shared" si="90"/>
        <v>3.3333333333333712</v>
      </c>
      <c r="GS21" s="130">
        <f t="shared" si="91"/>
        <v>3.3333333333333712</v>
      </c>
      <c r="GT21" s="130">
        <f t="shared" si="92"/>
        <v>3.3333333333331439</v>
      </c>
    </row>
    <row r="22" spans="1:202">
      <c r="A22" s="136" t="s">
        <v>51</v>
      </c>
      <c r="B22" s="137">
        <v>273</v>
      </c>
      <c r="C22" s="28">
        <v>282</v>
      </c>
      <c r="D22" s="28">
        <v>287</v>
      </c>
      <c r="E22" s="130">
        <v>289</v>
      </c>
      <c r="F22" s="130">
        <v>291</v>
      </c>
      <c r="G22" s="130">
        <v>294</v>
      </c>
      <c r="H22" s="28">
        <v>296</v>
      </c>
      <c r="I22" s="28">
        <v>299</v>
      </c>
      <c r="J22" s="28">
        <v>309</v>
      </c>
      <c r="K22" s="28">
        <v>322</v>
      </c>
      <c r="L22" s="28">
        <v>326</v>
      </c>
      <c r="M22" s="28">
        <v>332</v>
      </c>
      <c r="N22" s="28">
        <v>347</v>
      </c>
      <c r="O22" s="28">
        <v>354</v>
      </c>
      <c r="P22" s="28">
        <v>359</v>
      </c>
      <c r="Q22" s="28">
        <v>365</v>
      </c>
      <c r="R22" s="28">
        <v>374</v>
      </c>
      <c r="S22" s="28">
        <v>378</v>
      </c>
      <c r="T22" s="28">
        <v>385</v>
      </c>
      <c r="U22" s="28">
        <v>392</v>
      </c>
      <c r="V22" s="28">
        <v>403</v>
      </c>
      <c r="W22" s="28">
        <v>412</v>
      </c>
      <c r="X22" s="28">
        <v>417</v>
      </c>
      <c r="Y22" s="28">
        <v>422</v>
      </c>
      <c r="Z22" s="28">
        <v>423</v>
      </c>
      <c r="AA22" s="28">
        <v>428</v>
      </c>
      <c r="AB22" s="28">
        <v>434</v>
      </c>
      <c r="AC22" s="28">
        <v>444</v>
      </c>
      <c r="AD22" s="28">
        <v>450</v>
      </c>
      <c r="AE22" s="28">
        <v>455</v>
      </c>
      <c r="AF22" s="28">
        <v>462</v>
      </c>
      <c r="AG22" s="28">
        <v>469</v>
      </c>
      <c r="AH22" s="28">
        <v>476</v>
      </c>
      <c r="AI22" s="28">
        <v>481</v>
      </c>
      <c r="AJ22" s="28">
        <v>490</v>
      </c>
      <c r="AK22" s="28">
        <v>494</v>
      </c>
      <c r="AL22" s="28">
        <v>494</v>
      </c>
      <c r="AM22" s="28">
        <v>503</v>
      </c>
      <c r="AN22" s="28">
        <v>503</v>
      </c>
      <c r="AO22" s="28">
        <v>527</v>
      </c>
      <c r="AP22" s="28">
        <v>537</v>
      </c>
      <c r="AQ22" s="28">
        <v>549</v>
      </c>
      <c r="AR22" s="28">
        <v>562</v>
      </c>
      <c r="AS22" s="28">
        <v>562</v>
      </c>
      <c r="AT22" s="146">
        <v>575.5</v>
      </c>
      <c r="AU22" s="28">
        <v>589</v>
      </c>
      <c r="AV22" s="28">
        <v>599</v>
      </c>
      <c r="AW22" s="28">
        <v>609</v>
      </c>
      <c r="AX22" s="28">
        <v>617</v>
      </c>
      <c r="AY22" s="28">
        <v>625</v>
      </c>
      <c r="AZ22" s="28">
        <v>633</v>
      </c>
      <c r="BA22" s="28">
        <v>642</v>
      </c>
      <c r="BB22" s="28">
        <v>649</v>
      </c>
      <c r="BC22" s="28">
        <v>656</v>
      </c>
      <c r="BD22" s="28">
        <v>659</v>
      </c>
      <c r="BE22" s="28">
        <v>662</v>
      </c>
      <c r="BF22" s="130">
        <v>663</v>
      </c>
      <c r="BG22" s="28">
        <v>665</v>
      </c>
      <c r="BH22" s="28">
        <v>668</v>
      </c>
      <c r="BI22" s="28">
        <v>671</v>
      </c>
      <c r="BJ22" s="27">
        <v>674</v>
      </c>
      <c r="BK22" s="27">
        <v>677</v>
      </c>
      <c r="BL22" s="27">
        <v>680</v>
      </c>
      <c r="BM22" s="27">
        <v>683</v>
      </c>
      <c r="BN22" s="28">
        <v>687</v>
      </c>
      <c r="BO22" s="130">
        <f t="shared" si="85"/>
        <v>689.5</v>
      </c>
      <c r="BP22" s="130">
        <v>692</v>
      </c>
      <c r="BQ22" s="130">
        <v>698</v>
      </c>
      <c r="BR22" s="130">
        <v>695</v>
      </c>
      <c r="BS22" s="130">
        <v>699</v>
      </c>
      <c r="BT22" s="130">
        <v>703</v>
      </c>
      <c r="BU22" s="130">
        <v>707</v>
      </c>
      <c r="BV22" s="130">
        <v>711</v>
      </c>
      <c r="BW22" s="130">
        <v>715</v>
      </c>
      <c r="BX22" s="130">
        <v>719</v>
      </c>
      <c r="BY22" s="28">
        <v>723</v>
      </c>
      <c r="BZ22" s="130">
        <v>728</v>
      </c>
      <c r="CA22" s="130">
        <v>733</v>
      </c>
      <c r="CB22" s="130">
        <v>738</v>
      </c>
      <c r="CC22" s="130">
        <v>743</v>
      </c>
      <c r="CD22" s="130">
        <v>748</v>
      </c>
      <c r="CE22" s="130">
        <v>753</v>
      </c>
      <c r="CF22" s="130">
        <v>758</v>
      </c>
      <c r="CG22" s="28">
        <v>766</v>
      </c>
      <c r="CH22" s="130">
        <f t="shared" ref="CH22:CL22" si="111">+CG22+($CM22-$CG22)/6</f>
        <v>770.16666666666663</v>
      </c>
      <c r="CI22" s="130">
        <f t="shared" si="111"/>
        <v>774.33333333333326</v>
      </c>
      <c r="CJ22" s="130">
        <f t="shared" si="111"/>
        <v>778.49999999999989</v>
      </c>
      <c r="CK22" s="130">
        <f t="shared" si="111"/>
        <v>782.66666666666652</v>
      </c>
      <c r="CL22" s="130">
        <f t="shared" si="111"/>
        <v>786.83333333333314</v>
      </c>
      <c r="CM22" s="28">
        <v>791</v>
      </c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130">
        <f t="shared" si="1"/>
        <v>9</v>
      </c>
      <c r="DK22" s="130">
        <f t="shared" si="2"/>
        <v>5</v>
      </c>
      <c r="DL22" s="130">
        <f t="shared" si="3"/>
        <v>2</v>
      </c>
      <c r="DM22" s="130">
        <f t="shared" si="4"/>
        <v>2</v>
      </c>
      <c r="DN22" s="130">
        <f t="shared" si="5"/>
        <v>3</v>
      </c>
      <c r="DO22" s="130">
        <f t="shared" si="6"/>
        <v>2</v>
      </c>
      <c r="DP22" s="130">
        <f t="shared" si="7"/>
        <v>3</v>
      </c>
      <c r="DQ22" s="130">
        <f t="shared" si="8"/>
        <v>10</v>
      </c>
      <c r="DR22" s="130">
        <f t="shared" si="9"/>
        <v>13</v>
      </c>
      <c r="DS22" s="130">
        <f t="shared" si="10"/>
        <v>4</v>
      </c>
      <c r="DT22" s="130">
        <f t="shared" si="11"/>
        <v>6</v>
      </c>
      <c r="DU22" s="130">
        <f t="shared" si="12"/>
        <v>15</v>
      </c>
      <c r="DV22" s="130">
        <f t="shared" si="13"/>
        <v>7</v>
      </c>
      <c r="DW22" s="130">
        <f t="shared" si="14"/>
        <v>5</v>
      </c>
      <c r="DX22" s="130">
        <f t="shared" si="15"/>
        <v>6</v>
      </c>
      <c r="DY22" s="130">
        <f t="shared" si="16"/>
        <v>9</v>
      </c>
      <c r="DZ22" s="130">
        <f t="shared" si="17"/>
        <v>4</v>
      </c>
      <c r="EA22" s="130">
        <f t="shared" si="18"/>
        <v>7</v>
      </c>
      <c r="EB22" s="130">
        <f t="shared" si="19"/>
        <v>7</v>
      </c>
      <c r="EC22" s="130">
        <f t="shared" si="20"/>
        <v>11</v>
      </c>
      <c r="ED22" s="130">
        <f t="shared" si="21"/>
        <v>9</v>
      </c>
      <c r="EE22" s="130">
        <f t="shared" si="22"/>
        <v>5</v>
      </c>
      <c r="EF22" s="130">
        <f t="shared" si="23"/>
        <v>5</v>
      </c>
      <c r="EG22" s="130">
        <f t="shared" si="24"/>
        <v>1</v>
      </c>
      <c r="EH22" s="130">
        <f t="shared" si="25"/>
        <v>5</v>
      </c>
      <c r="EI22" s="130">
        <f t="shared" si="26"/>
        <v>6</v>
      </c>
      <c r="EJ22" s="130">
        <f t="shared" si="27"/>
        <v>10</v>
      </c>
      <c r="EK22" s="130">
        <f t="shared" si="28"/>
        <v>6</v>
      </c>
      <c r="EL22" s="130">
        <f t="shared" si="29"/>
        <v>5</v>
      </c>
      <c r="EM22" s="130">
        <f t="shared" si="30"/>
        <v>7</v>
      </c>
      <c r="EN22" s="130">
        <f t="shared" si="31"/>
        <v>7</v>
      </c>
      <c r="EO22" s="130">
        <f t="shared" si="32"/>
        <v>7</v>
      </c>
      <c r="EP22" s="130">
        <f t="shared" si="33"/>
        <v>5</v>
      </c>
      <c r="EQ22" s="130">
        <f t="shared" si="34"/>
        <v>9</v>
      </c>
      <c r="ER22" s="130">
        <f t="shared" si="35"/>
        <v>4</v>
      </c>
      <c r="ES22" s="130">
        <f t="shared" si="36"/>
        <v>0</v>
      </c>
      <c r="ET22" s="130">
        <f t="shared" si="37"/>
        <v>9</v>
      </c>
      <c r="EU22" s="130">
        <f t="shared" si="38"/>
        <v>0</v>
      </c>
      <c r="EV22" s="130">
        <f t="shared" si="39"/>
        <v>24</v>
      </c>
      <c r="EW22" s="130">
        <f t="shared" si="40"/>
        <v>10</v>
      </c>
      <c r="EX22" s="130">
        <f t="shared" si="41"/>
        <v>12</v>
      </c>
      <c r="EY22" s="130">
        <f t="shared" si="42"/>
        <v>13</v>
      </c>
      <c r="EZ22" s="130">
        <f t="shared" si="43"/>
        <v>0</v>
      </c>
      <c r="FA22" s="130">
        <f t="shared" si="44"/>
        <v>13.5</v>
      </c>
      <c r="FB22" s="130">
        <f t="shared" si="45"/>
        <v>13.5</v>
      </c>
      <c r="FC22" s="130">
        <f t="shared" si="46"/>
        <v>10</v>
      </c>
      <c r="FD22" s="130">
        <f t="shared" si="47"/>
        <v>10</v>
      </c>
      <c r="FE22" s="130">
        <f t="shared" si="48"/>
        <v>8</v>
      </c>
      <c r="FF22" s="130">
        <f t="shared" si="49"/>
        <v>8</v>
      </c>
      <c r="FG22" s="130">
        <f t="shared" si="50"/>
        <v>8</v>
      </c>
      <c r="FH22" s="130">
        <f t="shared" si="51"/>
        <v>9</v>
      </c>
      <c r="FI22" s="130">
        <f t="shared" si="52"/>
        <v>7</v>
      </c>
      <c r="FJ22" s="130">
        <f t="shared" si="53"/>
        <v>7</v>
      </c>
      <c r="FK22" s="130">
        <f t="shared" si="54"/>
        <v>3</v>
      </c>
      <c r="FL22" s="130">
        <f t="shared" si="55"/>
        <v>3</v>
      </c>
      <c r="FM22" s="130">
        <f t="shared" si="56"/>
        <v>1</v>
      </c>
      <c r="FN22" s="130">
        <f t="shared" si="57"/>
        <v>2</v>
      </c>
      <c r="FO22" s="130">
        <f t="shared" si="58"/>
        <v>3</v>
      </c>
      <c r="FP22" s="130">
        <f t="shared" si="59"/>
        <v>3</v>
      </c>
      <c r="FQ22" s="130">
        <f t="shared" si="60"/>
        <v>3</v>
      </c>
      <c r="FR22" s="130">
        <f t="shared" si="61"/>
        <v>3</v>
      </c>
      <c r="FS22" s="130">
        <f t="shared" si="62"/>
        <v>3</v>
      </c>
      <c r="FT22" s="130">
        <f t="shared" si="63"/>
        <v>3</v>
      </c>
      <c r="FU22" s="130">
        <f t="shared" si="64"/>
        <v>4</v>
      </c>
      <c r="FV22" s="130">
        <f t="shared" si="65"/>
        <v>2.5</v>
      </c>
      <c r="FW22" s="130">
        <f t="shared" si="66"/>
        <v>2.5</v>
      </c>
      <c r="FX22" s="130">
        <f t="shared" si="67"/>
        <v>6</v>
      </c>
      <c r="FY22" s="130">
        <f t="shared" si="68"/>
        <v>-3</v>
      </c>
      <c r="FZ22" s="130">
        <f t="shared" si="69"/>
        <v>4</v>
      </c>
      <c r="GA22" s="130">
        <f t="shared" si="70"/>
        <v>4</v>
      </c>
      <c r="GB22" s="130">
        <f t="shared" si="71"/>
        <v>4</v>
      </c>
      <c r="GC22" s="130">
        <f t="shared" si="72"/>
        <v>4</v>
      </c>
      <c r="GD22" s="130">
        <f t="shared" si="73"/>
        <v>4</v>
      </c>
      <c r="GE22" s="130">
        <f t="shared" si="74"/>
        <v>4</v>
      </c>
      <c r="GF22" s="130">
        <f t="shared" si="75"/>
        <v>4</v>
      </c>
      <c r="GG22" s="130">
        <f t="shared" si="76"/>
        <v>5</v>
      </c>
      <c r="GH22" s="130">
        <f t="shared" si="77"/>
        <v>5</v>
      </c>
      <c r="GI22" s="130">
        <f t="shared" si="78"/>
        <v>5</v>
      </c>
      <c r="GJ22" s="130">
        <f t="shared" si="79"/>
        <v>5</v>
      </c>
      <c r="GK22" s="130">
        <f t="shared" si="80"/>
        <v>5</v>
      </c>
      <c r="GL22" s="130">
        <f t="shared" si="81"/>
        <v>5</v>
      </c>
      <c r="GM22" s="130">
        <f t="shared" si="82"/>
        <v>5</v>
      </c>
      <c r="GN22" s="130">
        <f t="shared" si="83"/>
        <v>8</v>
      </c>
      <c r="GO22" s="130">
        <f t="shared" si="87"/>
        <v>4.1666666666666288</v>
      </c>
      <c r="GP22" s="130">
        <f t="shared" si="88"/>
        <v>4.1666666666666288</v>
      </c>
      <c r="GQ22" s="130">
        <f t="shared" si="89"/>
        <v>4.1666666666666288</v>
      </c>
      <c r="GR22" s="130">
        <f t="shared" si="90"/>
        <v>4.1666666666666288</v>
      </c>
      <c r="GS22" s="130">
        <f t="shared" si="91"/>
        <v>4.1666666666666288</v>
      </c>
      <c r="GT22" s="130">
        <f t="shared" si="92"/>
        <v>4.1666666666668561</v>
      </c>
    </row>
    <row r="23" spans="1:202">
      <c r="A23" s="136" t="s">
        <v>142</v>
      </c>
      <c r="B23" s="137">
        <v>166</v>
      </c>
      <c r="C23" s="28">
        <v>168</v>
      </c>
      <c r="D23" s="28">
        <v>169</v>
      </c>
      <c r="E23" s="130">
        <v>180</v>
      </c>
      <c r="F23" s="130">
        <v>189</v>
      </c>
      <c r="G23" s="130">
        <v>199</v>
      </c>
      <c r="H23" s="28">
        <v>209</v>
      </c>
      <c r="I23" s="28">
        <v>220</v>
      </c>
      <c r="J23" s="28">
        <v>231</v>
      </c>
      <c r="K23" s="28">
        <v>235</v>
      </c>
      <c r="L23" s="28">
        <v>237</v>
      </c>
      <c r="M23" s="28">
        <v>239</v>
      </c>
      <c r="N23" s="28">
        <v>242</v>
      </c>
      <c r="O23" s="28">
        <v>248</v>
      </c>
      <c r="P23" s="28">
        <v>263</v>
      </c>
      <c r="Q23" s="28">
        <v>276</v>
      </c>
      <c r="R23" s="28">
        <v>300</v>
      </c>
      <c r="S23" s="28">
        <v>305</v>
      </c>
      <c r="T23" s="28">
        <v>323</v>
      </c>
      <c r="U23" s="28">
        <v>340</v>
      </c>
      <c r="V23" s="28">
        <v>357</v>
      </c>
      <c r="W23" s="28">
        <v>366</v>
      </c>
      <c r="X23" s="28">
        <v>368</v>
      </c>
      <c r="Y23" s="28">
        <v>386</v>
      </c>
      <c r="Z23" s="28">
        <v>401</v>
      </c>
      <c r="AA23" s="28">
        <v>420</v>
      </c>
      <c r="AB23" s="28">
        <v>437</v>
      </c>
      <c r="AC23" s="28">
        <v>466</v>
      </c>
      <c r="AD23" s="28">
        <v>482</v>
      </c>
      <c r="AE23" s="28">
        <v>495</v>
      </c>
      <c r="AF23" s="28">
        <v>510</v>
      </c>
      <c r="AG23" s="28">
        <v>525</v>
      </c>
      <c r="AH23" s="28">
        <v>536</v>
      </c>
      <c r="AI23" s="28">
        <v>544</v>
      </c>
      <c r="AJ23" s="28">
        <v>544</v>
      </c>
      <c r="AK23" s="28">
        <v>545</v>
      </c>
      <c r="AL23" s="28">
        <v>549</v>
      </c>
      <c r="AM23" s="28">
        <v>553</v>
      </c>
      <c r="AN23" s="28">
        <v>553</v>
      </c>
      <c r="AO23" s="28">
        <v>562</v>
      </c>
      <c r="AP23" s="28">
        <v>566</v>
      </c>
      <c r="AQ23" s="28">
        <v>571</v>
      </c>
      <c r="AR23" s="28">
        <v>574</v>
      </c>
      <c r="AS23" s="28">
        <v>577</v>
      </c>
      <c r="AT23" s="146">
        <v>581.5</v>
      </c>
      <c r="AU23" s="28">
        <v>586</v>
      </c>
      <c r="AV23" s="28">
        <v>591</v>
      </c>
      <c r="AW23" s="28">
        <v>596</v>
      </c>
      <c r="AX23" s="28">
        <v>602</v>
      </c>
      <c r="AY23" s="28">
        <v>607</v>
      </c>
      <c r="AZ23" s="28">
        <v>611</v>
      </c>
      <c r="BA23" s="28">
        <v>616</v>
      </c>
      <c r="BB23" s="28">
        <v>621</v>
      </c>
      <c r="BC23" s="28">
        <v>628</v>
      </c>
      <c r="BD23" s="28">
        <v>634</v>
      </c>
      <c r="BE23" s="28">
        <v>640</v>
      </c>
      <c r="BF23" s="130">
        <v>646</v>
      </c>
      <c r="BG23" s="28">
        <v>652</v>
      </c>
      <c r="BH23" s="28">
        <v>657</v>
      </c>
      <c r="BI23" s="28">
        <v>662</v>
      </c>
      <c r="BJ23" s="27">
        <v>666</v>
      </c>
      <c r="BK23" s="27">
        <v>671</v>
      </c>
      <c r="BL23" s="27">
        <v>675</v>
      </c>
      <c r="BM23" s="27">
        <v>680</v>
      </c>
      <c r="BN23" s="28">
        <v>685</v>
      </c>
      <c r="BO23" s="130">
        <f t="shared" si="85"/>
        <v>690.5</v>
      </c>
      <c r="BP23" s="130">
        <v>696</v>
      </c>
      <c r="BQ23" s="130">
        <v>702</v>
      </c>
      <c r="BR23" s="130">
        <v>699</v>
      </c>
      <c r="BS23" s="130">
        <v>705</v>
      </c>
      <c r="BT23" s="130">
        <v>711</v>
      </c>
      <c r="BU23" s="130">
        <v>717</v>
      </c>
      <c r="BV23" s="130">
        <v>723</v>
      </c>
      <c r="BW23" s="130">
        <v>729</v>
      </c>
      <c r="BX23" s="130">
        <v>735</v>
      </c>
      <c r="BY23" s="28">
        <v>741</v>
      </c>
      <c r="BZ23" s="130">
        <v>746</v>
      </c>
      <c r="CA23" s="130">
        <v>751</v>
      </c>
      <c r="CB23" s="130">
        <v>756</v>
      </c>
      <c r="CC23" s="130">
        <v>761</v>
      </c>
      <c r="CD23" s="130">
        <v>766</v>
      </c>
      <c r="CE23" s="130">
        <v>771</v>
      </c>
      <c r="CF23" s="130">
        <v>776</v>
      </c>
      <c r="CG23" s="28">
        <v>781</v>
      </c>
      <c r="CH23" s="130">
        <f t="shared" ref="CH23:CL23" si="112">+CG23+($CM23-$CG23)/6</f>
        <v>785.66666666666663</v>
      </c>
      <c r="CI23" s="130">
        <f t="shared" si="112"/>
        <v>790.33333333333326</v>
      </c>
      <c r="CJ23" s="130">
        <f t="shared" si="112"/>
        <v>794.99999999999989</v>
      </c>
      <c r="CK23" s="130">
        <f t="shared" si="112"/>
        <v>799.66666666666652</v>
      </c>
      <c r="CL23" s="130">
        <f t="shared" si="112"/>
        <v>804.33333333333314</v>
      </c>
      <c r="CM23" s="28">
        <v>809</v>
      </c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130">
        <f t="shared" si="1"/>
        <v>2</v>
      </c>
      <c r="DK23" s="130">
        <f t="shared" si="2"/>
        <v>1</v>
      </c>
      <c r="DL23" s="130">
        <f t="shared" si="3"/>
        <v>11</v>
      </c>
      <c r="DM23" s="130">
        <f t="shared" si="4"/>
        <v>9</v>
      </c>
      <c r="DN23" s="130">
        <f t="shared" si="5"/>
        <v>10</v>
      </c>
      <c r="DO23" s="130">
        <f t="shared" si="6"/>
        <v>10</v>
      </c>
      <c r="DP23" s="130">
        <f t="shared" si="7"/>
        <v>11</v>
      </c>
      <c r="DQ23" s="130">
        <f t="shared" si="8"/>
        <v>11</v>
      </c>
      <c r="DR23" s="130">
        <f t="shared" si="9"/>
        <v>4</v>
      </c>
      <c r="DS23" s="130">
        <f t="shared" si="10"/>
        <v>2</v>
      </c>
      <c r="DT23" s="130">
        <f t="shared" si="11"/>
        <v>2</v>
      </c>
      <c r="DU23" s="130">
        <f t="shared" si="12"/>
        <v>3</v>
      </c>
      <c r="DV23" s="130">
        <f t="shared" si="13"/>
        <v>6</v>
      </c>
      <c r="DW23" s="130">
        <f t="shared" si="14"/>
        <v>15</v>
      </c>
      <c r="DX23" s="130">
        <f t="shared" si="15"/>
        <v>13</v>
      </c>
      <c r="DY23" s="130">
        <f t="shared" si="16"/>
        <v>24</v>
      </c>
      <c r="DZ23" s="130">
        <f t="shared" si="17"/>
        <v>5</v>
      </c>
      <c r="EA23" s="130">
        <f t="shared" si="18"/>
        <v>18</v>
      </c>
      <c r="EB23" s="130">
        <f t="shared" si="19"/>
        <v>17</v>
      </c>
      <c r="EC23" s="130">
        <f t="shared" si="20"/>
        <v>17</v>
      </c>
      <c r="ED23" s="130">
        <f t="shared" si="21"/>
        <v>9</v>
      </c>
      <c r="EE23" s="130">
        <f t="shared" si="22"/>
        <v>2</v>
      </c>
      <c r="EF23" s="130">
        <f t="shared" si="23"/>
        <v>18</v>
      </c>
      <c r="EG23" s="130">
        <f t="shared" si="24"/>
        <v>15</v>
      </c>
      <c r="EH23" s="130">
        <f t="shared" si="25"/>
        <v>19</v>
      </c>
      <c r="EI23" s="130">
        <f t="shared" si="26"/>
        <v>17</v>
      </c>
      <c r="EJ23" s="130">
        <f t="shared" si="27"/>
        <v>29</v>
      </c>
      <c r="EK23" s="130">
        <f t="shared" si="28"/>
        <v>16</v>
      </c>
      <c r="EL23" s="130">
        <f t="shared" si="29"/>
        <v>13</v>
      </c>
      <c r="EM23" s="130">
        <f t="shared" si="30"/>
        <v>15</v>
      </c>
      <c r="EN23" s="130">
        <f t="shared" si="31"/>
        <v>15</v>
      </c>
      <c r="EO23" s="130">
        <f t="shared" si="32"/>
        <v>11</v>
      </c>
      <c r="EP23" s="130">
        <f t="shared" si="33"/>
        <v>8</v>
      </c>
      <c r="EQ23" s="130">
        <f t="shared" si="34"/>
        <v>0</v>
      </c>
      <c r="ER23" s="130">
        <f t="shared" si="35"/>
        <v>1</v>
      </c>
      <c r="ES23" s="130">
        <f t="shared" si="36"/>
        <v>4</v>
      </c>
      <c r="ET23" s="130">
        <f t="shared" si="37"/>
        <v>4</v>
      </c>
      <c r="EU23" s="130">
        <f t="shared" si="38"/>
        <v>0</v>
      </c>
      <c r="EV23" s="130">
        <f t="shared" si="39"/>
        <v>9</v>
      </c>
      <c r="EW23" s="130">
        <f t="shared" si="40"/>
        <v>4</v>
      </c>
      <c r="EX23" s="130">
        <f t="shared" si="41"/>
        <v>5</v>
      </c>
      <c r="EY23" s="130">
        <f t="shared" si="42"/>
        <v>3</v>
      </c>
      <c r="EZ23" s="130">
        <f t="shared" si="43"/>
        <v>3</v>
      </c>
      <c r="FA23" s="130">
        <f t="shared" si="44"/>
        <v>4.5</v>
      </c>
      <c r="FB23" s="130">
        <f t="shared" si="45"/>
        <v>4.5</v>
      </c>
      <c r="FC23" s="130">
        <f t="shared" si="46"/>
        <v>5</v>
      </c>
      <c r="FD23" s="130">
        <f t="shared" si="47"/>
        <v>5</v>
      </c>
      <c r="FE23" s="130">
        <f t="shared" si="48"/>
        <v>6</v>
      </c>
      <c r="FF23" s="130">
        <f t="shared" si="49"/>
        <v>5</v>
      </c>
      <c r="FG23" s="130">
        <f t="shared" si="50"/>
        <v>4</v>
      </c>
      <c r="FH23" s="130">
        <f t="shared" si="51"/>
        <v>5</v>
      </c>
      <c r="FI23" s="130">
        <f t="shared" si="52"/>
        <v>5</v>
      </c>
      <c r="FJ23" s="130">
        <f t="shared" si="53"/>
        <v>7</v>
      </c>
      <c r="FK23" s="130">
        <f t="shared" si="54"/>
        <v>6</v>
      </c>
      <c r="FL23" s="130">
        <f t="shared" si="55"/>
        <v>6</v>
      </c>
      <c r="FM23" s="130">
        <f t="shared" si="56"/>
        <v>6</v>
      </c>
      <c r="FN23" s="130">
        <f t="shared" si="57"/>
        <v>6</v>
      </c>
      <c r="FO23" s="130">
        <f t="shared" si="58"/>
        <v>5</v>
      </c>
      <c r="FP23" s="130">
        <f t="shared" si="59"/>
        <v>5</v>
      </c>
      <c r="FQ23" s="130">
        <f t="shared" si="60"/>
        <v>4</v>
      </c>
      <c r="FR23" s="130">
        <f t="shared" si="61"/>
        <v>5</v>
      </c>
      <c r="FS23" s="130">
        <f t="shared" si="62"/>
        <v>4</v>
      </c>
      <c r="FT23" s="130">
        <f t="shared" si="63"/>
        <v>5</v>
      </c>
      <c r="FU23" s="130">
        <f t="shared" si="64"/>
        <v>5</v>
      </c>
      <c r="FV23" s="130">
        <f t="shared" si="65"/>
        <v>5.5</v>
      </c>
      <c r="FW23" s="130">
        <f t="shared" si="66"/>
        <v>5.5</v>
      </c>
      <c r="FX23" s="130">
        <f t="shared" si="67"/>
        <v>6</v>
      </c>
      <c r="FY23" s="130">
        <f t="shared" si="68"/>
        <v>-3</v>
      </c>
      <c r="FZ23" s="130">
        <f t="shared" si="69"/>
        <v>6</v>
      </c>
      <c r="GA23" s="130">
        <f t="shared" si="70"/>
        <v>6</v>
      </c>
      <c r="GB23" s="130">
        <f t="shared" si="71"/>
        <v>6</v>
      </c>
      <c r="GC23" s="130">
        <f t="shared" si="72"/>
        <v>6</v>
      </c>
      <c r="GD23" s="130">
        <f t="shared" si="73"/>
        <v>6</v>
      </c>
      <c r="GE23" s="130">
        <f t="shared" si="74"/>
        <v>6</v>
      </c>
      <c r="GF23" s="130">
        <f t="shared" si="75"/>
        <v>6</v>
      </c>
      <c r="GG23" s="130">
        <f t="shared" si="76"/>
        <v>5</v>
      </c>
      <c r="GH23" s="130">
        <f t="shared" si="77"/>
        <v>5</v>
      </c>
      <c r="GI23" s="130">
        <f t="shared" si="78"/>
        <v>5</v>
      </c>
      <c r="GJ23" s="130">
        <f t="shared" si="79"/>
        <v>5</v>
      </c>
      <c r="GK23" s="130">
        <f t="shared" si="80"/>
        <v>5</v>
      </c>
      <c r="GL23" s="130">
        <f t="shared" si="81"/>
        <v>5</v>
      </c>
      <c r="GM23" s="130">
        <f t="shared" si="82"/>
        <v>5</v>
      </c>
      <c r="GN23" s="130">
        <f t="shared" si="83"/>
        <v>5</v>
      </c>
      <c r="GO23" s="130">
        <f t="shared" si="87"/>
        <v>4.6666666666666288</v>
      </c>
      <c r="GP23" s="130">
        <f t="shared" si="88"/>
        <v>4.6666666666666288</v>
      </c>
      <c r="GQ23" s="130">
        <f t="shared" si="89"/>
        <v>4.6666666666666288</v>
      </c>
      <c r="GR23" s="130">
        <f t="shared" si="90"/>
        <v>4.6666666666666288</v>
      </c>
      <c r="GS23" s="130">
        <f t="shared" si="91"/>
        <v>4.6666666666666288</v>
      </c>
      <c r="GT23" s="130">
        <f t="shared" si="92"/>
        <v>4.6666666666668561</v>
      </c>
    </row>
    <row r="24" spans="1:202">
      <c r="A24" s="136" t="s">
        <v>41</v>
      </c>
      <c r="B24" s="137">
        <v>131</v>
      </c>
      <c r="C24" s="28">
        <v>134</v>
      </c>
      <c r="D24" s="28">
        <v>137</v>
      </c>
      <c r="E24" s="130">
        <v>139</v>
      </c>
      <c r="F24" s="130">
        <v>142</v>
      </c>
      <c r="G24" s="130">
        <v>147</v>
      </c>
      <c r="H24" s="28">
        <v>155</v>
      </c>
      <c r="I24" s="28">
        <v>163</v>
      </c>
      <c r="J24" s="28">
        <v>171</v>
      </c>
      <c r="K24" s="28">
        <v>178</v>
      </c>
      <c r="L24" s="28">
        <v>183</v>
      </c>
      <c r="M24" s="28">
        <v>187</v>
      </c>
      <c r="N24" s="28">
        <v>193</v>
      </c>
      <c r="O24" s="28">
        <v>196</v>
      </c>
      <c r="P24" s="28">
        <v>198</v>
      </c>
      <c r="Q24" s="28">
        <v>200</v>
      </c>
      <c r="R24" s="28">
        <v>203</v>
      </c>
      <c r="S24" s="28">
        <v>206</v>
      </c>
      <c r="T24" s="28">
        <v>209</v>
      </c>
      <c r="U24" s="28">
        <v>213</v>
      </c>
      <c r="V24" s="28">
        <v>216</v>
      </c>
      <c r="W24" s="28">
        <v>220</v>
      </c>
      <c r="X24" s="28">
        <v>224</v>
      </c>
      <c r="Y24" s="28">
        <v>227</v>
      </c>
      <c r="Z24" s="28">
        <v>231</v>
      </c>
      <c r="AA24" s="28">
        <v>236</v>
      </c>
      <c r="AB24" s="28">
        <v>242</v>
      </c>
      <c r="AC24" s="28">
        <v>252</v>
      </c>
      <c r="AD24" s="28">
        <v>257</v>
      </c>
      <c r="AE24" s="28">
        <v>262</v>
      </c>
      <c r="AF24" s="28">
        <v>267</v>
      </c>
      <c r="AG24" s="28">
        <v>272</v>
      </c>
      <c r="AH24" s="28">
        <v>277</v>
      </c>
      <c r="AI24" s="28">
        <v>282</v>
      </c>
      <c r="AJ24" s="28">
        <v>287</v>
      </c>
      <c r="AK24" s="28">
        <v>292</v>
      </c>
      <c r="AL24" s="28">
        <v>297</v>
      </c>
      <c r="AM24" s="28">
        <v>302</v>
      </c>
      <c r="AN24" s="28">
        <v>302</v>
      </c>
      <c r="AO24" s="28">
        <v>311</v>
      </c>
      <c r="AP24" s="28">
        <v>315</v>
      </c>
      <c r="AQ24" s="28">
        <v>320</v>
      </c>
      <c r="AR24" s="28">
        <v>325</v>
      </c>
      <c r="AS24" s="28">
        <v>331</v>
      </c>
      <c r="AT24" s="146">
        <v>336</v>
      </c>
      <c r="AU24" s="28">
        <v>341</v>
      </c>
      <c r="AV24" s="28">
        <v>346</v>
      </c>
      <c r="AW24" s="28">
        <v>351</v>
      </c>
      <c r="AX24" s="28">
        <v>356</v>
      </c>
      <c r="AY24" s="28">
        <v>362</v>
      </c>
      <c r="AZ24" s="28">
        <v>366</v>
      </c>
      <c r="BA24" s="28">
        <v>372</v>
      </c>
      <c r="BB24" s="28">
        <v>377</v>
      </c>
      <c r="BC24" s="28">
        <v>383</v>
      </c>
      <c r="BD24" s="28">
        <v>388</v>
      </c>
      <c r="BE24" s="28">
        <v>393</v>
      </c>
      <c r="BF24" s="130">
        <v>399</v>
      </c>
      <c r="BG24" s="28">
        <v>405</v>
      </c>
      <c r="BH24" s="28">
        <v>410</v>
      </c>
      <c r="BI24" s="28">
        <v>415</v>
      </c>
      <c r="BJ24" s="27">
        <v>420</v>
      </c>
      <c r="BK24" s="27">
        <v>425</v>
      </c>
      <c r="BL24" s="27">
        <v>431</v>
      </c>
      <c r="BM24" s="27">
        <v>436</v>
      </c>
      <c r="BN24" s="28">
        <v>442</v>
      </c>
      <c r="BO24" s="130">
        <f t="shared" si="85"/>
        <v>447.5</v>
      </c>
      <c r="BP24" s="130">
        <v>453</v>
      </c>
      <c r="BQ24" s="130">
        <v>458</v>
      </c>
      <c r="BR24" s="130">
        <v>454</v>
      </c>
      <c r="BS24" s="130">
        <v>461</v>
      </c>
      <c r="BT24" s="130">
        <v>468</v>
      </c>
      <c r="BU24" s="130">
        <v>475</v>
      </c>
      <c r="BV24" s="130">
        <v>482</v>
      </c>
      <c r="BW24" s="130">
        <v>489</v>
      </c>
      <c r="BX24" s="130">
        <v>496</v>
      </c>
      <c r="BY24" s="28">
        <v>503</v>
      </c>
      <c r="BZ24" s="130">
        <v>511</v>
      </c>
      <c r="CA24" s="130">
        <v>519</v>
      </c>
      <c r="CB24" s="130">
        <v>527</v>
      </c>
      <c r="CC24" s="130">
        <v>535</v>
      </c>
      <c r="CD24" s="130">
        <v>543</v>
      </c>
      <c r="CE24" s="130">
        <v>551</v>
      </c>
      <c r="CF24" s="130">
        <v>559</v>
      </c>
      <c r="CG24" s="28">
        <v>567</v>
      </c>
      <c r="CH24" s="130">
        <f t="shared" ref="CH24:CL24" si="113">+CG24+($CM24-$CG24)/6</f>
        <v>574</v>
      </c>
      <c r="CI24" s="130">
        <f t="shared" si="113"/>
        <v>581</v>
      </c>
      <c r="CJ24" s="130">
        <f t="shared" si="113"/>
        <v>588</v>
      </c>
      <c r="CK24" s="130">
        <f t="shared" si="113"/>
        <v>595</v>
      </c>
      <c r="CL24" s="130">
        <f t="shared" si="113"/>
        <v>602</v>
      </c>
      <c r="CM24" s="28">
        <v>609</v>
      </c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130">
        <f t="shared" si="1"/>
        <v>3</v>
      </c>
      <c r="DK24" s="130">
        <f t="shared" si="2"/>
        <v>3</v>
      </c>
      <c r="DL24" s="130">
        <f t="shared" si="3"/>
        <v>2</v>
      </c>
      <c r="DM24" s="130">
        <f t="shared" si="4"/>
        <v>3</v>
      </c>
      <c r="DN24" s="130">
        <f t="shared" si="5"/>
        <v>5</v>
      </c>
      <c r="DO24" s="130">
        <f t="shared" si="6"/>
        <v>8</v>
      </c>
      <c r="DP24" s="130">
        <f t="shared" si="7"/>
        <v>8</v>
      </c>
      <c r="DQ24" s="130">
        <f t="shared" si="8"/>
        <v>8</v>
      </c>
      <c r="DR24" s="130">
        <f t="shared" si="9"/>
        <v>7</v>
      </c>
      <c r="DS24" s="130">
        <f t="shared" si="10"/>
        <v>5</v>
      </c>
      <c r="DT24" s="130">
        <f t="shared" si="11"/>
        <v>4</v>
      </c>
      <c r="DU24" s="130">
        <f t="shared" si="12"/>
        <v>6</v>
      </c>
      <c r="DV24" s="130">
        <f t="shared" si="13"/>
        <v>3</v>
      </c>
      <c r="DW24" s="130">
        <f t="shared" si="14"/>
        <v>2</v>
      </c>
      <c r="DX24" s="130">
        <f t="shared" si="15"/>
        <v>2</v>
      </c>
      <c r="DY24" s="130">
        <f t="shared" si="16"/>
        <v>3</v>
      </c>
      <c r="DZ24" s="130">
        <f t="shared" si="17"/>
        <v>3</v>
      </c>
      <c r="EA24" s="130">
        <f t="shared" si="18"/>
        <v>3</v>
      </c>
      <c r="EB24" s="130">
        <f t="shared" si="19"/>
        <v>4</v>
      </c>
      <c r="EC24" s="130">
        <f t="shared" si="20"/>
        <v>3</v>
      </c>
      <c r="ED24" s="130">
        <f t="shared" si="21"/>
        <v>4</v>
      </c>
      <c r="EE24" s="130">
        <f t="shared" si="22"/>
        <v>4</v>
      </c>
      <c r="EF24" s="130">
        <f t="shared" si="23"/>
        <v>3</v>
      </c>
      <c r="EG24" s="130">
        <f t="shared" si="24"/>
        <v>4</v>
      </c>
      <c r="EH24" s="130">
        <f t="shared" si="25"/>
        <v>5</v>
      </c>
      <c r="EI24" s="130">
        <f t="shared" si="26"/>
        <v>6</v>
      </c>
      <c r="EJ24" s="130">
        <f t="shared" si="27"/>
        <v>10</v>
      </c>
      <c r="EK24" s="130">
        <f t="shared" si="28"/>
        <v>5</v>
      </c>
      <c r="EL24" s="130">
        <f t="shared" si="29"/>
        <v>5</v>
      </c>
      <c r="EM24" s="130">
        <f t="shared" si="30"/>
        <v>5</v>
      </c>
      <c r="EN24" s="130">
        <f t="shared" si="31"/>
        <v>5</v>
      </c>
      <c r="EO24" s="130">
        <f t="shared" si="32"/>
        <v>5</v>
      </c>
      <c r="EP24" s="130">
        <f t="shared" si="33"/>
        <v>5</v>
      </c>
      <c r="EQ24" s="130">
        <f t="shared" si="34"/>
        <v>5</v>
      </c>
      <c r="ER24" s="130">
        <f t="shared" si="35"/>
        <v>5</v>
      </c>
      <c r="ES24" s="130">
        <f t="shared" si="36"/>
        <v>5</v>
      </c>
      <c r="ET24" s="130">
        <f t="shared" si="37"/>
        <v>5</v>
      </c>
      <c r="EU24" s="130">
        <f t="shared" si="38"/>
        <v>0</v>
      </c>
      <c r="EV24" s="130">
        <f t="shared" si="39"/>
        <v>9</v>
      </c>
      <c r="EW24" s="130">
        <f t="shared" si="40"/>
        <v>4</v>
      </c>
      <c r="EX24" s="130">
        <f t="shared" si="41"/>
        <v>5</v>
      </c>
      <c r="EY24" s="130">
        <f t="shared" si="42"/>
        <v>5</v>
      </c>
      <c r="EZ24" s="130">
        <f t="shared" si="43"/>
        <v>6</v>
      </c>
      <c r="FA24" s="130">
        <f t="shared" si="44"/>
        <v>5</v>
      </c>
      <c r="FB24" s="130">
        <f t="shared" si="45"/>
        <v>5</v>
      </c>
      <c r="FC24" s="130">
        <f t="shared" si="46"/>
        <v>5</v>
      </c>
      <c r="FD24" s="130">
        <f t="shared" si="47"/>
        <v>5</v>
      </c>
      <c r="FE24" s="130">
        <f t="shared" si="48"/>
        <v>5</v>
      </c>
      <c r="FF24" s="130">
        <f t="shared" si="49"/>
        <v>6</v>
      </c>
      <c r="FG24" s="130">
        <f t="shared" si="50"/>
        <v>4</v>
      </c>
      <c r="FH24" s="130">
        <f t="shared" si="51"/>
        <v>6</v>
      </c>
      <c r="FI24" s="130">
        <f t="shared" si="52"/>
        <v>5</v>
      </c>
      <c r="FJ24" s="130">
        <f t="shared" si="53"/>
        <v>6</v>
      </c>
      <c r="FK24" s="130">
        <f t="shared" si="54"/>
        <v>5</v>
      </c>
      <c r="FL24" s="130">
        <f t="shared" si="55"/>
        <v>5</v>
      </c>
      <c r="FM24" s="130">
        <f t="shared" si="56"/>
        <v>6</v>
      </c>
      <c r="FN24" s="130">
        <f t="shared" si="57"/>
        <v>6</v>
      </c>
      <c r="FO24" s="130">
        <f t="shared" si="58"/>
        <v>5</v>
      </c>
      <c r="FP24" s="130">
        <f t="shared" si="59"/>
        <v>5</v>
      </c>
      <c r="FQ24" s="130">
        <f t="shared" si="60"/>
        <v>5</v>
      </c>
      <c r="FR24" s="130">
        <f t="shared" si="61"/>
        <v>5</v>
      </c>
      <c r="FS24" s="130">
        <f t="shared" si="62"/>
        <v>6</v>
      </c>
      <c r="FT24" s="130">
        <f t="shared" si="63"/>
        <v>5</v>
      </c>
      <c r="FU24" s="130">
        <f t="shared" si="64"/>
        <v>6</v>
      </c>
      <c r="FV24" s="130">
        <f t="shared" si="65"/>
        <v>5.5</v>
      </c>
      <c r="FW24" s="130">
        <f t="shared" si="66"/>
        <v>5.5</v>
      </c>
      <c r="FX24" s="130">
        <f t="shared" si="67"/>
        <v>5</v>
      </c>
      <c r="FY24" s="130">
        <f t="shared" si="68"/>
        <v>-4</v>
      </c>
      <c r="FZ24" s="130">
        <f t="shared" si="69"/>
        <v>7</v>
      </c>
      <c r="GA24" s="130">
        <f t="shared" si="70"/>
        <v>7</v>
      </c>
      <c r="GB24" s="130">
        <f t="shared" si="71"/>
        <v>7</v>
      </c>
      <c r="GC24" s="130">
        <f t="shared" si="72"/>
        <v>7</v>
      </c>
      <c r="GD24" s="130">
        <f t="shared" si="73"/>
        <v>7</v>
      </c>
      <c r="GE24" s="130">
        <f t="shared" si="74"/>
        <v>7</v>
      </c>
      <c r="GF24" s="130">
        <f t="shared" si="75"/>
        <v>7</v>
      </c>
      <c r="GG24" s="130">
        <f t="shared" si="76"/>
        <v>8</v>
      </c>
      <c r="GH24" s="130">
        <f t="shared" si="77"/>
        <v>8</v>
      </c>
      <c r="GI24" s="130">
        <f t="shared" si="78"/>
        <v>8</v>
      </c>
      <c r="GJ24" s="130">
        <f t="shared" si="79"/>
        <v>8</v>
      </c>
      <c r="GK24" s="130">
        <f t="shared" si="80"/>
        <v>8</v>
      </c>
      <c r="GL24" s="130">
        <f t="shared" si="81"/>
        <v>8</v>
      </c>
      <c r="GM24" s="130">
        <f t="shared" si="82"/>
        <v>8</v>
      </c>
      <c r="GN24" s="130">
        <f t="shared" si="83"/>
        <v>8</v>
      </c>
      <c r="GO24" s="130">
        <f t="shared" si="87"/>
        <v>7</v>
      </c>
      <c r="GP24" s="130">
        <f t="shared" si="88"/>
        <v>7</v>
      </c>
      <c r="GQ24" s="130">
        <f t="shared" si="89"/>
        <v>7</v>
      </c>
      <c r="GR24" s="130">
        <f t="shared" si="90"/>
        <v>7</v>
      </c>
      <c r="GS24" s="130">
        <f t="shared" si="91"/>
        <v>7</v>
      </c>
      <c r="GT24" s="130">
        <f t="shared" si="92"/>
        <v>7</v>
      </c>
    </row>
    <row r="25" spans="1:202">
      <c r="A25" s="136" t="s">
        <v>52</v>
      </c>
      <c r="B25" s="137">
        <v>305</v>
      </c>
      <c r="C25" s="28">
        <v>314</v>
      </c>
      <c r="D25" s="28">
        <v>324</v>
      </c>
      <c r="E25" s="130">
        <v>331</v>
      </c>
      <c r="F25" s="130">
        <v>345</v>
      </c>
      <c r="G25" s="130">
        <v>363</v>
      </c>
      <c r="H25" s="28">
        <v>379</v>
      </c>
      <c r="I25" s="28">
        <v>398</v>
      </c>
      <c r="J25" s="28">
        <v>418</v>
      </c>
      <c r="K25" s="28">
        <v>435</v>
      </c>
      <c r="L25" s="28">
        <v>456</v>
      </c>
      <c r="M25" s="28">
        <v>474</v>
      </c>
      <c r="N25" s="28">
        <v>510</v>
      </c>
      <c r="O25" s="28">
        <v>527</v>
      </c>
      <c r="P25" s="28">
        <v>544</v>
      </c>
      <c r="Q25" s="28">
        <v>559</v>
      </c>
      <c r="R25" s="28">
        <v>576</v>
      </c>
      <c r="S25" s="28">
        <v>593</v>
      </c>
      <c r="T25" s="28">
        <v>612</v>
      </c>
      <c r="U25" s="28">
        <v>629</v>
      </c>
      <c r="V25" s="28">
        <v>649</v>
      </c>
      <c r="W25" s="28">
        <v>666</v>
      </c>
      <c r="X25" s="28">
        <v>685</v>
      </c>
      <c r="Y25" s="28">
        <v>704</v>
      </c>
      <c r="Z25" s="28">
        <v>721</v>
      </c>
      <c r="AA25" s="28">
        <v>737</v>
      </c>
      <c r="AB25" s="28">
        <v>754</v>
      </c>
      <c r="AC25" s="28">
        <v>769</v>
      </c>
      <c r="AD25" s="28">
        <v>778</v>
      </c>
      <c r="AE25" s="28">
        <v>784</v>
      </c>
      <c r="AF25" s="28">
        <v>790</v>
      </c>
      <c r="AG25" s="28">
        <v>797</v>
      </c>
      <c r="AH25" s="28">
        <v>801</v>
      </c>
      <c r="AI25" s="28">
        <v>807</v>
      </c>
      <c r="AJ25" s="28">
        <v>813</v>
      </c>
      <c r="AK25" s="28">
        <v>818</v>
      </c>
      <c r="AL25" s="28">
        <v>824</v>
      </c>
      <c r="AM25" s="28">
        <v>828</v>
      </c>
      <c r="AN25" s="28">
        <v>828</v>
      </c>
      <c r="AO25" s="28">
        <v>838</v>
      </c>
      <c r="AP25" s="28">
        <v>843</v>
      </c>
      <c r="AQ25" s="28">
        <v>848</v>
      </c>
      <c r="AR25" s="28">
        <v>852</v>
      </c>
      <c r="AS25" s="28">
        <v>857</v>
      </c>
      <c r="AT25" s="146">
        <v>862.5</v>
      </c>
      <c r="AU25" s="28">
        <v>868</v>
      </c>
      <c r="AV25" s="28">
        <v>873</v>
      </c>
      <c r="AW25" s="28">
        <v>878</v>
      </c>
      <c r="AX25" s="28">
        <v>884</v>
      </c>
      <c r="AY25" s="28">
        <v>889</v>
      </c>
      <c r="AZ25" s="28">
        <v>894</v>
      </c>
      <c r="BA25" s="28">
        <v>899</v>
      </c>
      <c r="BB25" s="28">
        <v>904</v>
      </c>
      <c r="BC25" s="28">
        <v>909</v>
      </c>
      <c r="BD25" s="28">
        <v>914</v>
      </c>
      <c r="BE25" s="28">
        <v>919</v>
      </c>
      <c r="BF25" s="130">
        <v>922</v>
      </c>
      <c r="BG25" s="28">
        <v>926</v>
      </c>
      <c r="BH25" s="28">
        <v>929</v>
      </c>
      <c r="BI25" s="28">
        <v>932</v>
      </c>
      <c r="BJ25" s="27">
        <v>934</v>
      </c>
      <c r="BK25" s="27">
        <v>937</v>
      </c>
      <c r="BL25" s="27">
        <v>940</v>
      </c>
      <c r="BM25" s="27">
        <v>943</v>
      </c>
      <c r="BN25" s="28">
        <v>946</v>
      </c>
      <c r="BO25" s="130">
        <f t="shared" si="85"/>
        <v>950.5</v>
      </c>
      <c r="BP25" s="130">
        <v>955</v>
      </c>
      <c r="BQ25" s="130">
        <v>961</v>
      </c>
      <c r="BR25" s="130">
        <v>955</v>
      </c>
      <c r="BS25" s="130">
        <v>961</v>
      </c>
      <c r="BT25" s="130">
        <v>967</v>
      </c>
      <c r="BU25" s="130">
        <v>973</v>
      </c>
      <c r="BV25" s="130">
        <v>979</v>
      </c>
      <c r="BW25" s="130">
        <v>985</v>
      </c>
      <c r="BX25" s="130">
        <v>991</v>
      </c>
      <c r="BY25" s="28">
        <v>997</v>
      </c>
      <c r="BZ25" s="130">
        <v>999</v>
      </c>
      <c r="CA25" s="130">
        <v>1001</v>
      </c>
      <c r="CB25" s="130">
        <v>1003</v>
      </c>
      <c r="CC25" s="130">
        <v>1005</v>
      </c>
      <c r="CD25" s="130">
        <v>1007</v>
      </c>
      <c r="CE25" s="130">
        <v>1009</v>
      </c>
      <c r="CF25" s="130">
        <v>1011</v>
      </c>
      <c r="CG25" s="28">
        <v>1018</v>
      </c>
      <c r="CH25" s="130">
        <f t="shared" ref="CH25:CL25" si="114">+CG25+($CM25-$CG25)/6</f>
        <v>1020.5</v>
      </c>
      <c r="CI25" s="130">
        <f t="shared" si="114"/>
        <v>1023</v>
      </c>
      <c r="CJ25" s="130">
        <f t="shared" si="114"/>
        <v>1025.5</v>
      </c>
      <c r="CK25" s="130">
        <f t="shared" si="114"/>
        <v>1028</v>
      </c>
      <c r="CL25" s="130">
        <f t="shared" si="114"/>
        <v>1030.5</v>
      </c>
      <c r="CM25" s="28">
        <v>1033</v>
      </c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130">
        <f t="shared" si="1"/>
        <v>9</v>
      </c>
      <c r="DK25" s="130">
        <f t="shared" si="2"/>
        <v>10</v>
      </c>
      <c r="DL25" s="130">
        <f t="shared" si="3"/>
        <v>7</v>
      </c>
      <c r="DM25" s="130">
        <f t="shared" si="4"/>
        <v>14</v>
      </c>
      <c r="DN25" s="130">
        <f t="shared" si="5"/>
        <v>18</v>
      </c>
      <c r="DO25" s="130">
        <f t="shared" si="6"/>
        <v>16</v>
      </c>
      <c r="DP25" s="130">
        <f t="shared" si="7"/>
        <v>19</v>
      </c>
      <c r="DQ25" s="130">
        <f t="shared" si="8"/>
        <v>20</v>
      </c>
      <c r="DR25" s="130">
        <f t="shared" si="9"/>
        <v>17</v>
      </c>
      <c r="DS25" s="130">
        <f t="shared" si="10"/>
        <v>21</v>
      </c>
      <c r="DT25" s="130">
        <f t="shared" si="11"/>
        <v>18</v>
      </c>
      <c r="DU25" s="130">
        <f t="shared" si="12"/>
        <v>36</v>
      </c>
      <c r="DV25" s="130">
        <f t="shared" si="13"/>
        <v>17</v>
      </c>
      <c r="DW25" s="130">
        <f t="shared" si="14"/>
        <v>17</v>
      </c>
      <c r="DX25" s="130">
        <f t="shared" si="15"/>
        <v>15</v>
      </c>
      <c r="DY25" s="130">
        <f t="shared" si="16"/>
        <v>17</v>
      </c>
      <c r="DZ25" s="130">
        <f t="shared" si="17"/>
        <v>17</v>
      </c>
      <c r="EA25" s="130">
        <f t="shared" si="18"/>
        <v>19</v>
      </c>
      <c r="EB25" s="130">
        <f t="shared" si="19"/>
        <v>17</v>
      </c>
      <c r="EC25" s="130">
        <f t="shared" si="20"/>
        <v>20</v>
      </c>
      <c r="ED25" s="130">
        <f t="shared" si="21"/>
        <v>17</v>
      </c>
      <c r="EE25" s="130">
        <f t="shared" si="22"/>
        <v>19</v>
      </c>
      <c r="EF25" s="130">
        <f t="shared" si="23"/>
        <v>19</v>
      </c>
      <c r="EG25" s="130">
        <f t="shared" si="24"/>
        <v>17</v>
      </c>
      <c r="EH25" s="130">
        <f t="shared" si="25"/>
        <v>16</v>
      </c>
      <c r="EI25" s="130">
        <f t="shared" si="26"/>
        <v>17</v>
      </c>
      <c r="EJ25" s="130">
        <f t="shared" si="27"/>
        <v>15</v>
      </c>
      <c r="EK25" s="130">
        <f t="shared" si="28"/>
        <v>9</v>
      </c>
      <c r="EL25" s="130">
        <f t="shared" si="29"/>
        <v>6</v>
      </c>
      <c r="EM25" s="130">
        <f t="shared" si="30"/>
        <v>6</v>
      </c>
      <c r="EN25" s="130">
        <f t="shared" si="31"/>
        <v>7</v>
      </c>
      <c r="EO25" s="130">
        <f t="shared" si="32"/>
        <v>4</v>
      </c>
      <c r="EP25" s="130">
        <f t="shared" si="33"/>
        <v>6</v>
      </c>
      <c r="EQ25" s="130">
        <f t="shared" si="34"/>
        <v>6</v>
      </c>
      <c r="ER25" s="130">
        <f t="shared" si="35"/>
        <v>5</v>
      </c>
      <c r="ES25" s="130">
        <f t="shared" si="36"/>
        <v>6</v>
      </c>
      <c r="ET25" s="130">
        <f t="shared" si="37"/>
        <v>4</v>
      </c>
      <c r="EU25" s="130">
        <f t="shared" si="38"/>
        <v>0</v>
      </c>
      <c r="EV25" s="130">
        <f t="shared" si="39"/>
        <v>10</v>
      </c>
      <c r="EW25" s="130">
        <f t="shared" si="40"/>
        <v>5</v>
      </c>
      <c r="EX25" s="130">
        <f t="shared" si="41"/>
        <v>5</v>
      </c>
      <c r="EY25" s="130">
        <f t="shared" si="42"/>
        <v>4</v>
      </c>
      <c r="EZ25" s="130">
        <f t="shared" si="43"/>
        <v>5</v>
      </c>
      <c r="FA25" s="130">
        <f t="shared" si="44"/>
        <v>5.5</v>
      </c>
      <c r="FB25" s="130">
        <f t="shared" si="45"/>
        <v>5.5</v>
      </c>
      <c r="FC25" s="130">
        <f t="shared" si="46"/>
        <v>5</v>
      </c>
      <c r="FD25" s="130">
        <f t="shared" si="47"/>
        <v>5</v>
      </c>
      <c r="FE25" s="130">
        <f t="shared" si="48"/>
        <v>6</v>
      </c>
      <c r="FF25" s="130">
        <f t="shared" si="49"/>
        <v>5</v>
      </c>
      <c r="FG25" s="130">
        <f t="shared" si="50"/>
        <v>5</v>
      </c>
      <c r="FH25" s="130">
        <f t="shared" si="51"/>
        <v>5</v>
      </c>
      <c r="FI25" s="130">
        <f t="shared" si="52"/>
        <v>5</v>
      </c>
      <c r="FJ25" s="130">
        <f t="shared" si="53"/>
        <v>5</v>
      </c>
      <c r="FK25" s="130">
        <f t="shared" si="54"/>
        <v>5</v>
      </c>
      <c r="FL25" s="130">
        <f t="shared" si="55"/>
        <v>5</v>
      </c>
      <c r="FM25" s="130">
        <f t="shared" si="56"/>
        <v>3</v>
      </c>
      <c r="FN25" s="130">
        <f t="shared" si="57"/>
        <v>4</v>
      </c>
      <c r="FO25" s="130">
        <f t="shared" si="58"/>
        <v>3</v>
      </c>
      <c r="FP25" s="130">
        <f t="shared" si="59"/>
        <v>3</v>
      </c>
      <c r="FQ25" s="130">
        <f t="shared" si="60"/>
        <v>2</v>
      </c>
      <c r="FR25" s="130">
        <f t="shared" si="61"/>
        <v>3</v>
      </c>
      <c r="FS25" s="130">
        <f t="shared" si="62"/>
        <v>3</v>
      </c>
      <c r="FT25" s="130">
        <f t="shared" si="63"/>
        <v>3</v>
      </c>
      <c r="FU25" s="130">
        <f t="shared" si="64"/>
        <v>3</v>
      </c>
      <c r="FV25" s="130">
        <f t="shared" si="65"/>
        <v>4.5</v>
      </c>
      <c r="FW25" s="130">
        <f t="shared" si="66"/>
        <v>4.5</v>
      </c>
      <c r="FX25" s="130">
        <f t="shared" si="67"/>
        <v>6</v>
      </c>
      <c r="FY25" s="130">
        <f t="shared" si="68"/>
        <v>-6</v>
      </c>
      <c r="FZ25" s="130">
        <f t="shared" si="69"/>
        <v>6</v>
      </c>
      <c r="GA25" s="130">
        <f t="shared" si="70"/>
        <v>6</v>
      </c>
      <c r="GB25" s="130">
        <f t="shared" si="71"/>
        <v>6</v>
      </c>
      <c r="GC25" s="130">
        <f t="shared" si="72"/>
        <v>6</v>
      </c>
      <c r="GD25" s="130">
        <f t="shared" si="73"/>
        <v>6</v>
      </c>
      <c r="GE25" s="130">
        <f t="shared" si="74"/>
        <v>6</v>
      </c>
      <c r="GF25" s="130">
        <f t="shared" si="75"/>
        <v>6</v>
      </c>
      <c r="GG25" s="130">
        <f t="shared" si="76"/>
        <v>2</v>
      </c>
      <c r="GH25" s="130">
        <f t="shared" si="77"/>
        <v>2</v>
      </c>
      <c r="GI25" s="130">
        <f t="shared" si="78"/>
        <v>2</v>
      </c>
      <c r="GJ25" s="130">
        <f t="shared" si="79"/>
        <v>2</v>
      </c>
      <c r="GK25" s="130">
        <f t="shared" si="80"/>
        <v>2</v>
      </c>
      <c r="GL25" s="130">
        <f t="shared" si="81"/>
        <v>2</v>
      </c>
      <c r="GM25" s="130">
        <f t="shared" si="82"/>
        <v>2</v>
      </c>
      <c r="GN25" s="130">
        <f t="shared" si="83"/>
        <v>7</v>
      </c>
      <c r="GO25" s="130">
        <f t="shared" si="87"/>
        <v>2.5</v>
      </c>
      <c r="GP25" s="130">
        <f t="shared" si="88"/>
        <v>2.5</v>
      </c>
      <c r="GQ25" s="130">
        <f t="shared" si="89"/>
        <v>2.5</v>
      </c>
      <c r="GR25" s="130">
        <f t="shared" si="90"/>
        <v>2.5</v>
      </c>
      <c r="GS25" s="130">
        <f t="shared" si="91"/>
        <v>2.5</v>
      </c>
      <c r="GT25" s="130">
        <f t="shared" si="92"/>
        <v>2.5</v>
      </c>
    </row>
    <row r="26" spans="1:202">
      <c r="A26" s="136" t="s">
        <v>53</v>
      </c>
      <c r="B26" s="137">
        <v>266</v>
      </c>
      <c r="C26" s="28">
        <v>271</v>
      </c>
      <c r="D26" s="28">
        <v>277</v>
      </c>
      <c r="E26" s="130">
        <v>285</v>
      </c>
      <c r="F26" s="130">
        <v>288</v>
      </c>
      <c r="G26" s="130">
        <v>293</v>
      </c>
      <c r="H26" s="28">
        <v>297</v>
      </c>
      <c r="I26" s="28">
        <v>302</v>
      </c>
      <c r="J26" s="28">
        <v>307</v>
      </c>
      <c r="K26" s="28">
        <v>309</v>
      </c>
      <c r="L26" s="28">
        <v>312</v>
      </c>
      <c r="M26" s="28">
        <v>316</v>
      </c>
      <c r="N26" s="28">
        <v>328</v>
      </c>
      <c r="O26" s="28">
        <v>329</v>
      </c>
      <c r="P26" s="28">
        <v>329</v>
      </c>
      <c r="Q26" s="28">
        <v>334</v>
      </c>
      <c r="R26" s="28">
        <v>340</v>
      </c>
      <c r="S26" s="28">
        <v>345</v>
      </c>
      <c r="T26" s="28">
        <v>350</v>
      </c>
      <c r="U26" s="28">
        <v>353</v>
      </c>
      <c r="V26" s="28">
        <v>357</v>
      </c>
      <c r="W26" s="28">
        <v>364</v>
      </c>
      <c r="X26" s="28">
        <v>370</v>
      </c>
      <c r="Y26" s="28">
        <v>378</v>
      </c>
      <c r="Z26" s="28">
        <v>384</v>
      </c>
      <c r="AA26" s="28">
        <v>388</v>
      </c>
      <c r="AB26" s="28">
        <v>392</v>
      </c>
      <c r="AC26" s="28">
        <v>401</v>
      </c>
      <c r="AD26" s="28">
        <v>406</v>
      </c>
      <c r="AE26" s="28">
        <v>411</v>
      </c>
      <c r="AF26" s="28">
        <v>415</v>
      </c>
      <c r="AG26" s="28">
        <v>419</v>
      </c>
      <c r="AH26" s="28">
        <v>421</v>
      </c>
      <c r="AI26" s="28">
        <v>426</v>
      </c>
      <c r="AJ26" s="28">
        <v>432</v>
      </c>
      <c r="AK26" s="28">
        <v>436</v>
      </c>
      <c r="AL26" s="28">
        <v>439</v>
      </c>
      <c r="AM26" s="28">
        <v>440</v>
      </c>
      <c r="AN26" s="28">
        <v>440</v>
      </c>
      <c r="AO26" s="28">
        <v>445</v>
      </c>
      <c r="AP26" s="28">
        <v>450</v>
      </c>
      <c r="AQ26" s="28">
        <v>455</v>
      </c>
      <c r="AR26" s="28">
        <v>455</v>
      </c>
      <c r="AS26" s="28">
        <v>455</v>
      </c>
      <c r="AT26" s="146">
        <v>455</v>
      </c>
      <c r="AU26" s="28">
        <v>455</v>
      </c>
      <c r="AV26" s="28">
        <v>455</v>
      </c>
      <c r="AW26" s="28">
        <v>455</v>
      </c>
      <c r="AX26" s="28">
        <v>458</v>
      </c>
      <c r="AY26" s="28">
        <v>462</v>
      </c>
      <c r="AZ26" s="28">
        <v>465</v>
      </c>
      <c r="BA26" s="28">
        <v>469</v>
      </c>
      <c r="BB26" s="28">
        <v>472</v>
      </c>
      <c r="BC26" s="28">
        <v>475</v>
      </c>
      <c r="BD26" s="28">
        <v>478</v>
      </c>
      <c r="BE26" s="28">
        <v>481</v>
      </c>
      <c r="BF26" s="130">
        <v>484</v>
      </c>
      <c r="BG26" s="28">
        <v>488</v>
      </c>
      <c r="BH26" s="28">
        <v>494</v>
      </c>
      <c r="BI26" s="28">
        <v>498</v>
      </c>
      <c r="BJ26" s="27">
        <v>502</v>
      </c>
      <c r="BK26" s="27">
        <v>507</v>
      </c>
      <c r="BL26" s="27">
        <v>512</v>
      </c>
      <c r="BM26" s="27">
        <v>517</v>
      </c>
      <c r="BN26" s="28">
        <v>522</v>
      </c>
      <c r="BO26" s="130">
        <f t="shared" si="85"/>
        <v>525.5</v>
      </c>
      <c r="BP26" s="130">
        <v>529</v>
      </c>
      <c r="BQ26" s="130">
        <v>533</v>
      </c>
      <c r="BR26" s="130">
        <v>530</v>
      </c>
      <c r="BS26" s="130">
        <v>536</v>
      </c>
      <c r="BT26" s="130">
        <v>542</v>
      </c>
      <c r="BU26" s="130">
        <v>548</v>
      </c>
      <c r="BV26" s="130">
        <v>554</v>
      </c>
      <c r="BW26" s="130">
        <v>560</v>
      </c>
      <c r="BX26" s="130">
        <v>566</v>
      </c>
      <c r="BY26" s="28">
        <v>572</v>
      </c>
      <c r="BZ26" s="130">
        <v>576</v>
      </c>
      <c r="CA26" s="130">
        <v>580</v>
      </c>
      <c r="CB26" s="130">
        <v>584</v>
      </c>
      <c r="CC26" s="130">
        <v>588</v>
      </c>
      <c r="CD26" s="130">
        <v>592</v>
      </c>
      <c r="CE26" s="130">
        <v>596</v>
      </c>
      <c r="CF26" s="130">
        <v>600</v>
      </c>
      <c r="CG26" s="28">
        <v>610</v>
      </c>
      <c r="CH26" s="130">
        <f t="shared" ref="CH26:CL26" si="115">+CG26+($CM26-$CG26)/6</f>
        <v>615.16666666666663</v>
      </c>
      <c r="CI26" s="130">
        <f t="shared" si="115"/>
        <v>620.33333333333326</v>
      </c>
      <c r="CJ26" s="130">
        <f t="shared" si="115"/>
        <v>625.49999999999989</v>
      </c>
      <c r="CK26" s="130">
        <f t="shared" si="115"/>
        <v>630.66666666666652</v>
      </c>
      <c r="CL26" s="130">
        <f t="shared" si="115"/>
        <v>635.83333333333314</v>
      </c>
      <c r="CM26" s="28">
        <v>641</v>
      </c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130">
        <f t="shared" si="1"/>
        <v>5</v>
      </c>
      <c r="DK26" s="130">
        <f t="shared" si="2"/>
        <v>6</v>
      </c>
      <c r="DL26" s="130">
        <f t="shared" si="3"/>
        <v>8</v>
      </c>
      <c r="DM26" s="130">
        <f t="shared" si="4"/>
        <v>3</v>
      </c>
      <c r="DN26" s="130">
        <f t="shared" si="5"/>
        <v>5</v>
      </c>
      <c r="DO26" s="130">
        <f t="shared" si="6"/>
        <v>4</v>
      </c>
      <c r="DP26" s="130">
        <f t="shared" si="7"/>
        <v>5</v>
      </c>
      <c r="DQ26" s="130">
        <f t="shared" si="8"/>
        <v>5</v>
      </c>
      <c r="DR26" s="130">
        <f t="shared" si="9"/>
        <v>2</v>
      </c>
      <c r="DS26" s="130">
        <f t="shared" si="10"/>
        <v>3</v>
      </c>
      <c r="DT26" s="130">
        <f t="shared" si="11"/>
        <v>4</v>
      </c>
      <c r="DU26" s="130">
        <f t="shared" si="12"/>
        <v>12</v>
      </c>
      <c r="DV26" s="130">
        <f t="shared" si="13"/>
        <v>1</v>
      </c>
      <c r="DW26" s="130">
        <f t="shared" si="14"/>
        <v>0</v>
      </c>
      <c r="DX26" s="130">
        <f t="shared" si="15"/>
        <v>5</v>
      </c>
      <c r="DY26" s="130">
        <f t="shared" si="16"/>
        <v>6</v>
      </c>
      <c r="DZ26" s="130">
        <f t="shared" si="17"/>
        <v>5</v>
      </c>
      <c r="EA26" s="130">
        <f t="shared" si="18"/>
        <v>5</v>
      </c>
      <c r="EB26" s="130">
        <f t="shared" si="19"/>
        <v>3</v>
      </c>
      <c r="EC26" s="130">
        <f t="shared" si="20"/>
        <v>4</v>
      </c>
      <c r="ED26" s="130">
        <f t="shared" si="21"/>
        <v>7</v>
      </c>
      <c r="EE26" s="130">
        <f t="shared" si="22"/>
        <v>6</v>
      </c>
      <c r="EF26" s="130">
        <f t="shared" si="23"/>
        <v>8</v>
      </c>
      <c r="EG26" s="130">
        <f t="shared" si="24"/>
        <v>6</v>
      </c>
      <c r="EH26" s="130">
        <f t="shared" si="25"/>
        <v>4</v>
      </c>
      <c r="EI26" s="130">
        <f t="shared" si="26"/>
        <v>4</v>
      </c>
      <c r="EJ26" s="130">
        <f t="shared" si="27"/>
        <v>9</v>
      </c>
      <c r="EK26" s="130">
        <f t="shared" si="28"/>
        <v>5</v>
      </c>
      <c r="EL26" s="130">
        <f t="shared" si="29"/>
        <v>5</v>
      </c>
      <c r="EM26" s="130">
        <f t="shared" si="30"/>
        <v>4</v>
      </c>
      <c r="EN26" s="130">
        <f t="shared" si="31"/>
        <v>4</v>
      </c>
      <c r="EO26" s="130">
        <f t="shared" si="32"/>
        <v>2</v>
      </c>
      <c r="EP26" s="130">
        <f t="shared" si="33"/>
        <v>5</v>
      </c>
      <c r="EQ26" s="130">
        <f t="shared" si="34"/>
        <v>6</v>
      </c>
      <c r="ER26" s="130">
        <f t="shared" si="35"/>
        <v>4</v>
      </c>
      <c r="ES26" s="130">
        <f t="shared" si="36"/>
        <v>3</v>
      </c>
      <c r="ET26" s="130">
        <f t="shared" si="37"/>
        <v>1</v>
      </c>
      <c r="EU26" s="130">
        <f t="shared" si="38"/>
        <v>0</v>
      </c>
      <c r="EV26" s="130">
        <f t="shared" si="39"/>
        <v>5</v>
      </c>
      <c r="EW26" s="130">
        <f t="shared" si="40"/>
        <v>5</v>
      </c>
      <c r="EX26" s="130">
        <f t="shared" si="41"/>
        <v>5</v>
      </c>
      <c r="EY26" s="130">
        <f t="shared" si="42"/>
        <v>0</v>
      </c>
      <c r="EZ26" s="130">
        <f t="shared" si="43"/>
        <v>0</v>
      </c>
      <c r="FA26" s="130">
        <f t="shared" si="44"/>
        <v>0</v>
      </c>
      <c r="FB26" s="130">
        <f t="shared" si="45"/>
        <v>0</v>
      </c>
      <c r="FC26" s="130">
        <f t="shared" si="46"/>
        <v>0</v>
      </c>
      <c r="FD26" s="130">
        <f t="shared" si="47"/>
        <v>0</v>
      </c>
      <c r="FE26" s="130">
        <f t="shared" si="48"/>
        <v>3</v>
      </c>
      <c r="FF26" s="130">
        <f t="shared" si="49"/>
        <v>4</v>
      </c>
      <c r="FG26" s="130">
        <f t="shared" si="50"/>
        <v>3</v>
      </c>
      <c r="FH26" s="130">
        <f t="shared" si="51"/>
        <v>4</v>
      </c>
      <c r="FI26" s="130">
        <f t="shared" si="52"/>
        <v>3</v>
      </c>
      <c r="FJ26" s="130">
        <f t="shared" si="53"/>
        <v>3</v>
      </c>
      <c r="FK26" s="130">
        <f t="shared" si="54"/>
        <v>3</v>
      </c>
      <c r="FL26" s="130">
        <f t="shared" si="55"/>
        <v>3</v>
      </c>
      <c r="FM26" s="130">
        <f t="shared" si="56"/>
        <v>3</v>
      </c>
      <c r="FN26" s="130">
        <f t="shared" si="57"/>
        <v>4</v>
      </c>
      <c r="FO26" s="130">
        <f t="shared" si="58"/>
        <v>6</v>
      </c>
      <c r="FP26" s="130">
        <f t="shared" si="59"/>
        <v>4</v>
      </c>
      <c r="FQ26" s="130">
        <f t="shared" si="60"/>
        <v>4</v>
      </c>
      <c r="FR26" s="130">
        <f t="shared" si="61"/>
        <v>5</v>
      </c>
      <c r="FS26" s="130">
        <f t="shared" si="62"/>
        <v>5</v>
      </c>
      <c r="FT26" s="130">
        <f t="shared" si="63"/>
        <v>5</v>
      </c>
      <c r="FU26" s="130">
        <f t="shared" si="64"/>
        <v>5</v>
      </c>
      <c r="FV26" s="130">
        <f t="shared" si="65"/>
        <v>3.5</v>
      </c>
      <c r="FW26" s="130">
        <f t="shared" si="66"/>
        <v>3.5</v>
      </c>
      <c r="FX26" s="130">
        <f t="shared" si="67"/>
        <v>4</v>
      </c>
      <c r="FY26" s="130">
        <f t="shared" si="68"/>
        <v>-3</v>
      </c>
      <c r="FZ26" s="130">
        <f t="shared" si="69"/>
        <v>6</v>
      </c>
      <c r="GA26" s="130">
        <f t="shared" si="70"/>
        <v>6</v>
      </c>
      <c r="GB26" s="130">
        <f t="shared" si="71"/>
        <v>6</v>
      </c>
      <c r="GC26" s="130">
        <f t="shared" si="72"/>
        <v>6</v>
      </c>
      <c r="GD26" s="130">
        <f t="shared" si="73"/>
        <v>6</v>
      </c>
      <c r="GE26" s="130">
        <f t="shared" si="74"/>
        <v>6</v>
      </c>
      <c r="GF26" s="130">
        <f t="shared" si="75"/>
        <v>6</v>
      </c>
      <c r="GG26" s="130">
        <f t="shared" si="76"/>
        <v>4</v>
      </c>
      <c r="GH26" s="130">
        <f t="shared" si="77"/>
        <v>4</v>
      </c>
      <c r="GI26" s="130">
        <f t="shared" si="78"/>
        <v>4</v>
      </c>
      <c r="GJ26" s="130">
        <f t="shared" si="79"/>
        <v>4</v>
      </c>
      <c r="GK26" s="130">
        <f t="shared" si="80"/>
        <v>4</v>
      </c>
      <c r="GL26" s="130">
        <f t="shared" si="81"/>
        <v>4</v>
      </c>
      <c r="GM26" s="130">
        <f t="shared" si="82"/>
        <v>4</v>
      </c>
      <c r="GN26" s="130">
        <f t="shared" si="83"/>
        <v>10</v>
      </c>
      <c r="GO26" s="130">
        <f t="shared" si="87"/>
        <v>5.1666666666666288</v>
      </c>
      <c r="GP26" s="130">
        <f t="shared" si="88"/>
        <v>5.1666666666666288</v>
      </c>
      <c r="GQ26" s="130">
        <f t="shared" si="89"/>
        <v>5.1666666666666288</v>
      </c>
      <c r="GR26" s="130">
        <f t="shared" si="90"/>
        <v>5.1666666666666288</v>
      </c>
      <c r="GS26" s="130">
        <f t="shared" si="91"/>
        <v>5.1666666666666288</v>
      </c>
      <c r="GT26" s="130">
        <f t="shared" si="92"/>
        <v>5.1666666666668561</v>
      </c>
    </row>
    <row r="27" spans="1:202">
      <c r="A27" s="136" t="s">
        <v>47</v>
      </c>
      <c r="B27" s="137">
        <v>131</v>
      </c>
      <c r="C27" s="28">
        <v>134</v>
      </c>
      <c r="D27" s="28">
        <v>136</v>
      </c>
      <c r="E27" s="130">
        <v>141</v>
      </c>
      <c r="F27" s="130">
        <v>146</v>
      </c>
      <c r="G27" s="130">
        <v>151</v>
      </c>
      <c r="H27" s="28">
        <v>155</v>
      </c>
      <c r="I27" s="28">
        <v>159</v>
      </c>
      <c r="J27" s="28">
        <v>164</v>
      </c>
      <c r="K27" s="28">
        <v>169</v>
      </c>
      <c r="L27" s="28">
        <v>173</v>
      </c>
      <c r="M27" s="28">
        <v>177</v>
      </c>
      <c r="N27" s="28">
        <v>184</v>
      </c>
      <c r="O27" s="28">
        <v>186</v>
      </c>
      <c r="P27" s="28">
        <v>188</v>
      </c>
      <c r="Q27" s="28">
        <v>192</v>
      </c>
      <c r="R27" s="28">
        <v>198</v>
      </c>
      <c r="S27" s="28">
        <v>204</v>
      </c>
      <c r="T27" s="28">
        <v>209</v>
      </c>
      <c r="U27" s="28">
        <v>214</v>
      </c>
      <c r="V27" s="28">
        <v>218</v>
      </c>
      <c r="W27" s="28">
        <v>222</v>
      </c>
      <c r="X27" s="28">
        <v>229</v>
      </c>
      <c r="Y27" s="28">
        <v>233</v>
      </c>
      <c r="Z27" s="28">
        <v>239</v>
      </c>
      <c r="AA27" s="28">
        <v>245</v>
      </c>
      <c r="AB27" s="28">
        <v>249</v>
      </c>
      <c r="AC27" s="28">
        <v>257</v>
      </c>
      <c r="AD27" s="28">
        <v>261</v>
      </c>
      <c r="AE27" s="28">
        <v>264</v>
      </c>
      <c r="AF27" s="28">
        <v>269</v>
      </c>
      <c r="AG27" s="28">
        <v>276</v>
      </c>
      <c r="AH27" s="28">
        <v>281</v>
      </c>
      <c r="AI27" s="28">
        <v>285</v>
      </c>
      <c r="AJ27" s="28">
        <v>289</v>
      </c>
      <c r="AK27" s="28">
        <v>292</v>
      </c>
      <c r="AL27" s="28">
        <v>296</v>
      </c>
      <c r="AM27" s="28">
        <v>299</v>
      </c>
      <c r="AN27" s="28">
        <v>299</v>
      </c>
      <c r="AO27" s="28">
        <v>305</v>
      </c>
      <c r="AP27" s="28">
        <v>311</v>
      </c>
      <c r="AQ27" s="28">
        <v>317</v>
      </c>
      <c r="AR27" s="28">
        <v>324</v>
      </c>
      <c r="AS27" s="28">
        <v>332</v>
      </c>
      <c r="AT27" s="146">
        <v>339.5</v>
      </c>
      <c r="AU27" s="28">
        <v>347</v>
      </c>
      <c r="AV27" s="28">
        <v>355</v>
      </c>
      <c r="AW27" s="28">
        <v>362</v>
      </c>
      <c r="AX27" s="28">
        <v>378</v>
      </c>
      <c r="AY27" s="28">
        <v>387</v>
      </c>
      <c r="AZ27" s="28">
        <v>392</v>
      </c>
      <c r="BA27" s="28">
        <v>392</v>
      </c>
      <c r="BB27" s="28">
        <v>392</v>
      </c>
      <c r="BC27" s="28">
        <v>392</v>
      </c>
      <c r="BD27" s="28">
        <v>393</v>
      </c>
      <c r="BE27" s="28">
        <v>398</v>
      </c>
      <c r="BF27" s="130">
        <v>402</v>
      </c>
      <c r="BG27" s="28">
        <v>406</v>
      </c>
      <c r="BH27" s="28">
        <v>407</v>
      </c>
      <c r="BI27" s="28">
        <v>408</v>
      </c>
      <c r="BJ27" s="27">
        <v>413</v>
      </c>
      <c r="BK27" s="27">
        <v>419</v>
      </c>
      <c r="BL27" s="27">
        <v>424</v>
      </c>
      <c r="BM27" s="27">
        <v>430</v>
      </c>
      <c r="BN27" s="28">
        <v>436</v>
      </c>
      <c r="BO27" s="130">
        <f t="shared" si="85"/>
        <v>442.5</v>
      </c>
      <c r="BP27" s="130">
        <v>449</v>
      </c>
      <c r="BQ27" s="130">
        <v>457</v>
      </c>
      <c r="BR27" s="130">
        <v>453</v>
      </c>
      <c r="BS27" s="130">
        <v>462</v>
      </c>
      <c r="BT27" s="130">
        <v>471</v>
      </c>
      <c r="BU27" s="130">
        <v>480</v>
      </c>
      <c r="BV27" s="130">
        <v>489</v>
      </c>
      <c r="BW27" s="130">
        <v>498</v>
      </c>
      <c r="BX27" s="130">
        <v>507</v>
      </c>
      <c r="BY27" s="28">
        <v>516</v>
      </c>
      <c r="BZ27" s="130">
        <v>524</v>
      </c>
      <c r="CA27" s="130">
        <v>532</v>
      </c>
      <c r="CB27" s="130">
        <v>540</v>
      </c>
      <c r="CC27" s="130">
        <v>548</v>
      </c>
      <c r="CD27" s="130">
        <v>556</v>
      </c>
      <c r="CE27" s="130">
        <v>564</v>
      </c>
      <c r="CF27" s="130">
        <v>572</v>
      </c>
      <c r="CG27" s="28">
        <v>583</v>
      </c>
      <c r="CH27" s="130">
        <f t="shared" ref="CH27:CL27" si="116">+CG27+($CM27-$CG27)/6</f>
        <v>591.33333333333337</v>
      </c>
      <c r="CI27" s="130">
        <f t="shared" si="116"/>
        <v>599.66666666666674</v>
      </c>
      <c r="CJ27" s="130">
        <f t="shared" si="116"/>
        <v>608.00000000000011</v>
      </c>
      <c r="CK27" s="130">
        <f t="shared" si="116"/>
        <v>616.33333333333348</v>
      </c>
      <c r="CL27" s="130">
        <f t="shared" si="116"/>
        <v>624.66666666666686</v>
      </c>
      <c r="CM27" s="28">
        <v>633</v>
      </c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130">
        <f t="shared" si="1"/>
        <v>3</v>
      </c>
      <c r="DK27" s="130">
        <f t="shared" si="2"/>
        <v>2</v>
      </c>
      <c r="DL27" s="130">
        <f t="shared" si="3"/>
        <v>5</v>
      </c>
      <c r="DM27" s="130">
        <f t="shared" si="4"/>
        <v>5</v>
      </c>
      <c r="DN27" s="130">
        <f t="shared" si="5"/>
        <v>5</v>
      </c>
      <c r="DO27" s="130">
        <f t="shared" si="6"/>
        <v>4</v>
      </c>
      <c r="DP27" s="130">
        <f t="shared" si="7"/>
        <v>4</v>
      </c>
      <c r="DQ27" s="130">
        <f t="shared" si="8"/>
        <v>5</v>
      </c>
      <c r="DR27" s="130">
        <f t="shared" si="9"/>
        <v>5</v>
      </c>
      <c r="DS27" s="130">
        <f t="shared" si="10"/>
        <v>4</v>
      </c>
      <c r="DT27" s="130">
        <f t="shared" si="11"/>
        <v>4</v>
      </c>
      <c r="DU27" s="130">
        <f t="shared" si="12"/>
        <v>7</v>
      </c>
      <c r="DV27" s="130">
        <f t="shared" si="13"/>
        <v>2</v>
      </c>
      <c r="DW27" s="130">
        <f t="shared" si="14"/>
        <v>2</v>
      </c>
      <c r="DX27" s="130">
        <f t="shared" si="15"/>
        <v>4</v>
      </c>
      <c r="DY27" s="130">
        <f t="shared" si="16"/>
        <v>6</v>
      </c>
      <c r="DZ27" s="130">
        <f t="shared" si="17"/>
        <v>6</v>
      </c>
      <c r="EA27" s="130">
        <f t="shared" si="18"/>
        <v>5</v>
      </c>
      <c r="EB27" s="130">
        <f t="shared" si="19"/>
        <v>5</v>
      </c>
      <c r="EC27" s="130">
        <f t="shared" si="20"/>
        <v>4</v>
      </c>
      <c r="ED27" s="130">
        <f t="shared" si="21"/>
        <v>4</v>
      </c>
      <c r="EE27" s="130">
        <f t="shared" si="22"/>
        <v>7</v>
      </c>
      <c r="EF27" s="130">
        <f t="shared" si="23"/>
        <v>4</v>
      </c>
      <c r="EG27" s="130">
        <f t="shared" si="24"/>
        <v>6</v>
      </c>
      <c r="EH27" s="130">
        <f t="shared" si="25"/>
        <v>6</v>
      </c>
      <c r="EI27" s="130">
        <f t="shared" si="26"/>
        <v>4</v>
      </c>
      <c r="EJ27" s="130">
        <f t="shared" si="27"/>
        <v>8</v>
      </c>
      <c r="EK27" s="130">
        <f t="shared" si="28"/>
        <v>4</v>
      </c>
      <c r="EL27" s="130">
        <f t="shared" si="29"/>
        <v>3</v>
      </c>
      <c r="EM27" s="130">
        <f t="shared" si="30"/>
        <v>5</v>
      </c>
      <c r="EN27" s="130">
        <f t="shared" si="31"/>
        <v>7</v>
      </c>
      <c r="EO27" s="130">
        <f t="shared" si="32"/>
        <v>5</v>
      </c>
      <c r="EP27" s="130">
        <f t="shared" si="33"/>
        <v>4</v>
      </c>
      <c r="EQ27" s="130">
        <f t="shared" si="34"/>
        <v>4</v>
      </c>
      <c r="ER27" s="130">
        <f t="shared" si="35"/>
        <v>3</v>
      </c>
      <c r="ES27" s="130">
        <f t="shared" si="36"/>
        <v>4</v>
      </c>
      <c r="ET27" s="130">
        <f t="shared" si="37"/>
        <v>3</v>
      </c>
      <c r="EU27" s="130">
        <f t="shared" si="38"/>
        <v>0</v>
      </c>
      <c r="EV27" s="130">
        <f t="shared" si="39"/>
        <v>6</v>
      </c>
      <c r="EW27" s="130">
        <f t="shared" si="40"/>
        <v>6</v>
      </c>
      <c r="EX27" s="130">
        <f t="shared" si="41"/>
        <v>6</v>
      </c>
      <c r="EY27" s="130">
        <f t="shared" si="42"/>
        <v>7</v>
      </c>
      <c r="EZ27" s="130">
        <f t="shared" si="43"/>
        <v>8</v>
      </c>
      <c r="FA27" s="130">
        <f t="shared" si="44"/>
        <v>7.5</v>
      </c>
      <c r="FB27" s="130">
        <f t="shared" si="45"/>
        <v>7.5</v>
      </c>
      <c r="FC27" s="130">
        <f t="shared" si="46"/>
        <v>8</v>
      </c>
      <c r="FD27" s="130">
        <f t="shared" si="47"/>
        <v>7</v>
      </c>
      <c r="FE27" s="130">
        <f t="shared" si="48"/>
        <v>16</v>
      </c>
      <c r="FF27" s="130">
        <f t="shared" si="49"/>
        <v>9</v>
      </c>
      <c r="FG27" s="130">
        <f t="shared" si="50"/>
        <v>5</v>
      </c>
      <c r="FH27" s="130">
        <f t="shared" si="51"/>
        <v>0</v>
      </c>
      <c r="FI27" s="130">
        <f t="shared" si="52"/>
        <v>0</v>
      </c>
      <c r="FJ27" s="130">
        <f t="shared" si="53"/>
        <v>0</v>
      </c>
      <c r="FK27" s="130">
        <f t="shared" si="54"/>
        <v>1</v>
      </c>
      <c r="FL27" s="130">
        <f t="shared" si="55"/>
        <v>5</v>
      </c>
      <c r="FM27" s="130">
        <f t="shared" si="56"/>
        <v>4</v>
      </c>
      <c r="FN27" s="130">
        <f t="shared" si="57"/>
        <v>4</v>
      </c>
      <c r="FO27" s="130">
        <f t="shared" si="58"/>
        <v>1</v>
      </c>
      <c r="FP27" s="130">
        <f t="shared" si="59"/>
        <v>1</v>
      </c>
      <c r="FQ27" s="130">
        <f t="shared" si="60"/>
        <v>5</v>
      </c>
      <c r="FR27" s="130">
        <f t="shared" si="61"/>
        <v>6</v>
      </c>
      <c r="FS27" s="130">
        <f t="shared" si="62"/>
        <v>5</v>
      </c>
      <c r="FT27" s="130">
        <f t="shared" si="63"/>
        <v>6</v>
      </c>
      <c r="FU27" s="130">
        <f t="shared" si="64"/>
        <v>6</v>
      </c>
      <c r="FV27" s="130">
        <f t="shared" si="65"/>
        <v>6.5</v>
      </c>
      <c r="FW27" s="130">
        <f t="shared" si="66"/>
        <v>6.5</v>
      </c>
      <c r="FX27" s="130">
        <f t="shared" si="67"/>
        <v>8</v>
      </c>
      <c r="FY27" s="130">
        <f t="shared" si="68"/>
        <v>-4</v>
      </c>
      <c r="FZ27" s="130">
        <f t="shared" si="69"/>
        <v>9</v>
      </c>
      <c r="GA27" s="130">
        <f t="shared" si="70"/>
        <v>9</v>
      </c>
      <c r="GB27" s="130">
        <f t="shared" si="71"/>
        <v>9</v>
      </c>
      <c r="GC27" s="130">
        <f t="shared" si="72"/>
        <v>9</v>
      </c>
      <c r="GD27" s="130">
        <f t="shared" si="73"/>
        <v>9</v>
      </c>
      <c r="GE27" s="130">
        <f t="shared" si="74"/>
        <v>9</v>
      </c>
      <c r="GF27" s="130">
        <f t="shared" si="75"/>
        <v>9</v>
      </c>
      <c r="GG27" s="130">
        <f t="shared" si="76"/>
        <v>8</v>
      </c>
      <c r="GH27" s="130">
        <f t="shared" si="77"/>
        <v>8</v>
      </c>
      <c r="GI27" s="130">
        <f t="shared" si="78"/>
        <v>8</v>
      </c>
      <c r="GJ27" s="130">
        <f t="shared" si="79"/>
        <v>8</v>
      </c>
      <c r="GK27" s="130">
        <f t="shared" si="80"/>
        <v>8</v>
      </c>
      <c r="GL27" s="130">
        <f t="shared" si="81"/>
        <v>8</v>
      </c>
      <c r="GM27" s="130">
        <f t="shared" si="82"/>
        <v>8</v>
      </c>
      <c r="GN27" s="130">
        <f t="shared" si="83"/>
        <v>11</v>
      </c>
      <c r="GO27" s="130">
        <f t="shared" si="87"/>
        <v>8.3333333333333712</v>
      </c>
      <c r="GP27" s="130">
        <f t="shared" si="88"/>
        <v>8.3333333333333712</v>
      </c>
      <c r="GQ27" s="130">
        <f t="shared" si="89"/>
        <v>8.3333333333333712</v>
      </c>
      <c r="GR27" s="130">
        <f t="shared" si="90"/>
        <v>8.3333333333333712</v>
      </c>
      <c r="GS27" s="130">
        <f t="shared" si="91"/>
        <v>8.3333333333333712</v>
      </c>
      <c r="GT27" s="130">
        <f t="shared" si="92"/>
        <v>8.3333333333331439</v>
      </c>
    </row>
    <row r="28" spans="1:202">
      <c r="A28" s="136" t="s">
        <v>54</v>
      </c>
      <c r="B28" s="137">
        <v>510</v>
      </c>
      <c r="C28" s="28">
        <v>529</v>
      </c>
      <c r="D28" s="28">
        <v>546</v>
      </c>
      <c r="E28" s="130">
        <v>562</v>
      </c>
      <c r="F28" s="130">
        <v>576</v>
      </c>
      <c r="G28" s="130">
        <v>591</v>
      </c>
      <c r="H28" s="28">
        <v>607</v>
      </c>
      <c r="I28" s="28">
        <v>627</v>
      </c>
      <c r="J28" s="28">
        <v>648</v>
      </c>
      <c r="K28" s="28">
        <v>670</v>
      </c>
      <c r="L28" s="28">
        <v>696</v>
      </c>
      <c r="M28" s="28">
        <v>718</v>
      </c>
      <c r="N28" s="28">
        <v>757</v>
      </c>
      <c r="O28" s="28">
        <v>772</v>
      </c>
      <c r="P28" s="28">
        <v>784</v>
      </c>
      <c r="Q28" s="28">
        <v>796</v>
      </c>
      <c r="R28" s="28">
        <v>796</v>
      </c>
      <c r="S28" s="28">
        <v>800</v>
      </c>
      <c r="T28" s="28">
        <v>805</v>
      </c>
      <c r="U28" s="28">
        <v>811</v>
      </c>
      <c r="V28" s="28">
        <v>816</v>
      </c>
      <c r="W28" s="28">
        <v>820</v>
      </c>
      <c r="X28" s="28">
        <v>825</v>
      </c>
      <c r="Y28" s="28">
        <v>829</v>
      </c>
      <c r="Z28" s="28">
        <v>834</v>
      </c>
      <c r="AA28" s="28">
        <v>839</v>
      </c>
      <c r="AB28" s="28">
        <v>845</v>
      </c>
      <c r="AC28" s="28">
        <v>855</v>
      </c>
      <c r="AD28" s="28">
        <v>856</v>
      </c>
      <c r="AE28" s="28">
        <v>857</v>
      </c>
      <c r="AF28" s="28">
        <v>863</v>
      </c>
      <c r="AG28" s="28">
        <v>870</v>
      </c>
      <c r="AH28" s="28">
        <v>876</v>
      </c>
      <c r="AI28" s="28">
        <v>883</v>
      </c>
      <c r="AJ28" s="28">
        <v>889</v>
      </c>
      <c r="AK28" s="28">
        <v>895</v>
      </c>
      <c r="AL28" s="28">
        <v>903</v>
      </c>
      <c r="AM28" s="28">
        <v>911</v>
      </c>
      <c r="AN28" s="28">
        <v>911</v>
      </c>
      <c r="AO28" s="28">
        <v>927</v>
      </c>
      <c r="AP28" s="28">
        <v>933</v>
      </c>
      <c r="AQ28" s="28">
        <v>940</v>
      </c>
      <c r="AR28" s="28">
        <v>940</v>
      </c>
      <c r="AS28" s="28">
        <v>942</v>
      </c>
      <c r="AT28" s="146">
        <v>946.5</v>
      </c>
      <c r="AU28" s="28">
        <v>951</v>
      </c>
      <c r="AV28" s="28">
        <v>955</v>
      </c>
      <c r="AW28" s="28">
        <v>959</v>
      </c>
      <c r="AX28" s="28">
        <v>963</v>
      </c>
      <c r="AY28" s="28">
        <v>967</v>
      </c>
      <c r="AZ28" s="28">
        <v>971</v>
      </c>
      <c r="BA28" s="28">
        <v>974</v>
      </c>
      <c r="BB28" s="28">
        <v>979</v>
      </c>
      <c r="BC28" s="28">
        <v>984</v>
      </c>
      <c r="BD28" s="28">
        <v>988</v>
      </c>
      <c r="BE28" s="28">
        <v>992</v>
      </c>
      <c r="BF28" s="130">
        <v>995</v>
      </c>
      <c r="BG28" s="28">
        <v>998</v>
      </c>
      <c r="BH28" s="28">
        <v>1002</v>
      </c>
      <c r="BI28" s="28">
        <v>1005</v>
      </c>
      <c r="BJ28" s="27">
        <v>1008</v>
      </c>
      <c r="BK28" s="27">
        <v>1011</v>
      </c>
      <c r="BL28" s="27">
        <v>1014</v>
      </c>
      <c r="BM28" s="27">
        <v>1017</v>
      </c>
      <c r="BN28" s="28">
        <v>1021</v>
      </c>
      <c r="BO28" s="130">
        <f t="shared" si="85"/>
        <v>1031.5</v>
      </c>
      <c r="BP28" s="130">
        <v>1042</v>
      </c>
      <c r="BQ28" s="130">
        <v>1052</v>
      </c>
      <c r="BR28" s="130">
        <v>1052</v>
      </c>
      <c r="BS28" s="130">
        <v>1064</v>
      </c>
      <c r="BT28" s="130">
        <v>1076</v>
      </c>
      <c r="BU28" s="130">
        <v>1088</v>
      </c>
      <c r="BV28" s="130">
        <v>1100</v>
      </c>
      <c r="BW28" s="130">
        <v>1112</v>
      </c>
      <c r="BX28" s="130">
        <v>1124</v>
      </c>
      <c r="BY28" s="28">
        <v>1136</v>
      </c>
      <c r="BZ28" s="130">
        <v>1140</v>
      </c>
      <c r="CA28" s="130">
        <v>1144</v>
      </c>
      <c r="CB28" s="130">
        <v>1148</v>
      </c>
      <c r="CC28" s="130">
        <v>1152</v>
      </c>
      <c r="CD28" s="130">
        <v>1156</v>
      </c>
      <c r="CE28" s="130">
        <v>1160</v>
      </c>
      <c r="CF28" s="130">
        <v>1164</v>
      </c>
      <c r="CG28" s="28">
        <v>1173</v>
      </c>
      <c r="CH28" s="130">
        <f t="shared" ref="CH28:CL28" si="117">+CG28+($CM28-$CG28)/6</f>
        <v>1176.5</v>
      </c>
      <c r="CI28" s="130">
        <f t="shared" si="117"/>
        <v>1180</v>
      </c>
      <c r="CJ28" s="130">
        <f t="shared" si="117"/>
        <v>1183.5</v>
      </c>
      <c r="CK28" s="130">
        <f t="shared" si="117"/>
        <v>1187</v>
      </c>
      <c r="CL28" s="130">
        <f t="shared" si="117"/>
        <v>1190.5</v>
      </c>
      <c r="CM28" s="28">
        <v>1194</v>
      </c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130">
        <f t="shared" si="1"/>
        <v>19</v>
      </c>
      <c r="DK28" s="130">
        <f t="shared" si="2"/>
        <v>17</v>
      </c>
      <c r="DL28" s="130">
        <f t="shared" si="3"/>
        <v>16</v>
      </c>
      <c r="DM28" s="130">
        <f t="shared" si="4"/>
        <v>14</v>
      </c>
      <c r="DN28" s="130">
        <f t="shared" si="5"/>
        <v>15</v>
      </c>
      <c r="DO28" s="130">
        <f t="shared" si="6"/>
        <v>16</v>
      </c>
      <c r="DP28" s="130">
        <f t="shared" si="7"/>
        <v>20</v>
      </c>
      <c r="DQ28" s="130">
        <f t="shared" si="8"/>
        <v>21</v>
      </c>
      <c r="DR28" s="130">
        <f t="shared" si="9"/>
        <v>22</v>
      </c>
      <c r="DS28" s="130">
        <f t="shared" si="10"/>
        <v>26</v>
      </c>
      <c r="DT28" s="130">
        <f t="shared" si="11"/>
        <v>22</v>
      </c>
      <c r="DU28" s="130">
        <f t="shared" si="12"/>
        <v>39</v>
      </c>
      <c r="DV28" s="130">
        <f t="shared" si="13"/>
        <v>15</v>
      </c>
      <c r="DW28" s="130">
        <f t="shared" si="14"/>
        <v>12</v>
      </c>
      <c r="DX28" s="130">
        <f t="shared" si="15"/>
        <v>12</v>
      </c>
      <c r="DY28" s="130">
        <f t="shared" si="16"/>
        <v>0</v>
      </c>
      <c r="DZ28" s="130">
        <f t="shared" si="17"/>
        <v>4</v>
      </c>
      <c r="EA28" s="130">
        <f t="shared" si="18"/>
        <v>5</v>
      </c>
      <c r="EB28" s="130">
        <f t="shared" si="19"/>
        <v>6</v>
      </c>
      <c r="EC28" s="130">
        <f t="shared" si="20"/>
        <v>5</v>
      </c>
      <c r="ED28" s="130">
        <f t="shared" si="21"/>
        <v>4</v>
      </c>
      <c r="EE28" s="130">
        <f t="shared" si="22"/>
        <v>5</v>
      </c>
      <c r="EF28" s="130">
        <f t="shared" si="23"/>
        <v>4</v>
      </c>
      <c r="EG28" s="130">
        <f t="shared" si="24"/>
        <v>5</v>
      </c>
      <c r="EH28" s="130">
        <f t="shared" si="25"/>
        <v>5</v>
      </c>
      <c r="EI28" s="130">
        <f t="shared" si="26"/>
        <v>6</v>
      </c>
      <c r="EJ28" s="130">
        <f t="shared" si="27"/>
        <v>10</v>
      </c>
      <c r="EK28" s="130">
        <f t="shared" si="28"/>
        <v>1</v>
      </c>
      <c r="EL28" s="130">
        <f t="shared" si="29"/>
        <v>1</v>
      </c>
      <c r="EM28" s="130">
        <f t="shared" si="30"/>
        <v>6</v>
      </c>
      <c r="EN28" s="130">
        <f t="shared" si="31"/>
        <v>7</v>
      </c>
      <c r="EO28" s="130">
        <f t="shared" si="32"/>
        <v>6</v>
      </c>
      <c r="EP28" s="130">
        <f t="shared" si="33"/>
        <v>7</v>
      </c>
      <c r="EQ28" s="130">
        <f t="shared" si="34"/>
        <v>6</v>
      </c>
      <c r="ER28" s="130">
        <f t="shared" si="35"/>
        <v>6</v>
      </c>
      <c r="ES28" s="130">
        <f t="shared" si="36"/>
        <v>8</v>
      </c>
      <c r="ET28" s="130">
        <f t="shared" si="37"/>
        <v>8</v>
      </c>
      <c r="EU28" s="130">
        <f t="shared" si="38"/>
        <v>0</v>
      </c>
      <c r="EV28" s="130">
        <f t="shared" si="39"/>
        <v>16</v>
      </c>
      <c r="EW28" s="130">
        <f t="shared" si="40"/>
        <v>6</v>
      </c>
      <c r="EX28" s="130">
        <f t="shared" si="41"/>
        <v>7</v>
      </c>
      <c r="EY28" s="130">
        <f t="shared" si="42"/>
        <v>0</v>
      </c>
      <c r="EZ28" s="130">
        <f t="shared" si="43"/>
        <v>2</v>
      </c>
      <c r="FA28" s="130">
        <f t="shared" si="44"/>
        <v>4.5</v>
      </c>
      <c r="FB28" s="130">
        <f t="shared" si="45"/>
        <v>4.5</v>
      </c>
      <c r="FC28" s="130">
        <f t="shared" si="46"/>
        <v>4</v>
      </c>
      <c r="FD28" s="130">
        <f t="shared" si="47"/>
        <v>4</v>
      </c>
      <c r="FE28" s="130">
        <f t="shared" si="48"/>
        <v>4</v>
      </c>
      <c r="FF28" s="130">
        <f t="shared" si="49"/>
        <v>4</v>
      </c>
      <c r="FG28" s="130">
        <f t="shared" si="50"/>
        <v>4</v>
      </c>
      <c r="FH28" s="130">
        <f t="shared" si="51"/>
        <v>3</v>
      </c>
      <c r="FI28" s="130">
        <f t="shared" si="52"/>
        <v>5</v>
      </c>
      <c r="FJ28" s="130">
        <f t="shared" si="53"/>
        <v>5</v>
      </c>
      <c r="FK28" s="130">
        <f t="shared" si="54"/>
        <v>4</v>
      </c>
      <c r="FL28" s="130">
        <f t="shared" si="55"/>
        <v>4</v>
      </c>
      <c r="FM28" s="130">
        <f t="shared" si="56"/>
        <v>3</v>
      </c>
      <c r="FN28" s="130">
        <f t="shared" si="57"/>
        <v>3</v>
      </c>
      <c r="FO28" s="130">
        <f t="shared" si="58"/>
        <v>4</v>
      </c>
      <c r="FP28" s="130">
        <f t="shared" si="59"/>
        <v>3</v>
      </c>
      <c r="FQ28" s="130">
        <f t="shared" si="60"/>
        <v>3</v>
      </c>
      <c r="FR28" s="130">
        <f t="shared" si="61"/>
        <v>3</v>
      </c>
      <c r="FS28" s="130">
        <f t="shared" si="62"/>
        <v>3</v>
      </c>
      <c r="FT28" s="130">
        <f t="shared" si="63"/>
        <v>3</v>
      </c>
      <c r="FU28" s="130">
        <f t="shared" si="64"/>
        <v>4</v>
      </c>
      <c r="FV28" s="130">
        <f t="shared" si="65"/>
        <v>10.5</v>
      </c>
      <c r="FW28" s="130">
        <f t="shared" si="66"/>
        <v>10.5</v>
      </c>
      <c r="FX28" s="130">
        <f t="shared" si="67"/>
        <v>10</v>
      </c>
      <c r="FY28" s="130">
        <f t="shared" si="68"/>
        <v>0</v>
      </c>
      <c r="FZ28" s="130">
        <f t="shared" si="69"/>
        <v>12</v>
      </c>
      <c r="GA28" s="130">
        <f t="shared" si="70"/>
        <v>12</v>
      </c>
      <c r="GB28" s="130">
        <f t="shared" si="71"/>
        <v>12</v>
      </c>
      <c r="GC28" s="130">
        <f t="shared" si="72"/>
        <v>12</v>
      </c>
      <c r="GD28" s="130">
        <f t="shared" si="73"/>
        <v>12</v>
      </c>
      <c r="GE28" s="130">
        <f t="shared" si="74"/>
        <v>12</v>
      </c>
      <c r="GF28" s="130">
        <f t="shared" si="75"/>
        <v>12</v>
      </c>
      <c r="GG28" s="130">
        <f t="shared" si="76"/>
        <v>4</v>
      </c>
      <c r="GH28" s="130">
        <f t="shared" si="77"/>
        <v>4</v>
      </c>
      <c r="GI28" s="130">
        <f t="shared" si="78"/>
        <v>4</v>
      </c>
      <c r="GJ28" s="130">
        <f t="shared" si="79"/>
        <v>4</v>
      </c>
      <c r="GK28" s="130">
        <f t="shared" si="80"/>
        <v>4</v>
      </c>
      <c r="GL28" s="130">
        <f t="shared" si="81"/>
        <v>4</v>
      </c>
      <c r="GM28" s="130">
        <f t="shared" si="82"/>
        <v>4</v>
      </c>
      <c r="GN28" s="130">
        <f t="shared" si="83"/>
        <v>9</v>
      </c>
      <c r="GO28" s="130">
        <f t="shared" si="87"/>
        <v>3.5</v>
      </c>
      <c r="GP28" s="130">
        <f t="shared" si="88"/>
        <v>3.5</v>
      </c>
      <c r="GQ28" s="130">
        <f t="shared" si="89"/>
        <v>3.5</v>
      </c>
      <c r="GR28" s="130">
        <f t="shared" si="90"/>
        <v>3.5</v>
      </c>
      <c r="GS28" s="130">
        <f t="shared" si="91"/>
        <v>3.5</v>
      </c>
      <c r="GT28" s="130">
        <f t="shared" si="92"/>
        <v>3.5</v>
      </c>
    </row>
    <row r="29" spans="1:202">
      <c r="A29" s="136" t="s">
        <v>55</v>
      </c>
      <c r="B29" s="137">
        <v>484</v>
      </c>
      <c r="C29" s="28">
        <v>496</v>
      </c>
      <c r="D29" s="28">
        <v>508</v>
      </c>
      <c r="E29" s="130">
        <v>518</v>
      </c>
      <c r="F29" s="130">
        <v>526</v>
      </c>
      <c r="G29" s="130">
        <v>535</v>
      </c>
      <c r="H29" s="28">
        <v>544</v>
      </c>
      <c r="I29" s="28">
        <v>553</v>
      </c>
      <c r="J29" s="28">
        <v>563</v>
      </c>
      <c r="K29" s="28">
        <v>573</v>
      </c>
      <c r="L29" s="28">
        <v>584</v>
      </c>
      <c r="M29" s="28">
        <v>595</v>
      </c>
      <c r="N29" s="28">
        <v>617</v>
      </c>
      <c r="O29" s="28">
        <v>629</v>
      </c>
      <c r="P29" s="28">
        <v>640</v>
      </c>
      <c r="Q29" s="28">
        <v>650</v>
      </c>
      <c r="R29" s="28">
        <v>660</v>
      </c>
      <c r="S29" s="28">
        <v>672</v>
      </c>
      <c r="T29" s="28">
        <v>684</v>
      </c>
      <c r="U29" s="28">
        <v>696</v>
      </c>
      <c r="V29" s="28">
        <v>708</v>
      </c>
      <c r="W29" s="28">
        <v>718</v>
      </c>
      <c r="X29" s="28">
        <v>729</v>
      </c>
      <c r="Y29" s="28">
        <v>737</v>
      </c>
      <c r="Z29" s="28">
        <v>745</v>
      </c>
      <c r="AA29" s="28">
        <v>753</v>
      </c>
      <c r="AB29" s="28">
        <v>760</v>
      </c>
      <c r="AC29" s="28">
        <v>774</v>
      </c>
      <c r="AD29" s="28">
        <v>782</v>
      </c>
      <c r="AE29" s="28">
        <v>787</v>
      </c>
      <c r="AF29" s="28">
        <v>794</v>
      </c>
      <c r="AG29" s="28">
        <v>802</v>
      </c>
      <c r="AH29" s="28">
        <v>808</v>
      </c>
      <c r="AI29" s="28">
        <v>815</v>
      </c>
      <c r="AJ29" s="28">
        <v>821</v>
      </c>
      <c r="AK29" s="28">
        <v>822</v>
      </c>
      <c r="AL29" s="28">
        <v>827</v>
      </c>
      <c r="AM29" s="28">
        <v>834</v>
      </c>
      <c r="AN29" s="28">
        <v>834</v>
      </c>
      <c r="AO29" s="28">
        <v>839</v>
      </c>
      <c r="AP29" s="28">
        <v>844</v>
      </c>
      <c r="AQ29" s="28">
        <v>847</v>
      </c>
      <c r="AR29" s="28">
        <v>851</v>
      </c>
      <c r="AS29" s="28">
        <v>855</v>
      </c>
      <c r="AT29" s="146">
        <v>860</v>
      </c>
      <c r="AU29" s="28">
        <v>865</v>
      </c>
      <c r="AV29" s="28">
        <v>868</v>
      </c>
      <c r="AW29" s="28">
        <v>874</v>
      </c>
      <c r="AX29" s="28">
        <v>874</v>
      </c>
      <c r="AY29" s="28">
        <v>876</v>
      </c>
      <c r="AZ29" s="28">
        <v>880</v>
      </c>
      <c r="BA29" s="28">
        <v>885</v>
      </c>
      <c r="BB29" s="28">
        <v>889</v>
      </c>
      <c r="BC29" s="28">
        <v>894</v>
      </c>
      <c r="BD29" s="28">
        <v>898</v>
      </c>
      <c r="BE29" s="28">
        <v>902</v>
      </c>
      <c r="BF29" s="130">
        <v>905</v>
      </c>
      <c r="BG29" s="28">
        <v>908</v>
      </c>
      <c r="BH29" s="28">
        <v>911</v>
      </c>
      <c r="BI29" s="28">
        <v>914</v>
      </c>
      <c r="BJ29" s="27">
        <v>918</v>
      </c>
      <c r="BK29" s="27">
        <v>922</v>
      </c>
      <c r="BL29" s="27">
        <v>927</v>
      </c>
      <c r="BM29" s="27">
        <v>931</v>
      </c>
      <c r="BN29" s="28">
        <v>936</v>
      </c>
      <c r="BO29" s="130">
        <f t="shared" si="85"/>
        <v>940.5</v>
      </c>
      <c r="BP29" s="130">
        <v>945</v>
      </c>
      <c r="BQ29" s="130">
        <v>949</v>
      </c>
      <c r="BR29" s="130">
        <v>949</v>
      </c>
      <c r="BS29" s="130">
        <v>954</v>
      </c>
      <c r="BT29" s="130">
        <v>959</v>
      </c>
      <c r="BU29" s="130">
        <v>964</v>
      </c>
      <c r="BV29" s="130">
        <v>969</v>
      </c>
      <c r="BW29" s="130">
        <v>974</v>
      </c>
      <c r="BX29" s="130">
        <v>979</v>
      </c>
      <c r="BY29" s="28">
        <v>984</v>
      </c>
      <c r="BZ29" s="130">
        <v>987</v>
      </c>
      <c r="CA29" s="130">
        <v>990</v>
      </c>
      <c r="CB29" s="130">
        <v>993</v>
      </c>
      <c r="CC29" s="130">
        <v>996</v>
      </c>
      <c r="CD29" s="130">
        <v>999</v>
      </c>
      <c r="CE29" s="130">
        <v>1002</v>
      </c>
      <c r="CF29" s="130">
        <v>1005</v>
      </c>
      <c r="CG29" s="28">
        <v>1011</v>
      </c>
      <c r="CH29" s="130">
        <f t="shared" ref="CH29:CL29" si="118">+CG29+($CM29-$CG29)/6</f>
        <v>1014.5</v>
      </c>
      <c r="CI29" s="130">
        <f t="shared" si="118"/>
        <v>1018</v>
      </c>
      <c r="CJ29" s="130">
        <f t="shared" si="118"/>
        <v>1021.5</v>
      </c>
      <c r="CK29" s="130">
        <f t="shared" si="118"/>
        <v>1025</v>
      </c>
      <c r="CL29" s="130">
        <f t="shared" si="118"/>
        <v>1028.5</v>
      </c>
      <c r="CM29" s="28">
        <v>1032</v>
      </c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130">
        <f t="shared" si="1"/>
        <v>12</v>
      </c>
      <c r="DK29" s="130">
        <f t="shared" si="2"/>
        <v>12</v>
      </c>
      <c r="DL29" s="130">
        <f t="shared" si="3"/>
        <v>10</v>
      </c>
      <c r="DM29" s="130">
        <f t="shared" si="4"/>
        <v>8</v>
      </c>
      <c r="DN29" s="130">
        <f t="shared" si="5"/>
        <v>9</v>
      </c>
      <c r="DO29" s="130">
        <f t="shared" si="6"/>
        <v>9</v>
      </c>
      <c r="DP29" s="130">
        <f t="shared" si="7"/>
        <v>9</v>
      </c>
      <c r="DQ29" s="130">
        <f t="shared" si="8"/>
        <v>10</v>
      </c>
      <c r="DR29" s="130">
        <f t="shared" si="9"/>
        <v>10</v>
      </c>
      <c r="DS29" s="130">
        <f t="shared" si="10"/>
        <v>11</v>
      </c>
      <c r="DT29" s="130">
        <f t="shared" si="11"/>
        <v>11</v>
      </c>
      <c r="DU29" s="130">
        <f t="shared" si="12"/>
        <v>22</v>
      </c>
      <c r="DV29" s="130">
        <f t="shared" si="13"/>
        <v>12</v>
      </c>
      <c r="DW29" s="130">
        <f t="shared" si="14"/>
        <v>11</v>
      </c>
      <c r="DX29" s="130">
        <f t="shared" si="15"/>
        <v>10</v>
      </c>
      <c r="DY29" s="130">
        <f t="shared" si="16"/>
        <v>10</v>
      </c>
      <c r="DZ29" s="130">
        <f t="shared" si="17"/>
        <v>12</v>
      </c>
      <c r="EA29" s="130">
        <f t="shared" si="18"/>
        <v>12</v>
      </c>
      <c r="EB29" s="130">
        <f t="shared" si="19"/>
        <v>12</v>
      </c>
      <c r="EC29" s="130">
        <f t="shared" si="20"/>
        <v>12</v>
      </c>
      <c r="ED29" s="130">
        <f t="shared" si="21"/>
        <v>10</v>
      </c>
      <c r="EE29" s="130">
        <f t="shared" si="22"/>
        <v>11</v>
      </c>
      <c r="EF29" s="130">
        <f t="shared" si="23"/>
        <v>8</v>
      </c>
      <c r="EG29" s="130">
        <f t="shared" si="24"/>
        <v>8</v>
      </c>
      <c r="EH29" s="130">
        <f t="shared" si="25"/>
        <v>8</v>
      </c>
      <c r="EI29" s="130">
        <f t="shared" si="26"/>
        <v>7</v>
      </c>
      <c r="EJ29" s="130">
        <f t="shared" si="27"/>
        <v>14</v>
      </c>
      <c r="EK29" s="130">
        <f t="shared" si="28"/>
        <v>8</v>
      </c>
      <c r="EL29" s="130">
        <f t="shared" si="29"/>
        <v>5</v>
      </c>
      <c r="EM29" s="130">
        <f t="shared" si="30"/>
        <v>7</v>
      </c>
      <c r="EN29" s="130">
        <f t="shared" si="31"/>
        <v>8</v>
      </c>
      <c r="EO29" s="130">
        <f t="shared" si="32"/>
        <v>6</v>
      </c>
      <c r="EP29" s="130">
        <f t="shared" si="33"/>
        <v>7</v>
      </c>
      <c r="EQ29" s="130">
        <f t="shared" si="34"/>
        <v>6</v>
      </c>
      <c r="ER29" s="130">
        <f t="shared" si="35"/>
        <v>1</v>
      </c>
      <c r="ES29" s="130">
        <f t="shared" si="36"/>
        <v>5</v>
      </c>
      <c r="ET29" s="130">
        <f t="shared" si="37"/>
        <v>7</v>
      </c>
      <c r="EU29" s="130">
        <f t="shared" si="38"/>
        <v>0</v>
      </c>
      <c r="EV29" s="130">
        <f t="shared" si="39"/>
        <v>5</v>
      </c>
      <c r="EW29" s="130">
        <f t="shared" si="40"/>
        <v>5</v>
      </c>
      <c r="EX29" s="130">
        <f t="shared" si="41"/>
        <v>3</v>
      </c>
      <c r="EY29" s="130">
        <f t="shared" si="42"/>
        <v>4</v>
      </c>
      <c r="EZ29" s="130">
        <f t="shared" si="43"/>
        <v>4</v>
      </c>
      <c r="FA29" s="130">
        <f t="shared" si="44"/>
        <v>5</v>
      </c>
      <c r="FB29" s="130">
        <f t="shared" si="45"/>
        <v>5</v>
      </c>
      <c r="FC29" s="130">
        <f t="shared" si="46"/>
        <v>3</v>
      </c>
      <c r="FD29" s="130">
        <f t="shared" si="47"/>
        <v>6</v>
      </c>
      <c r="FE29" s="130">
        <f t="shared" si="48"/>
        <v>0</v>
      </c>
      <c r="FF29" s="130">
        <f t="shared" si="49"/>
        <v>2</v>
      </c>
      <c r="FG29" s="130">
        <f t="shared" si="50"/>
        <v>4</v>
      </c>
      <c r="FH29" s="130">
        <f t="shared" si="51"/>
        <v>5</v>
      </c>
      <c r="FI29" s="130">
        <f t="shared" si="52"/>
        <v>4</v>
      </c>
      <c r="FJ29" s="130">
        <f t="shared" si="53"/>
        <v>5</v>
      </c>
      <c r="FK29" s="130">
        <f t="shared" si="54"/>
        <v>4</v>
      </c>
      <c r="FL29" s="130">
        <f t="shared" si="55"/>
        <v>4</v>
      </c>
      <c r="FM29" s="130">
        <f t="shared" si="56"/>
        <v>3</v>
      </c>
      <c r="FN29" s="130">
        <f t="shared" si="57"/>
        <v>3</v>
      </c>
      <c r="FO29" s="130">
        <f t="shared" si="58"/>
        <v>3</v>
      </c>
      <c r="FP29" s="130">
        <f t="shared" si="59"/>
        <v>3</v>
      </c>
      <c r="FQ29" s="130">
        <f t="shared" si="60"/>
        <v>4</v>
      </c>
      <c r="FR29" s="130">
        <f t="shared" si="61"/>
        <v>4</v>
      </c>
      <c r="FS29" s="130">
        <f t="shared" si="62"/>
        <v>5</v>
      </c>
      <c r="FT29" s="130">
        <f t="shared" si="63"/>
        <v>4</v>
      </c>
      <c r="FU29" s="130">
        <f t="shared" si="64"/>
        <v>5</v>
      </c>
      <c r="FV29" s="130">
        <f t="shared" si="65"/>
        <v>4.5</v>
      </c>
      <c r="FW29" s="130">
        <f t="shared" si="66"/>
        <v>4.5</v>
      </c>
      <c r="FX29" s="130">
        <f t="shared" si="67"/>
        <v>4</v>
      </c>
      <c r="FY29" s="130">
        <f t="shared" si="68"/>
        <v>0</v>
      </c>
      <c r="FZ29" s="130">
        <f t="shared" si="69"/>
        <v>5</v>
      </c>
      <c r="GA29" s="130">
        <f t="shared" si="70"/>
        <v>5</v>
      </c>
      <c r="GB29" s="130">
        <f t="shared" si="71"/>
        <v>5</v>
      </c>
      <c r="GC29" s="130">
        <f t="shared" si="72"/>
        <v>5</v>
      </c>
      <c r="GD29" s="130">
        <f t="shared" si="73"/>
        <v>5</v>
      </c>
      <c r="GE29" s="130">
        <f t="shared" si="74"/>
        <v>5</v>
      </c>
      <c r="GF29" s="130">
        <f t="shared" si="75"/>
        <v>5</v>
      </c>
      <c r="GG29" s="130">
        <f t="shared" si="76"/>
        <v>3</v>
      </c>
      <c r="GH29" s="130">
        <f t="shared" si="77"/>
        <v>3</v>
      </c>
      <c r="GI29" s="130">
        <f t="shared" si="78"/>
        <v>3</v>
      </c>
      <c r="GJ29" s="130">
        <f t="shared" si="79"/>
        <v>3</v>
      </c>
      <c r="GK29" s="130">
        <f t="shared" si="80"/>
        <v>3</v>
      </c>
      <c r="GL29" s="130">
        <f t="shared" si="81"/>
        <v>3</v>
      </c>
      <c r="GM29" s="130">
        <f t="shared" si="82"/>
        <v>3</v>
      </c>
      <c r="GN29" s="130">
        <f t="shared" si="83"/>
        <v>6</v>
      </c>
      <c r="GO29" s="130">
        <f t="shared" si="87"/>
        <v>3.5</v>
      </c>
      <c r="GP29" s="130">
        <f t="shared" si="88"/>
        <v>3.5</v>
      </c>
      <c r="GQ29" s="130">
        <f t="shared" si="89"/>
        <v>3.5</v>
      </c>
      <c r="GR29" s="130">
        <f t="shared" si="90"/>
        <v>3.5</v>
      </c>
      <c r="GS29" s="130">
        <f t="shared" si="91"/>
        <v>3.5</v>
      </c>
      <c r="GT29" s="130">
        <f t="shared" si="92"/>
        <v>3.5</v>
      </c>
    </row>
    <row r="30" spans="1:202">
      <c r="A30" s="136" t="s">
        <v>143</v>
      </c>
      <c r="B30" s="137">
        <v>339</v>
      </c>
      <c r="C30" s="28">
        <v>345</v>
      </c>
      <c r="D30" s="28">
        <v>348</v>
      </c>
      <c r="E30" s="130">
        <v>354</v>
      </c>
      <c r="F30" s="130">
        <v>361</v>
      </c>
      <c r="G30" s="130">
        <v>369</v>
      </c>
      <c r="H30" s="28">
        <v>374</v>
      </c>
      <c r="I30" s="28">
        <v>381</v>
      </c>
      <c r="J30" s="28">
        <v>389</v>
      </c>
      <c r="K30" s="28">
        <v>391</v>
      </c>
      <c r="L30" s="28">
        <v>394</v>
      </c>
      <c r="M30" s="28">
        <v>395</v>
      </c>
      <c r="N30" s="28">
        <v>395</v>
      </c>
      <c r="O30" s="28">
        <v>395</v>
      </c>
      <c r="P30" s="28">
        <v>397</v>
      </c>
      <c r="Q30" s="28">
        <v>407</v>
      </c>
      <c r="R30" s="28">
        <v>416</v>
      </c>
      <c r="S30" s="28">
        <v>426</v>
      </c>
      <c r="T30" s="28">
        <v>435</v>
      </c>
      <c r="U30" s="28">
        <v>443</v>
      </c>
      <c r="V30" s="28">
        <v>452</v>
      </c>
      <c r="W30" s="28">
        <v>458</v>
      </c>
      <c r="X30" s="28">
        <v>466</v>
      </c>
      <c r="Y30" s="28">
        <v>474</v>
      </c>
      <c r="Z30" s="28">
        <v>483</v>
      </c>
      <c r="AA30" s="28">
        <v>492</v>
      </c>
      <c r="AB30" s="28">
        <v>504</v>
      </c>
      <c r="AC30" s="28">
        <v>527</v>
      </c>
      <c r="AD30" s="28">
        <v>539</v>
      </c>
      <c r="AE30" s="28">
        <v>549</v>
      </c>
      <c r="AF30" s="28">
        <v>562</v>
      </c>
      <c r="AG30" s="28">
        <v>575</v>
      </c>
      <c r="AH30" s="28">
        <v>586</v>
      </c>
      <c r="AI30" s="28">
        <v>599</v>
      </c>
      <c r="AJ30" s="28">
        <v>612</v>
      </c>
      <c r="AK30" s="28">
        <v>622</v>
      </c>
      <c r="AL30" s="28">
        <v>632</v>
      </c>
      <c r="AM30" s="28">
        <v>642</v>
      </c>
      <c r="AN30" s="28">
        <v>642</v>
      </c>
      <c r="AO30" s="28">
        <v>663</v>
      </c>
      <c r="AP30" s="28">
        <v>673</v>
      </c>
      <c r="AQ30" s="28">
        <v>683</v>
      </c>
      <c r="AR30" s="28">
        <v>694</v>
      </c>
      <c r="AS30" s="28">
        <v>705</v>
      </c>
      <c r="AT30" s="146">
        <v>715</v>
      </c>
      <c r="AU30" s="28">
        <v>725</v>
      </c>
      <c r="AV30" s="28">
        <v>730</v>
      </c>
      <c r="AW30" s="28">
        <v>734</v>
      </c>
      <c r="AX30" s="28">
        <v>738</v>
      </c>
      <c r="AY30" s="28">
        <v>739</v>
      </c>
      <c r="AZ30" s="28">
        <v>744</v>
      </c>
      <c r="BA30" s="28">
        <v>752</v>
      </c>
      <c r="BB30" s="28">
        <v>763</v>
      </c>
      <c r="BC30" s="28">
        <v>775</v>
      </c>
      <c r="BD30" s="28">
        <v>779</v>
      </c>
      <c r="BE30" s="28">
        <v>785</v>
      </c>
      <c r="BF30" s="130">
        <v>790</v>
      </c>
      <c r="BG30" s="28">
        <v>795</v>
      </c>
      <c r="BH30" s="28">
        <v>802</v>
      </c>
      <c r="BI30" s="28">
        <v>807</v>
      </c>
      <c r="BJ30" s="27">
        <v>810</v>
      </c>
      <c r="BK30" s="27">
        <v>813</v>
      </c>
      <c r="BL30" s="27">
        <v>816</v>
      </c>
      <c r="BM30" s="27">
        <v>819</v>
      </c>
      <c r="BN30" s="28">
        <v>823</v>
      </c>
      <c r="BO30" s="130">
        <f t="shared" si="85"/>
        <v>831</v>
      </c>
      <c r="BP30" s="130">
        <v>839</v>
      </c>
      <c r="BQ30" s="130">
        <v>847</v>
      </c>
      <c r="BR30" s="130">
        <v>842</v>
      </c>
      <c r="BS30" s="130">
        <v>848</v>
      </c>
      <c r="BT30" s="130">
        <v>854</v>
      </c>
      <c r="BU30" s="130">
        <v>860</v>
      </c>
      <c r="BV30" s="130">
        <v>866</v>
      </c>
      <c r="BW30" s="130">
        <v>872</v>
      </c>
      <c r="BX30" s="130">
        <v>878</v>
      </c>
      <c r="BY30" s="28">
        <v>884</v>
      </c>
      <c r="BZ30" s="130">
        <v>892</v>
      </c>
      <c r="CA30" s="130">
        <v>900</v>
      </c>
      <c r="CB30" s="130">
        <v>908</v>
      </c>
      <c r="CC30" s="130">
        <v>916</v>
      </c>
      <c r="CD30" s="130">
        <v>924</v>
      </c>
      <c r="CE30" s="130">
        <v>932</v>
      </c>
      <c r="CF30" s="130">
        <v>940</v>
      </c>
      <c r="CG30" s="28">
        <v>949</v>
      </c>
      <c r="CH30" s="130">
        <f t="shared" ref="CH30:CL30" si="119">+CG30+($CM30-$CG30)/6</f>
        <v>956.66666666666663</v>
      </c>
      <c r="CI30" s="130">
        <f t="shared" si="119"/>
        <v>964.33333333333326</v>
      </c>
      <c r="CJ30" s="130">
        <f t="shared" si="119"/>
        <v>971.99999999999989</v>
      </c>
      <c r="CK30" s="130">
        <f t="shared" si="119"/>
        <v>979.66666666666652</v>
      </c>
      <c r="CL30" s="130">
        <f t="shared" si="119"/>
        <v>987.33333333333314</v>
      </c>
      <c r="CM30" s="28">
        <v>995</v>
      </c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130">
        <f t="shared" si="1"/>
        <v>6</v>
      </c>
      <c r="DK30" s="130">
        <f t="shared" si="2"/>
        <v>3</v>
      </c>
      <c r="DL30" s="130">
        <f t="shared" si="3"/>
        <v>6</v>
      </c>
      <c r="DM30" s="130">
        <f t="shared" si="4"/>
        <v>7</v>
      </c>
      <c r="DN30" s="130">
        <f t="shared" si="5"/>
        <v>8</v>
      </c>
      <c r="DO30" s="130">
        <f t="shared" si="6"/>
        <v>5</v>
      </c>
      <c r="DP30" s="130">
        <f t="shared" si="7"/>
        <v>7</v>
      </c>
      <c r="DQ30" s="130">
        <f t="shared" si="8"/>
        <v>8</v>
      </c>
      <c r="DR30" s="130">
        <f t="shared" si="9"/>
        <v>2</v>
      </c>
      <c r="DS30" s="130">
        <f t="shared" si="10"/>
        <v>3</v>
      </c>
      <c r="DT30" s="130">
        <f t="shared" si="11"/>
        <v>1</v>
      </c>
      <c r="DU30" s="130">
        <f t="shared" si="12"/>
        <v>0</v>
      </c>
      <c r="DV30" s="130">
        <f t="shared" si="13"/>
        <v>0</v>
      </c>
      <c r="DW30" s="130">
        <f t="shared" si="14"/>
        <v>2</v>
      </c>
      <c r="DX30" s="130">
        <f t="shared" si="15"/>
        <v>10</v>
      </c>
      <c r="DY30" s="130">
        <f t="shared" si="16"/>
        <v>9</v>
      </c>
      <c r="DZ30" s="130">
        <f t="shared" si="17"/>
        <v>10</v>
      </c>
      <c r="EA30" s="130">
        <f t="shared" si="18"/>
        <v>9</v>
      </c>
      <c r="EB30" s="130">
        <f t="shared" si="19"/>
        <v>8</v>
      </c>
      <c r="EC30" s="130">
        <f t="shared" si="20"/>
        <v>9</v>
      </c>
      <c r="ED30" s="130">
        <f t="shared" si="21"/>
        <v>6</v>
      </c>
      <c r="EE30" s="130">
        <f t="shared" si="22"/>
        <v>8</v>
      </c>
      <c r="EF30" s="130">
        <f t="shared" si="23"/>
        <v>8</v>
      </c>
      <c r="EG30" s="130">
        <f t="shared" si="24"/>
        <v>9</v>
      </c>
      <c r="EH30" s="130">
        <f t="shared" si="25"/>
        <v>9</v>
      </c>
      <c r="EI30" s="130">
        <f t="shared" si="26"/>
        <v>12</v>
      </c>
      <c r="EJ30" s="130">
        <f t="shared" si="27"/>
        <v>23</v>
      </c>
      <c r="EK30" s="130">
        <f t="shared" si="28"/>
        <v>12</v>
      </c>
      <c r="EL30" s="130">
        <f t="shared" si="29"/>
        <v>10</v>
      </c>
      <c r="EM30" s="130">
        <f t="shared" si="30"/>
        <v>13</v>
      </c>
      <c r="EN30" s="130">
        <f t="shared" si="31"/>
        <v>13</v>
      </c>
      <c r="EO30" s="130">
        <f t="shared" si="32"/>
        <v>11</v>
      </c>
      <c r="EP30" s="130">
        <f t="shared" si="33"/>
        <v>13</v>
      </c>
      <c r="EQ30" s="130">
        <f t="shared" si="34"/>
        <v>13</v>
      </c>
      <c r="ER30" s="130">
        <f t="shared" si="35"/>
        <v>10</v>
      </c>
      <c r="ES30" s="130">
        <f t="shared" si="36"/>
        <v>10</v>
      </c>
      <c r="ET30" s="130">
        <f t="shared" si="37"/>
        <v>10</v>
      </c>
      <c r="EU30" s="130">
        <f t="shared" si="38"/>
        <v>0</v>
      </c>
      <c r="EV30" s="130">
        <f t="shared" si="39"/>
        <v>21</v>
      </c>
      <c r="EW30" s="130">
        <f t="shared" si="40"/>
        <v>10</v>
      </c>
      <c r="EX30" s="130">
        <f t="shared" si="41"/>
        <v>10</v>
      </c>
      <c r="EY30" s="130">
        <f t="shared" si="42"/>
        <v>11</v>
      </c>
      <c r="EZ30" s="130">
        <f t="shared" si="43"/>
        <v>11</v>
      </c>
      <c r="FA30" s="130">
        <f t="shared" si="44"/>
        <v>10</v>
      </c>
      <c r="FB30" s="130">
        <f t="shared" si="45"/>
        <v>10</v>
      </c>
      <c r="FC30" s="130">
        <f t="shared" si="46"/>
        <v>5</v>
      </c>
      <c r="FD30" s="130">
        <f t="shared" si="47"/>
        <v>4</v>
      </c>
      <c r="FE30" s="130">
        <f t="shared" si="48"/>
        <v>4</v>
      </c>
      <c r="FF30" s="130">
        <f t="shared" si="49"/>
        <v>1</v>
      </c>
      <c r="FG30" s="130">
        <f t="shared" si="50"/>
        <v>5</v>
      </c>
      <c r="FH30" s="130">
        <f t="shared" si="51"/>
        <v>8</v>
      </c>
      <c r="FI30" s="130">
        <f t="shared" si="52"/>
        <v>11</v>
      </c>
      <c r="FJ30" s="130">
        <f t="shared" si="53"/>
        <v>12</v>
      </c>
      <c r="FK30" s="130">
        <f t="shared" si="54"/>
        <v>4</v>
      </c>
      <c r="FL30" s="130">
        <f t="shared" si="55"/>
        <v>6</v>
      </c>
      <c r="FM30" s="130">
        <f t="shared" si="56"/>
        <v>5</v>
      </c>
      <c r="FN30" s="130">
        <f t="shared" si="57"/>
        <v>5</v>
      </c>
      <c r="FO30" s="130">
        <f t="shared" si="58"/>
        <v>7</v>
      </c>
      <c r="FP30" s="130">
        <f t="shared" si="59"/>
        <v>5</v>
      </c>
      <c r="FQ30" s="130">
        <f t="shared" si="60"/>
        <v>3</v>
      </c>
      <c r="FR30" s="130">
        <f t="shared" si="61"/>
        <v>3</v>
      </c>
      <c r="FS30" s="130">
        <f t="shared" si="62"/>
        <v>3</v>
      </c>
      <c r="FT30" s="130">
        <f t="shared" si="63"/>
        <v>3</v>
      </c>
      <c r="FU30" s="130">
        <f t="shared" si="64"/>
        <v>4</v>
      </c>
      <c r="FV30" s="130">
        <f t="shared" si="65"/>
        <v>8</v>
      </c>
      <c r="FW30" s="130">
        <f t="shared" si="66"/>
        <v>8</v>
      </c>
      <c r="FX30" s="130">
        <f t="shared" si="67"/>
        <v>8</v>
      </c>
      <c r="FY30" s="130">
        <f t="shared" si="68"/>
        <v>-5</v>
      </c>
      <c r="FZ30" s="130">
        <f t="shared" si="69"/>
        <v>6</v>
      </c>
      <c r="GA30" s="130">
        <f t="shared" si="70"/>
        <v>6</v>
      </c>
      <c r="GB30" s="130">
        <f t="shared" si="71"/>
        <v>6</v>
      </c>
      <c r="GC30" s="130">
        <f t="shared" si="72"/>
        <v>6</v>
      </c>
      <c r="GD30" s="130">
        <f t="shared" si="73"/>
        <v>6</v>
      </c>
      <c r="GE30" s="130">
        <f t="shared" si="74"/>
        <v>6</v>
      </c>
      <c r="GF30" s="130">
        <f t="shared" si="75"/>
        <v>6</v>
      </c>
      <c r="GG30" s="130">
        <f t="shared" si="76"/>
        <v>8</v>
      </c>
      <c r="GH30" s="130">
        <f t="shared" si="77"/>
        <v>8</v>
      </c>
      <c r="GI30" s="130">
        <f t="shared" si="78"/>
        <v>8</v>
      </c>
      <c r="GJ30" s="130">
        <f t="shared" si="79"/>
        <v>8</v>
      </c>
      <c r="GK30" s="130">
        <f t="shared" si="80"/>
        <v>8</v>
      </c>
      <c r="GL30" s="130">
        <f t="shared" si="81"/>
        <v>8</v>
      </c>
      <c r="GM30" s="130">
        <f t="shared" si="82"/>
        <v>8</v>
      </c>
      <c r="GN30" s="130">
        <f t="shared" si="83"/>
        <v>9</v>
      </c>
      <c r="GO30" s="130">
        <f t="shared" si="87"/>
        <v>7.6666666666666288</v>
      </c>
      <c r="GP30" s="130">
        <f t="shared" si="88"/>
        <v>7.6666666666666288</v>
      </c>
      <c r="GQ30" s="130">
        <f t="shared" si="89"/>
        <v>7.6666666666666288</v>
      </c>
      <c r="GR30" s="130">
        <f t="shared" si="90"/>
        <v>7.6666666666666288</v>
      </c>
      <c r="GS30" s="130">
        <f t="shared" si="91"/>
        <v>7.6666666666666288</v>
      </c>
      <c r="GT30" s="130">
        <f t="shared" si="92"/>
        <v>7.6666666666668561</v>
      </c>
    </row>
    <row r="31" spans="1:202">
      <c r="A31" s="136" t="s">
        <v>42</v>
      </c>
      <c r="B31" s="137">
        <v>361</v>
      </c>
      <c r="C31" s="28">
        <v>370</v>
      </c>
      <c r="D31" s="28">
        <v>377</v>
      </c>
      <c r="E31" s="130">
        <v>384</v>
      </c>
      <c r="F31" s="130">
        <v>392</v>
      </c>
      <c r="G31" s="130">
        <v>398</v>
      </c>
      <c r="H31" s="28">
        <v>403</v>
      </c>
      <c r="I31" s="28">
        <v>410</v>
      </c>
      <c r="J31" s="28">
        <v>414</v>
      </c>
      <c r="K31" s="28">
        <v>419</v>
      </c>
      <c r="L31" s="28">
        <v>425</v>
      </c>
      <c r="M31" s="28">
        <v>432</v>
      </c>
      <c r="N31" s="28">
        <v>441</v>
      </c>
      <c r="O31" s="28">
        <v>449</v>
      </c>
      <c r="P31" s="28">
        <v>457</v>
      </c>
      <c r="Q31" s="28">
        <v>462</v>
      </c>
      <c r="R31" s="28">
        <v>468</v>
      </c>
      <c r="S31" s="28">
        <v>472</v>
      </c>
      <c r="T31" s="28">
        <v>477</v>
      </c>
      <c r="U31" s="28">
        <v>482</v>
      </c>
      <c r="V31" s="28">
        <v>487</v>
      </c>
      <c r="W31" s="28">
        <v>494</v>
      </c>
      <c r="X31" s="28">
        <v>499</v>
      </c>
      <c r="Y31" s="28">
        <v>503</v>
      </c>
      <c r="Z31" s="28">
        <v>507</v>
      </c>
      <c r="AA31" s="28">
        <v>511</v>
      </c>
      <c r="AB31" s="28">
        <v>519</v>
      </c>
      <c r="AC31" s="28">
        <v>539</v>
      </c>
      <c r="AD31" s="28">
        <v>547</v>
      </c>
      <c r="AE31" s="28">
        <v>549</v>
      </c>
      <c r="AF31" s="28">
        <v>552</v>
      </c>
      <c r="AG31" s="28">
        <v>558</v>
      </c>
      <c r="AH31" s="28">
        <v>562</v>
      </c>
      <c r="AI31" s="28">
        <v>567</v>
      </c>
      <c r="AJ31" s="28">
        <v>572</v>
      </c>
      <c r="AK31" s="28">
        <v>578</v>
      </c>
      <c r="AL31" s="28">
        <v>586</v>
      </c>
      <c r="AM31" s="28">
        <v>591</v>
      </c>
      <c r="AN31" s="28">
        <v>591</v>
      </c>
      <c r="AO31" s="28">
        <v>596</v>
      </c>
      <c r="AP31" s="28">
        <v>601</v>
      </c>
      <c r="AQ31" s="28">
        <v>605</v>
      </c>
      <c r="AR31" s="28">
        <v>610</v>
      </c>
      <c r="AS31" s="28">
        <v>616</v>
      </c>
      <c r="AT31" s="146">
        <v>622.5</v>
      </c>
      <c r="AU31" s="28">
        <v>629</v>
      </c>
      <c r="AV31" s="28">
        <v>635</v>
      </c>
      <c r="AW31" s="28">
        <v>639</v>
      </c>
      <c r="AX31" s="28">
        <v>643</v>
      </c>
      <c r="AY31" s="28">
        <v>649</v>
      </c>
      <c r="AZ31" s="28">
        <v>654</v>
      </c>
      <c r="BA31" s="28">
        <v>660</v>
      </c>
      <c r="BB31" s="28">
        <v>666</v>
      </c>
      <c r="BC31" s="28">
        <v>673</v>
      </c>
      <c r="BD31" s="28">
        <v>680</v>
      </c>
      <c r="BE31" s="28">
        <v>688</v>
      </c>
      <c r="BF31" s="130">
        <v>694</v>
      </c>
      <c r="BG31" s="28">
        <v>701</v>
      </c>
      <c r="BH31" s="28">
        <v>707</v>
      </c>
      <c r="BI31" s="28">
        <v>714</v>
      </c>
      <c r="BJ31" s="27">
        <v>720</v>
      </c>
      <c r="BK31" s="27">
        <v>726</v>
      </c>
      <c r="BL31" s="27">
        <v>732</v>
      </c>
      <c r="BM31" s="27">
        <v>738</v>
      </c>
      <c r="BN31" s="28">
        <v>744</v>
      </c>
      <c r="BO31" s="130">
        <f t="shared" si="85"/>
        <v>751</v>
      </c>
      <c r="BP31" s="130">
        <v>758</v>
      </c>
      <c r="BQ31" s="130">
        <v>766</v>
      </c>
      <c r="BR31" s="130">
        <v>761</v>
      </c>
      <c r="BS31" s="130">
        <v>769</v>
      </c>
      <c r="BT31" s="130">
        <v>777</v>
      </c>
      <c r="BU31" s="130">
        <v>785</v>
      </c>
      <c r="BV31" s="130">
        <v>793</v>
      </c>
      <c r="BW31" s="130">
        <v>801</v>
      </c>
      <c r="BX31" s="130">
        <v>809</v>
      </c>
      <c r="BY31" s="28">
        <v>817</v>
      </c>
      <c r="BZ31" s="130">
        <v>823</v>
      </c>
      <c r="CA31" s="130">
        <v>829</v>
      </c>
      <c r="CB31" s="130">
        <v>835</v>
      </c>
      <c r="CC31" s="130">
        <v>841</v>
      </c>
      <c r="CD31" s="130">
        <v>847</v>
      </c>
      <c r="CE31" s="130">
        <v>853</v>
      </c>
      <c r="CF31" s="130">
        <v>859</v>
      </c>
      <c r="CG31" s="28">
        <v>868</v>
      </c>
      <c r="CH31" s="130">
        <f t="shared" ref="CH31:CL31" si="120">+CG31+($CM31-$CG31)/6</f>
        <v>876</v>
      </c>
      <c r="CI31" s="130">
        <f t="shared" si="120"/>
        <v>884</v>
      </c>
      <c r="CJ31" s="130">
        <f t="shared" si="120"/>
        <v>892</v>
      </c>
      <c r="CK31" s="130">
        <f t="shared" si="120"/>
        <v>900</v>
      </c>
      <c r="CL31" s="130">
        <f t="shared" si="120"/>
        <v>908</v>
      </c>
      <c r="CM31" s="28">
        <v>916</v>
      </c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130">
        <f t="shared" si="1"/>
        <v>9</v>
      </c>
      <c r="DK31" s="130">
        <f t="shared" si="2"/>
        <v>7</v>
      </c>
      <c r="DL31" s="130">
        <f t="shared" si="3"/>
        <v>7</v>
      </c>
      <c r="DM31" s="130">
        <f t="shared" si="4"/>
        <v>8</v>
      </c>
      <c r="DN31" s="130">
        <f t="shared" si="5"/>
        <v>6</v>
      </c>
      <c r="DO31" s="130">
        <f t="shared" si="6"/>
        <v>5</v>
      </c>
      <c r="DP31" s="130">
        <f t="shared" si="7"/>
        <v>7</v>
      </c>
      <c r="DQ31" s="130">
        <f t="shared" si="8"/>
        <v>4</v>
      </c>
      <c r="DR31" s="130">
        <f t="shared" si="9"/>
        <v>5</v>
      </c>
      <c r="DS31" s="130">
        <f t="shared" si="10"/>
        <v>6</v>
      </c>
      <c r="DT31" s="130">
        <f t="shared" si="11"/>
        <v>7</v>
      </c>
      <c r="DU31" s="130">
        <f t="shared" si="12"/>
        <v>9</v>
      </c>
      <c r="DV31" s="130">
        <f t="shared" si="13"/>
        <v>8</v>
      </c>
      <c r="DW31" s="130">
        <f t="shared" si="14"/>
        <v>8</v>
      </c>
      <c r="DX31" s="130">
        <f t="shared" si="15"/>
        <v>5</v>
      </c>
      <c r="DY31" s="130">
        <f t="shared" si="16"/>
        <v>6</v>
      </c>
      <c r="DZ31" s="130">
        <f t="shared" si="17"/>
        <v>4</v>
      </c>
      <c r="EA31" s="130">
        <f t="shared" si="18"/>
        <v>5</v>
      </c>
      <c r="EB31" s="130">
        <f t="shared" si="19"/>
        <v>5</v>
      </c>
      <c r="EC31" s="130">
        <f t="shared" si="20"/>
        <v>5</v>
      </c>
      <c r="ED31" s="130">
        <f t="shared" si="21"/>
        <v>7</v>
      </c>
      <c r="EE31" s="130">
        <f t="shared" si="22"/>
        <v>5</v>
      </c>
      <c r="EF31" s="130">
        <f t="shared" si="23"/>
        <v>4</v>
      </c>
      <c r="EG31" s="130">
        <f t="shared" si="24"/>
        <v>4</v>
      </c>
      <c r="EH31" s="130">
        <f t="shared" si="25"/>
        <v>4</v>
      </c>
      <c r="EI31" s="130">
        <f t="shared" si="26"/>
        <v>8</v>
      </c>
      <c r="EJ31" s="130">
        <f t="shared" si="27"/>
        <v>20</v>
      </c>
      <c r="EK31" s="130">
        <f t="shared" si="28"/>
        <v>8</v>
      </c>
      <c r="EL31" s="130">
        <f t="shared" si="29"/>
        <v>2</v>
      </c>
      <c r="EM31" s="130">
        <f t="shared" si="30"/>
        <v>3</v>
      </c>
      <c r="EN31" s="130">
        <f t="shared" si="31"/>
        <v>6</v>
      </c>
      <c r="EO31" s="130">
        <f t="shared" si="32"/>
        <v>4</v>
      </c>
      <c r="EP31" s="130">
        <f t="shared" si="33"/>
        <v>5</v>
      </c>
      <c r="EQ31" s="130">
        <f t="shared" si="34"/>
        <v>5</v>
      </c>
      <c r="ER31" s="130">
        <f t="shared" si="35"/>
        <v>6</v>
      </c>
      <c r="ES31" s="130">
        <f t="shared" si="36"/>
        <v>8</v>
      </c>
      <c r="ET31" s="130">
        <f t="shared" si="37"/>
        <v>5</v>
      </c>
      <c r="EU31" s="130">
        <f t="shared" si="38"/>
        <v>0</v>
      </c>
      <c r="EV31" s="130">
        <f t="shared" si="39"/>
        <v>5</v>
      </c>
      <c r="EW31" s="130">
        <f t="shared" si="40"/>
        <v>5</v>
      </c>
      <c r="EX31" s="130">
        <f t="shared" si="41"/>
        <v>4</v>
      </c>
      <c r="EY31" s="130">
        <f t="shared" si="42"/>
        <v>5</v>
      </c>
      <c r="EZ31" s="130">
        <f t="shared" si="43"/>
        <v>6</v>
      </c>
      <c r="FA31" s="130">
        <f t="shared" si="44"/>
        <v>6.5</v>
      </c>
      <c r="FB31" s="130">
        <f t="shared" si="45"/>
        <v>6.5</v>
      </c>
      <c r="FC31" s="130">
        <f t="shared" si="46"/>
        <v>6</v>
      </c>
      <c r="FD31" s="130">
        <f t="shared" si="47"/>
        <v>4</v>
      </c>
      <c r="FE31" s="130">
        <f t="shared" si="48"/>
        <v>4</v>
      </c>
      <c r="FF31" s="130">
        <f t="shared" si="49"/>
        <v>6</v>
      </c>
      <c r="FG31" s="130">
        <f t="shared" si="50"/>
        <v>5</v>
      </c>
      <c r="FH31" s="130">
        <f t="shared" si="51"/>
        <v>6</v>
      </c>
      <c r="FI31" s="130">
        <f t="shared" si="52"/>
        <v>6</v>
      </c>
      <c r="FJ31" s="130">
        <f t="shared" si="53"/>
        <v>7</v>
      </c>
      <c r="FK31" s="130">
        <f t="shared" si="54"/>
        <v>7</v>
      </c>
      <c r="FL31" s="130">
        <f t="shared" si="55"/>
        <v>8</v>
      </c>
      <c r="FM31" s="130">
        <f t="shared" si="56"/>
        <v>6</v>
      </c>
      <c r="FN31" s="130">
        <f t="shared" si="57"/>
        <v>7</v>
      </c>
      <c r="FO31" s="130">
        <f t="shared" si="58"/>
        <v>6</v>
      </c>
      <c r="FP31" s="130">
        <f t="shared" si="59"/>
        <v>7</v>
      </c>
      <c r="FQ31" s="130">
        <f t="shared" si="60"/>
        <v>6</v>
      </c>
      <c r="FR31" s="130">
        <f t="shared" si="61"/>
        <v>6</v>
      </c>
      <c r="FS31" s="130">
        <f t="shared" si="62"/>
        <v>6</v>
      </c>
      <c r="FT31" s="130">
        <f t="shared" si="63"/>
        <v>6</v>
      </c>
      <c r="FU31" s="130">
        <f t="shared" si="64"/>
        <v>6</v>
      </c>
      <c r="FV31" s="130">
        <f t="shared" si="65"/>
        <v>7</v>
      </c>
      <c r="FW31" s="130">
        <f t="shared" si="66"/>
        <v>7</v>
      </c>
      <c r="FX31" s="130">
        <f t="shared" si="67"/>
        <v>8</v>
      </c>
      <c r="FY31" s="130">
        <f t="shared" si="68"/>
        <v>-5</v>
      </c>
      <c r="FZ31" s="130">
        <f t="shared" si="69"/>
        <v>8</v>
      </c>
      <c r="GA31" s="130">
        <f t="shared" si="70"/>
        <v>8</v>
      </c>
      <c r="GB31" s="130">
        <f t="shared" si="71"/>
        <v>8</v>
      </c>
      <c r="GC31" s="130">
        <f t="shared" si="72"/>
        <v>8</v>
      </c>
      <c r="GD31" s="130">
        <f t="shared" si="73"/>
        <v>8</v>
      </c>
      <c r="GE31" s="130">
        <f t="shared" si="74"/>
        <v>8</v>
      </c>
      <c r="GF31" s="130">
        <f t="shared" si="75"/>
        <v>8</v>
      </c>
      <c r="GG31" s="130">
        <f t="shared" si="76"/>
        <v>6</v>
      </c>
      <c r="GH31" s="130">
        <f t="shared" si="77"/>
        <v>6</v>
      </c>
      <c r="GI31" s="130">
        <f t="shared" si="78"/>
        <v>6</v>
      </c>
      <c r="GJ31" s="130">
        <f t="shared" si="79"/>
        <v>6</v>
      </c>
      <c r="GK31" s="130">
        <f t="shared" si="80"/>
        <v>6</v>
      </c>
      <c r="GL31" s="130">
        <f t="shared" si="81"/>
        <v>6</v>
      </c>
      <c r="GM31" s="130">
        <f t="shared" si="82"/>
        <v>6</v>
      </c>
      <c r="GN31" s="130">
        <f t="shared" si="83"/>
        <v>9</v>
      </c>
      <c r="GO31" s="130">
        <f t="shared" si="87"/>
        <v>8</v>
      </c>
      <c r="GP31" s="130">
        <f t="shared" si="88"/>
        <v>8</v>
      </c>
      <c r="GQ31" s="130">
        <f t="shared" si="89"/>
        <v>8</v>
      </c>
      <c r="GR31" s="130">
        <f t="shared" si="90"/>
        <v>8</v>
      </c>
      <c r="GS31" s="130">
        <f t="shared" si="91"/>
        <v>8</v>
      </c>
      <c r="GT31" s="130">
        <f t="shared" si="92"/>
        <v>8</v>
      </c>
    </row>
    <row r="32" spans="1:202">
      <c r="A32" s="136" t="s">
        <v>56</v>
      </c>
      <c r="B32" s="137">
        <v>155</v>
      </c>
      <c r="C32" s="28">
        <v>163</v>
      </c>
      <c r="D32" s="28">
        <v>169</v>
      </c>
      <c r="E32" s="130">
        <v>176</v>
      </c>
      <c r="F32" s="130">
        <v>182</v>
      </c>
      <c r="G32" s="130">
        <v>188</v>
      </c>
      <c r="H32" s="28">
        <v>195</v>
      </c>
      <c r="I32" s="28">
        <v>201</v>
      </c>
      <c r="J32" s="28">
        <v>206</v>
      </c>
      <c r="K32" s="28">
        <v>214</v>
      </c>
      <c r="L32" s="28">
        <v>221</v>
      </c>
      <c r="M32" s="28">
        <v>226</v>
      </c>
      <c r="N32" s="28">
        <v>237</v>
      </c>
      <c r="O32" s="28">
        <v>242</v>
      </c>
      <c r="P32" s="28">
        <v>243</v>
      </c>
      <c r="Q32" s="28">
        <v>248</v>
      </c>
      <c r="R32" s="28">
        <v>257</v>
      </c>
      <c r="S32" s="28">
        <v>267</v>
      </c>
      <c r="T32" s="28">
        <v>277</v>
      </c>
      <c r="U32" s="28">
        <v>287</v>
      </c>
      <c r="V32" s="28">
        <v>297</v>
      </c>
      <c r="W32" s="28">
        <v>305</v>
      </c>
      <c r="X32" s="28">
        <v>313</v>
      </c>
      <c r="Y32" s="28">
        <v>319</v>
      </c>
      <c r="Z32" s="28">
        <v>327</v>
      </c>
      <c r="AA32" s="28">
        <v>332</v>
      </c>
      <c r="AB32" s="28">
        <v>338</v>
      </c>
      <c r="AC32" s="28">
        <v>347</v>
      </c>
      <c r="AD32" s="28">
        <v>349</v>
      </c>
      <c r="AE32" s="28">
        <v>351</v>
      </c>
      <c r="AF32" s="28">
        <v>354</v>
      </c>
      <c r="AG32" s="28">
        <v>357</v>
      </c>
      <c r="AH32" s="28">
        <v>361</v>
      </c>
      <c r="AI32" s="28">
        <v>365</v>
      </c>
      <c r="AJ32" s="28">
        <v>369</v>
      </c>
      <c r="AK32" s="28">
        <v>374</v>
      </c>
      <c r="AL32" s="28">
        <v>377</v>
      </c>
      <c r="AM32" s="28">
        <v>379</v>
      </c>
      <c r="AN32" s="28">
        <v>379</v>
      </c>
      <c r="AO32" s="28">
        <v>387</v>
      </c>
      <c r="AP32" s="28">
        <v>389</v>
      </c>
      <c r="AQ32" s="28">
        <v>395</v>
      </c>
      <c r="AR32" s="28">
        <v>399</v>
      </c>
      <c r="AS32" s="28">
        <v>402</v>
      </c>
      <c r="AT32" s="146">
        <v>405.5</v>
      </c>
      <c r="AU32" s="28">
        <v>409</v>
      </c>
      <c r="AV32" s="28">
        <v>414</v>
      </c>
      <c r="AW32" s="28">
        <v>418</v>
      </c>
      <c r="AX32" s="28">
        <v>422</v>
      </c>
      <c r="AY32" s="28">
        <v>425</v>
      </c>
      <c r="AZ32" s="28">
        <v>429</v>
      </c>
      <c r="BA32" s="28">
        <v>432</v>
      </c>
      <c r="BB32" s="28">
        <v>438</v>
      </c>
      <c r="BC32" s="28">
        <v>444</v>
      </c>
      <c r="BD32" s="28">
        <v>449</v>
      </c>
      <c r="BE32" s="28">
        <v>451</v>
      </c>
      <c r="BF32" s="130">
        <v>453</v>
      </c>
      <c r="BG32" s="28">
        <v>455</v>
      </c>
      <c r="BH32" s="28">
        <v>459</v>
      </c>
      <c r="BI32" s="28">
        <v>459</v>
      </c>
      <c r="BJ32" s="27">
        <v>462</v>
      </c>
      <c r="BK32" s="27">
        <v>465</v>
      </c>
      <c r="BL32" s="27">
        <v>468</v>
      </c>
      <c r="BM32" s="27">
        <v>471</v>
      </c>
      <c r="BN32" s="28">
        <v>474</v>
      </c>
      <c r="BO32" s="130">
        <f t="shared" si="85"/>
        <v>483.5</v>
      </c>
      <c r="BP32" s="130">
        <v>493</v>
      </c>
      <c r="BQ32" s="130">
        <v>502</v>
      </c>
      <c r="BR32" s="130">
        <v>502</v>
      </c>
      <c r="BS32" s="130">
        <v>510</v>
      </c>
      <c r="BT32" s="130">
        <v>518</v>
      </c>
      <c r="BU32" s="130">
        <v>526</v>
      </c>
      <c r="BV32" s="130">
        <v>534</v>
      </c>
      <c r="BW32" s="130">
        <v>542</v>
      </c>
      <c r="BX32" s="130">
        <v>550</v>
      </c>
      <c r="BY32" s="28">
        <v>558</v>
      </c>
      <c r="BZ32" s="130">
        <v>564</v>
      </c>
      <c r="CA32" s="130">
        <v>570</v>
      </c>
      <c r="CB32" s="130">
        <v>576</v>
      </c>
      <c r="CC32" s="130">
        <v>582</v>
      </c>
      <c r="CD32" s="130">
        <v>588</v>
      </c>
      <c r="CE32" s="130">
        <v>594</v>
      </c>
      <c r="CF32" s="130">
        <v>600</v>
      </c>
      <c r="CG32" s="28">
        <v>608</v>
      </c>
      <c r="CH32" s="130">
        <f t="shared" ref="CH32:CL32" si="121">+CG32+($CM32-$CG32)/6</f>
        <v>612.83333333333337</v>
      </c>
      <c r="CI32" s="130">
        <f t="shared" si="121"/>
        <v>617.66666666666674</v>
      </c>
      <c r="CJ32" s="130">
        <f t="shared" si="121"/>
        <v>622.50000000000011</v>
      </c>
      <c r="CK32" s="130">
        <f t="shared" si="121"/>
        <v>627.33333333333348</v>
      </c>
      <c r="CL32" s="130">
        <f t="shared" si="121"/>
        <v>632.16666666666686</v>
      </c>
      <c r="CM32" s="28">
        <v>637</v>
      </c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130">
        <f t="shared" si="1"/>
        <v>8</v>
      </c>
      <c r="DK32" s="130">
        <f t="shared" si="2"/>
        <v>6</v>
      </c>
      <c r="DL32" s="130">
        <f t="shared" si="3"/>
        <v>7</v>
      </c>
      <c r="DM32" s="130">
        <f t="shared" si="4"/>
        <v>6</v>
      </c>
      <c r="DN32" s="130">
        <f t="shared" si="5"/>
        <v>6</v>
      </c>
      <c r="DO32" s="130">
        <f t="shared" si="6"/>
        <v>7</v>
      </c>
      <c r="DP32" s="130">
        <f t="shared" si="7"/>
        <v>6</v>
      </c>
      <c r="DQ32" s="130">
        <f t="shared" si="8"/>
        <v>5</v>
      </c>
      <c r="DR32" s="130">
        <f t="shared" si="9"/>
        <v>8</v>
      </c>
      <c r="DS32" s="130">
        <f t="shared" si="10"/>
        <v>7</v>
      </c>
      <c r="DT32" s="130">
        <f t="shared" si="11"/>
        <v>5</v>
      </c>
      <c r="DU32" s="130">
        <f t="shared" si="12"/>
        <v>11</v>
      </c>
      <c r="DV32" s="130">
        <f t="shared" si="13"/>
        <v>5</v>
      </c>
      <c r="DW32" s="130">
        <f t="shared" si="14"/>
        <v>1</v>
      </c>
      <c r="DX32" s="130">
        <f t="shared" si="15"/>
        <v>5</v>
      </c>
      <c r="DY32" s="130">
        <f t="shared" si="16"/>
        <v>9</v>
      </c>
      <c r="DZ32" s="130">
        <f t="shared" si="17"/>
        <v>10</v>
      </c>
      <c r="EA32" s="130">
        <f t="shared" si="18"/>
        <v>10</v>
      </c>
      <c r="EB32" s="130">
        <f t="shared" si="19"/>
        <v>10</v>
      </c>
      <c r="EC32" s="130">
        <f t="shared" si="20"/>
        <v>10</v>
      </c>
      <c r="ED32" s="130">
        <f t="shared" si="21"/>
        <v>8</v>
      </c>
      <c r="EE32" s="130">
        <f t="shared" si="22"/>
        <v>8</v>
      </c>
      <c r="EF32" s="130">
        <f t="shared" si="23"/>
        <v>6</v>
      </c>
      <c r="EG32" s="130">
        <f t="shared" si="24"/>
        <v>8</v>
      </c>
      <c r="EH32" s="130">
        <f t="shared" si="25"/>
        <v>5</v>
      </c>
      <c r="EI32" s="130">
        <f t="shared" si="26"/>
        <v>6</v>
      </c>
      <c r="EJ32" s="130">
        <f t="shared" si="27"/>
        <v>9</v>
      </c>
      <c r="EK32" s="130">
        <f t="shared" si="28"/>
        <v>2</v>
      </c>
      <c r="EL32" s="130">
        <f t="shared" si="29"/>
        <v>2</v>
      </c>
      <c r="EM32" s="130">
        <f t="shared" si="30"/>
        <v>3</v>
      </c>
      <c r="EN32" s="130">
        <f t="shared" si="31"/>
        <v>3</v>
      </c>
      <c r="EO32" s="130">
        <f t="shared" si="32"/>
        <v>4</v>
      </c>
      <c r="EP32" s="130">
        <f t="shared" si="33"/>
        <v>4</v>
      </c>
      <c r="EQ32" s="130">
        <f t="shared" si="34"/>
        <v>4</v>
      </c>
      <c r="ER32" s="130">
        <f t="shared" si="35"/>
        <v>5</v>
      </c>
      <c r="ES32" s="130">
        <f t="shared" si="36"/>
        <v>3</v>
      </c>
      <c r="ET32" s="130">
        <f t="shared" si="37"/>
        <v>2</v>
      </c>
      <c r="EU32" s="130">
        <f t="shared" si="38"/>
        <v>0</v>
      </c>
      <c r="EV32" s="130">
        <f t="shared" si="39"/>
        <v>8</v>
      </c>
      <c r="EW32" s="130">
        <f t="shared" si="40"/>
        <v>2</v>
      </c>
      <c r="EX32" s="130">
        <f t="shared" si="41"/>
        <v>6</v>
      </c>
      <c r="EY32" s="130">
        <f t="shared" si="42"/>
        <v>4</v>
      </c>
      <c r="EZ32" s="130">
        <f t="shared" si="43"/>
        <v>3</v>
      </c>
      <c r="FA32" s="130">
        <f t="shared" si="44"/>
        <v>3.5</v>
      </c>
      <c r="FB32" s="130">
        <f t="shared" si="45"/>
        <v>3.5</v>
      </c>
      <c r="FC32" s="130">
        <f t="shared" si="46"/>
        <v>5</v>
      </c>
      <c r="FD32" s="130">
        <f t="shared" si="47"/>
        <v>4</v>
      </c>
      <c r="FE32" s="130">
        <f t="shared" si="48"/>
        <v>4</v>
      </c>
      <c r="FF32" s="130">
        <f t="shared" si="49"/>
        <v>3</v>
      </c>
      <c r="FG32" s="130">
        <f t="shared" si="50"/>
        <v>4</v>
      </c>
      <c r="FH32" s="130">
        <f t="shared" si="51"/>
        <v>3</v>
      </c>
      <c r="FI32" s="130">
        <f t="shared" si="52"/>
        <v>6</v>
      </c>
      <c r="FJ32" s="130">
        <f t="shared" si="53"/>
        <v>6</v>
      </c>
      <c r="FK32" s="130">
        <f t="shared" si="54"/>
        <v>5</v>
      </c>
      <c r="FL32" s="130">
        <f t="shared" si="55"/>
        <v>2</v>
      </c>
      <c r="FM32" s="130">
        <f t="shared" si="56"/>
        <v>2</v>
      </c>
      <c r="FN32" s="130">
        <f t="shared" si="57"/>
        <v>2</v>
      </c>
      <c r="FO32" s="130">
        <f t="shared" si="58"/>
        <v>4</v>
      </c>
      <c r="FP32" s="130">
        <f t="shared" si="59"/>
        <v>0</v>
      </c>
      <c r="FQ32" s="130">
        <f t="shared" si="60"/>
        <v>3</v>
      </c>
      <c r="FR32" s="130">
        <f t="shared" si="61"/>
        <v>3</v>
      </c>
      <c r="FS32" s="130">
        <f t="shared" si="62"/>
        <v>3</v>
      </c>
      <c r="FT32" s="130">
        <f t="shared" si="63"/>
        <v>3</v>
      </c>
      <c r="FU32" s="130">
        <f t="shared" si="64"/>
        <v>3</v>
      </c>
      <c r="FV32" s="130">
        <f t="shared" si="65"/>
        <v>9.5</v>
      </c>
      <c r="FW32" s="130">
        <f t="shared" si="66"/>
        <v>9.5</v>
      </c>
      <c r="FX32" s="130">
        <f t="shared" si="67"/>
        <v>9</v>
      </c>
      <c r="FY32" s="130">
        <f t="shared" si="68"/>
        <v>0</v>
      </c>
      <c r="FZ32" s="130">
        <f t="shared" si="69"/>
        <v>8</v>
      </c>
      <c r="GA32" s="130">
        <f t="shared" si="70"/>
        <v>8</v>
      </c>
      <c r="GB32" s="130">
        <f t="shared" si="71"/>
        <v>8</v>
      </c>
      <c r="GC32" s="130">
        <f t="shared" si="72"/>
        <v>8</v>
      </c>
      <c r="GD32" s="130">
        <f t="shared" si="73"/>
        <v>8</v>
      </c>
      <c r="GE32" s="130">
        <f t="shared" si="74"/>
        <v>8</v>
      </c>
      <c r="GF32" s="130">
        <f t="shared" si="75"/>
        <v>8</v>
      </c>
      <c r="GG32" s="130">
        <f t="shared" si="76"/>
        <v>6</v>
      </c>
      <c r="GH32" s="130">
        <f t="shared" si="77"/>
        <v>6</v>
      </c>
      <c r="GI32" s="130">
        <f t="shared" si="78"/>
        <v>6</v>
      </c>
      <c r="GJ32" s="130">
        <f t="shared" si="79"/>
        <v>6</v>
      </c>
      <c r="GK32" s="130">
        <f t="shared" si="80"/>
        <v>6</v>
      </c>
      <c r="GL32" s="130">
        <f t="shared" si="81"/>
        <v>6</v>
      </c>
      <c r="GM32" s="130">
        <f t="shared" si="82"/>
        <v>6</v>
      </c>
      <c r="GN32" s="130">
        <f t="shared" si="83"/>
        <v>8</v>
      </c>
      <c r="GO32" s="130">
        <f t="shared" si="87"/>
        <v>4.8333333333333712</v>
      </c>
      <c r="GP32" s="130">
        <f t="shared" si="88"/>
        <v>4.8333333333333712</v>
      </c>
      <c r="GQ32" s="130">
        <f t="shared" si="89"/>
        <v>4.8333333333333712</v>
      </c>
      <c r="GR32" s="130">
        <f t="shared" si="90"/>
        <v>4.8333333333333712</v>
      </c>
      <c r="GS32" s="130">
        <f t="shared" si="91"/>
        <v>4.8333333333333712</v>
      </c>
      <c r="GT32" s="130">
        <f t="shared" si="92"/>
        <v>4.8333333333331439</v>
      </c>
    </row>
    <row r="33" spans="1:202">
      <c r="A33" s="136" t="s">
        <v>57</v>
      </c>
      <c r="B33" s="137">
        <v>160</v>
      </c>
      <c r="C33" s="28">
        <v>165</v>
      </c>
      <c r="D33" s="28">
        <v>168</v>
      </c>
      <c r="E33" s="130">
        <v>172</v>
      </c>
      <c r="F33" s="130">
        <v>176</v>
      </c>
      <c r="G33" s="130">
        <v>181</v>
      </c>
      <c r="H33" s="28">
        <v>184</v>
      </c>
      <c r="I33" s="28">
        <v>189</v>
      </c>
      <c r="J33" s="28">
        <v>194</v>
      </c>
      <c r="K33" s="28">
        <v>200</v>
      </c>
      <c r="L33" s="28">
        <v>206</v>
      </c>
      <c r="M33" s="28">
        <v>210</v>
      </c>
      <c r="N33" s="28">
        <v>218</v>
      </c>
      <c r="O33" s="28">
        <v>222</v>
      </c>
      <c r="P33" s="28">
        <v>224</v>
      </c>
      <c r="Q33" s="28">
        <v>233</v>
      </c>
      <c r="R33" s="28">
        <v>247</v>
      </c>
      <c r="S33" s="28">
        <v>261</v>
      </c>
      <c r="T33" s="28">
        <v>276</v>
      </c>
      <c r="U33" s="28">
        <v>284</v>
      </c>
      <c r="V33" s="28">
        <v>293</v>
      </c>
      <c r="W33" s="28">
        <v>304</v>
      </c>
      <c r="X33" s="28">
        <v>315</v>
      </c>
      <c r="Y33" s="28">
        <v>328</v>
      </c>
      <c r="Z33" s="28">
        <v>339</v>
      </c>
      <c r="AA33" s="28">
        <v>347</v>
      </c>
      <c r="AB33" s="28">
        <v>354</v>
      </c>
      <c r="AC33" s="28">
        <v>368</v>
      </c>
      <c r="AD33" s="28">
        <v>374</v>
      </c>
      <c r="AE33" s="28">
        <v>381</v>
      </c>
      <c r="AF33" s="28">
        <v>386</v>
      </c>
      <c r="AG33" s="28">
        <v>393</v>
      </c>
      <c r="AH33" s="28">
        <v>398</v>
      </c>
      <c r="AI33" s="28">
        <v>405</v>
      </c>
      <c r="AJ33" s="28">
        <v>412</v>
      </c>
      <c r="AK33" s="28">
        <v>419</v>
      </c>
      <c r="AL33" s="28">
        <v>422</v>
      </c>
      <c r="AM33" s="28">
        <v>424</v>
      </c>
      <c r="AN33" s="28">
        <v>424</v>
      </c>
      <c r="AO33" s="28">
        <v>427</v>
      </c>
      <c r="AP33" s="28">
        <v>429</v>
      </c>
      <c r="AQ33" s="28">
        <v>433</v>
      </c>
      <c r="AR33" s="28">
        <v>436</v>
      </c>
      <c r="AS33" s="28">
        <v>437</v>
      </c>
      <c r="AT33" s="146">
        <v>440.5</v>
      </c>
      <c r="AU33" s="28">
        <v>444</v>
      </c>
      <c r="AV33" s="28">
        <v>448</v>
      </c>
      <c r="AW33" s="28">
        <v>451</v>
      </c>
      <c r="AX33" s="28">
        <v>452</v>
      </c>
      <c r="AY33" s="28">
        <v>455</v>
      </c>
      <c r="AZ33" s="28">
        <v>459</v>
      </c>
      <c r="BA33" s="28">
        <v>464</v>
      </c>
      <c r="BB33" s="28">
        <v>467</v>
      </c>
      <c r="BC33" s="28">
        <v>473</v>
      </c>
      <c r="BD33" s="28">
        <v>478</v>
      </c>
      <c r="BE33" s="28">
        <v>481</v>
      </c>
      <c r="BF33" s="130">
        <v>484</v>
      </c>
      <c r="BG33" s="28">
        <v>488</v>
      </c>
      <c r="BH33" s="28">
        <v>492</v>
      </c>
      <c r="BI33" s="28">
        <v>495</v>
      </c>
      <c r="BJ33" s="27">
        <v>499</v>
      </c>
      <c r="BK33" s="27">
        <v>503</v>
      </c>
      <c r="BL33" s="27">
        <v>507</v>
      </c>
      <c r="BM33" s="27">
        <v>511</v>
      </c>
      <c r="BN33" s="28">
        <v>516</v>
      </c>
      <c r="BO33" s="130">
        <f t="shared" si="85"/>
        <v>522</v>
      </c>
      <c r="BP33" s="130">
        <v>528</v>
      </c>
      <c r="BQ33" s="130">
        <v>530</v>
      </c>
      <c r="BR33" s="130">
        <v>529</v>
      </c>
      <c r="BS33" s="130">
        <v>539</v>
      </c>
      <c r="BT33" s="130">
        <v>549</v>
      </c>
      <c r="BU33" s="130">
        <v>559</v>
      </c>
      <c r="BV33" s="130">
        <v>569</v>
      </c>
      <c r="BW33" s="130">
        <v>579</v>
      </c>
      <c r="BX33" s="130">
        <v>589</v>
      </c>
      <c r="BY33" s="28">
        <v>599</v>
      </c>
      <c r="BZ33" s="130">
        <v>601</v>
      </c>
      <c r="CA33" s="130">
        <v>603</v>
      </c>
      <c r="CB33" s="130">
        <v>605</v>
      </c>
      <c r="CC33" s="130">
        <v>607</v>
      </c>
      <c r="CD33" s="130">
        <v>609</v>
      </c>
      <c r="CE33" s="130">
        <v>611</v>
      </c>
      <c r="CF33" s="130">
        <v>613</v>
      </c>
      <c r="CG33" s="28">
        <v>620</v>
      </c>
      <c r="CH33" s="130">
        <f t="shared" ref="CH33:CL33" si="122">+CG33+($CM33-$CG33)/6</f>
        <v>620</v>
      </c>
      <c r="CI33" s="130">
        <f t="shared" si="122"/>
        <v>620</v>
      </c>
      <c r="CJ33" s="130">
        <f t="shared" si="122"/>
        <v>620</v>
      </c>
      <c r="CK33" s="130">
        <f t="shared" si="122"/>
        <v>620</v>
      </c>
      <c r="CL33" s="130">
        <f t="shared" si="122"/>
        <v>620</v>
      </c>
      <c r="CM33" s="28">
        <v>620</v>
      </c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130">
        <f t="shared" si="1"/>
        <v>5</v>
      </c>
      <c r="DK33" s="130">
        <f t="shared" si="2"/>
        <v>3</v>
      </c>
      <c r="DL33" s="130">
        <f t="shared" si="3"/>
        <v>4</v>
      </c>
      <c r="DM33" s="130">
        <f t="shared" si="4"/>
        <v>4</v>
      </c>
      <c r="DN33" s="130">
        <f t="shared" si="5"/>
        <v>5</v>
      </c>
      <c r="DO33" s="130">
        <f t="shared" si="6"/>
        <v>3</v>
      </c>
      <c r="DP33" s="130">
        <f t="shared" si="7"/>
        <v>5</v>
      </c>
      <c r="DQ33" s="130">
        <f t="shared" si="8"/>
        <v>5</v>
      </c>
      <c r="DR33" s="130">
        <f t="shared" si="9"/>
        <v>6</v>
      </c>
      <c r="DS33" s="130">
        <f t="shared" si="10"/>
        <v>6</v>
      </c>
      <c r="DT33" s="130">
        <f t="shared" si="11"/>
        <v>4</v>
      </c>
      <c r="DU33" s="130">
        <f t="shared" si="12"/>
        <v>8</v>
      </c>
      <c r="DV33" s="130">
        <f t="shared" si="13"/>
        <v>4</v>
      </c>
      <c r="DW33" s="130">
        <f t="shared" si="14"/>
        <v>2</v>
      </c>
      <c r="DX33" s="130">
        <f t="shared" si="15"/>
        <v>9</v>
      </c>
      <c r="DY33" s="130">
        <f t="shared" si="16"/>
        <v>14</v>
      </c>
      <c r="DZ33" s="130">
        <f t="shared" si="17"/>
        <v>14</v>
      </c>
      <c r="EA33" s="130">
        <f t="shared" si="18"/>
        <v>15</v>
      </c>
      <c r="EB33" s="130">
        <f t="shared" si="19"/>
        <v>8</v>
      </c>
      <c r="EC33" s="130">
        <f t="shared" si="20"/>
        <v>9</v>
      </c>
      <c r="ED33" s="130">
        <f t="shared" si="21"/>
        <v>11</v>
      </c>
      <c r="EE33" s="130">
        <f t="shared" si="22"/>
        <v>11</v>
      </c>
      <c r="EF33" s="130">
        <f t="shared" si="23"/>
        <v>13</v>
      </c>
      <c r="EG33" s="130">
        <f t="shared" si="24"/>
        <v>11</v>
      </c>
      <c r="EH33" s="130">
        <f t="shared" si="25"/>
        <v>8</v>
      </c>
      <c r="EI33" s="130">
        <f t="shared" si="26"/>
        <v>7</v>
      </c>
      <c r="EJ33" s="130">
        <f t="shared" si="27"/>
        <v>14</v>
      </c>
      <c r="EK33" s="130">
        <f t="shared" si="28"/>
        <v>6</v>
      </c>
      <c r="EL33" s="130">
        <f t="shared" si="29"/>
        <v>7</v>
      </c>
      <c r="EM33" s="130">
        <f t="shared" si="30"/>
        <v>5</v>
      </c>
      <c r="EN33" s="130">
        <f t="shared" si="31"/>
        <v>7</v>
      </c>
      <c r="EO33" s="130">
        <f t="shared" si="32"/>
        <v>5</v>
      </c>
      <c r="EP33" s="130">
        <f t="shared" si="33"/>
        <v>7</v>
      </c>
      <c r="EQ33" s="130">
        <f t="shared" si="34"/>
        <v>7</v>
      </c>
      <c r="ER33" s="130">
        <f t="shared" si="35"/>
        <v>7</v>
      </c>
      <c r="ES33" s="130">
        <f t="shared" si="36"/>
        <v>3</v>
      </c>
      <c r="ET33" s="130">
        <f t="shared" si="37"/>
        <v>2</v>
      </c>
      <c r="EU33" s="130">
        <f t="shared" si="38"/>
        <v>0</v>
      </c>
      <c r="EV33" s="130">
        <f t="shared" si="39"/>
        <v>3</v>
      </c>
      <c r="EW33" s="130">
        <f t="shared" si="40"/>
        <v>2</v>
      </c>
      <c r="EX33" s="130">
        <f t="shared" si="41"/>
        <v>4</v>
      </c>
      <c r="EY33" s="130">
        <f t="shared" si="42"/>
        <v>3</v>
      </c>
      <c r="EZ33" s="130">
        <f t="shared" si="43"/>
        <v>1</v>
      </c>
      <c r="FA33" s="130">
        <f t="shared" si="44"/>
        <v>3.5</v>
      </c>
      <c r="FB33" s="130">
        <f t="shared" si="45"/>
        <v>3.5</v>
      </c>
      <c r="FC33" s="130">
        <f t="shared" si="46"/>
        <v>4</v>
      </c>
      <c r="FD33" s="130">
        <f t="shared" si="47"/>
        <v>3</v>
      </c>
      <c r="FE33" s="130">
        <f t="shared" si="48"/>
        <v>1</v>
      </c>
      <c r="FF33" s="130">
        <f t="shared" si="49"/>
        <v>3</v>
      </c>
      <c r="FG33" s="130">
        <f t="shared" si="50"/>
        <v>4</v>
      </c>
      <c r="FH33" s="130">
        <f t="shared" si="51"/>
        <v>5</v>
      </c>
      <c r="FI33" s="130">
        <f t="shared" si="52"/>
        <v>3</v>
      </c>
      <c r="FJ33" s="130">
        <f t="shared" si="53"/>
        <v>6</v>
      </c>
      <c r="FK33" s="130">
        <f t="shared" si="54"/>
        <v>5</v>
      </c>
      <c r="FL33" s="130">
        <f t="shared" si="55"/>
        <v>3</v>
      </c>
      <c r="FM33" s="130">
        <f t="shared" si="56"/>
        <v>3</v>
      </c>
      <c r="FN33" s="130">
        <f t="shared" si="57"/>
        <v>4</v>
      </c>
      <c r="FO33" s="130">
        <f t="shared" si="58"/>
        <v>4</v>
      </c>
      <c r="FP33" s="130">
        <f t="shared" si="59"/>
        <v>3</v>
      </c>
      <c r="FQ33" s="130">
        <f t="shared" si="60"/>
        <v>4</v>
      </c>
      <c r="FR33" s="130">
        <f t="shared" si="61"/>
        <v>4</v>
      </c>
      <c r="FS33" s="130">
        <f t="shared" si="62"/>
        <v>4</v>
      </c>
      <c r="FT33" s="130">
        <f t="shared" si="63"/>
        <v>4</v>
      </c>
      <c r="FU33" s="130">
        <f t="shared" si="64"/>
        <v>5</v>
      </c>
      <c r="FV33" s="130">
        <f t="shared" si="65"/>
        <v>6</v>
      </c>
      <c r="FW33" s="130">
        <f t="shared" si="66"/>
        <v>6</v>
      </c>
      <c r="FX33" s="130">
        <f t="shared" si="67"/>
        <v>2</v>
      </c>
      <c r="FY33" s="130">
        <f t="shared" si="68"/>
        <v>-1</v>
      </c>
      <c r="FZ33" s="130">
        <f t="shared" si="69"/>
        <v>10</v>
      </c>
      <c r="GA33" s="130">
        <f t="shared" si="70"/>
        <v>10</v>
      </c>
      <c r="GB33" s="130">
        <f t="shared" si="71"/>
        <v>10</v>
      </c>
      <c r="GC33" s="130">
        <f t="shared" si="72"/>
        <v>10</v>
      </c>
      <c r="GD33" s="130">
        <f t="shared" si="73"/>
        <v>10</v>
      </c>
      <c r="GE33" s="130">
        <f t="shared" si="74"/>
        <v>10</v>
      </c>
      <c r="GF33" s="130">
        <f t="shared" si="75"/>
        <v>10</v>
      </c>
      <c r="GG33" s="130">
        <f t="shared" si="76"/>
        <v>2</v>
      </c>
      <c r="GH33" s="130">
        <f t="shared" si="77"/>
        <v>2</v>
      </c>
      <c r="GI33" s="130">
        <f t="shared" si="78"/>
        <v>2</v>
      </c>
      <c r="GJ33" s="130">
        <f t="shared" si="79"/>
        <v>2</v>
      </c>
      <c r="GK33" s="130">
        <f t="shared" si="80"/>
        <v>2</v>
      </c>
      <c r="GL33" s="130">
        <f t="shared" si="81"/>
        <v>2</v>
      </c>
      <c r="GM33" s="130">
        <f t="shared" si="82"/>
        <v>2</v>
      </c>
      <c r="GN33" s="130">
        <f t="shared" si="83"/>
        <v>7</v>
      </c>
      <c r="GO33" s="130">
        <f t="shared" si="87"/>
        <v>0</v>
      </c>
      <c r="GP33" s="130">
        <f t="shared" si="88"/>
        <v>0</v>
      </c>
      <c r="GQ33" s="130">
        <f t="shared" si="89"/>
        <v>0</v>
      </c>
      <c r="GR33" s="130">
        <f t="shared" si="90"/>
        <v>0</v>
      </c>
      <c r="GS33" s="130">
        <f t="shared" si="91"/>
        <v>0</v>
      </c>
      <c r="GT33" s="130">
        <f t="shared" si="92"/>
        <v>0</v>
      </c>
    </row>
    <row r="34" spans="1:202">
      <c r="A34" s="136" t="s">
        <v>58</v>
      </c>
      <c r="B34" s="137">
        <v>172</v>
      </c>
      <c r="C34" s="28">
        <v>175</v>
      </c>
      <c r="D34" s="28">
        <v>178</v>
      </c>
      <c r="E34" s="130">
        <v>183</v>
      </c>
      <c r="F34" s="130">
        <v>187</v>
      </c>
      <c r="G34" s="130">
        <v>192</v>
      </c>
      <c r="H34" s="28">
        <v>196</v>
      </c>
      <c r="I34" s="28">
        <v>201</v>
      </c>
      <c r="J34" s="28">
        <v>205</v>
      </c>
      <c r="K34" s="28">
        <v>210</v>
      </c>
      <c r="L34" s="28">
        <v>214</v>
      </c>
      <c r="M34" s="28">
        <v>218</v>
      </c>
      <c r="N34" s="28">
        <v>225</v>
      </c>
      <c r="O34" s="28">
        <v>229</v>
      </c>
      <c r="P34" s="28">
        <v>231</v>
      </c>
      <c r="Q34" s="28">
        <v>234</v>
      </c>
      <c r="R34" s="28">
        <v>237</v>
      </c>
      <c r="S34" s="28">
        <v>241</v>
      </c>
      <c r="T34" s="28">
        <v>245</v>
      </c>
      <c r="U34" s="28">
        <v>247</v>
      </c>
      <c r="V34" s="28">
        <v>251</v>
      </c>
      <c r="W34" s="28">
        <v>256</v>
      </c>
      <c r="X34" s="28">
        <v>259</v>
      </c>
      <c r="Y34" s="28">
        <v>261</v>
      </c>
      <c r="Z34" s="28">
        <v>262</v>
      </c>
      <c r="AA34" s="28">
        <v>264</v>
      </c>
      <c r="AB34" s="28">
        <v>266</v>
      </c>
      <c r="AC34" s="28">
        <v>271</v>
      </c>
      <c r="AD34" s="28">
        <v>274</v>
      </c>
      <c r="AE34" s="28">
        <v>277</v>
      </c>
      <c r="AF34" s="28">
        <v>279</v>
      </c>
      <c r="AG34" s="28">
        <v>282</v>
      </c>
      <c r="AH34" s="28">
        <v>284</v>
      </c>
      <c r="AI34" s="28">
        <v>286</v>
      </c>
      <c r="AJ34" s="28">
        <v>289</v>
      </c>
      <c r="AK34" s="28">
        <v>291</v>
      </c>
      <c r="AL34" s="28">
        <v>293</v>
      </c>
      <c r="AM34" s="28">
        <v>295</v>
      </c>
      <c r="AN34" s="28">
        <v>295</v>
      </c>
      <c r="AO34" s="28">
        <v>301</v>
      </c>
      <c r="AP34" s="28">
        <v>304</v>
      </c>
      <c r="AQ34" s="28">
        <v>306</v>
      </c>
      <c r="AR34" s="28">
        <v>308</v>
      </c>
      <c r="AS34" s="28">
        <v>308</v>
      </c>
      <c r="AT34" s="146">
        <v>309</v>
      </c>
      <c r="AU34" s="28">
        <v>310</v>
      </c>
      <c r="AV34" s="28">
        <v>313</v>
      </c>
      <c r="AW34" s="28">
        <v>316</v>
      </c>
      <c r="AX34" s="28">
        <v>320</v>
      </c>
      <c r="AY34" s="28">
        <v>326</v>
      </c>
      <c r="AZ34" s="28">
        <v>331</v>
      </c>
      <c r="BA34" s="28">
        <v>337</v>
      </c>
      <c r="BB34" s="28">
        <v>343</v>
      </c>
      <c r="BC34" s="28">
        <v>348</v>
      </c>
      <c r="BD34" s="28">
        <v>354</v>
      </c>
      <c r="BE34" s="28">
        <v>359</v>
      </c>
      <c r="BF34" s="130">
        <v>363</v>
      </c>
      <c r="BG34" s="28">
        <v>367</v>
      </c>
      <c r="BH34" s="28">
        <v>371</v>
      </c>
      <c r="BI34" s="28">
        <v>375</v>
      </c>
      <c r="BJ34" s="27">
        <v>380</v>
      </c>
      <c r="BK34" s="27">
        <v>385</v>
      </c>
      <c r="BL34" s="27">
        <v>390</v>
      </c>
      <c r="BM34" s="27">
        <v>395</v>
      </c>
      <c r="BN34" s="28">
        <v>400</v>
      </c>
      <c r="BO34" s="130">
        <f t="shared" si="85"/>
        <v>406.5</v>
      </c>
      <c r="BP34" s="130">
        <v>413</v>
      </c>
      <c r="BQ34" s="130">
        <v>417</v>
      </c>
      <c r="BR34" s="130">
        <v>416</v>
      </c>
      <c r="BS34" s="130">
        <v>419</v>
      </c>
      <c r="BT34" s="130">
        <v>422</v>
      </c>
      <c r="BU34" s="130">
        <v>425</v>
      </c>
      <c r="BV34" s="130">
        <v>428</v>
      </c>
      <c r="BW34" s="130">
        <v>431</v>
      </c>
      <c r="BX34" s="130">
        <v>434</v>
      </c>
      <c r="BY34" s="28">
        <v>437</v>
      </c>
      <c r="BZ34" s="130">
        <v>447</v>
      </c>
      <c r="CA34" s="130">
        <v>457</v>
      </c>
      <c r="CB34" s="130">
        <v>467</v>
      </c>
      <c r="CC34" s="130">
        <v>477</v>
      </c>
      <c r="CD34" s="130">
        <v>487</v>
      </c>
      <c r="CE34" s="130">
        <v>497</v>
      </c>
      <c r="CF34" s="130">
        <v>507</v>
      </c>
      <c r="CG34" s="28">
        <v>519</v>
      </c>
      <c r="CH34" s="130">
        <f t="shared" ref="CH34:CL34" si="123">+CG34+($CM34-$CG34)/6</f>
        <v>524.16666666666663</v>
      </c>
      <c r="CI34" s="130">
        <f t="shared" si="123"/>
        <v>529.33333333333326</v>
      </c>
      <c r="CJ34" s="130">
        <f t="shared" si="123"/>
        <v>534.49999999999989</v>
      </c>
      <c r="CK34" s="130">
        <f t="shared" si="123"/>
        <v>539.66666666666652</v>
      </c>
      <c r="CL34" s="130">
        <f t="shared" si="123"/>
        <v>544.83333333333314</v>
      </c>
      <c r="CM34" s="28">
        <v>550</v>
      </c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130">
        <f t="shared" ref="DJ34:DJ57" si="124">+C34-B34</f>
        <v>3</v>
      </c>
      <c r="DK34" s="130">
        <f t="shared" ref="DK34:DK57" si="125">+D34-C34</f>
        <v>3</v>
      </c>
      <c r="DL34" s="130">
        <f t="shared" ref="DL34:DL57" si="126">+E34-D34</f>
        <v>5</v>
      </c>
      <c r="DM34" s="130">
        <f t="shared" ref="DM34:DM57" si="127">+F34-E34</f>
        <v>4</v>
      </c>
      <c r="DN34" s="130">
        <f t="shared" ref="DN34:DN57" si="128">+G34-F34</f>
        <v>5</v>
      </c>
      <c r="DO34" s="130">
        <f t="shared" ref="DO34:DO57" si="129">+H34-G34</f>
        <v>4</v>
      </c>
      <c r="DP34" s="130">
        <f t="shared" ref="DP34:DP57" si="130">+I34-H34</f>
        <v>5</v>
      </c>
      <c r="DQ34" s="130">
        <f t="shared" ref="DQ34:DQ57" si="131">+J34-I34</f>
        <v>4</v>
      </c>
      <c r="DR34" s="130">
        <f t="shared" ref="DR34:DR57" si="132">+K34-J34</f>
        <v>5</v>
      </c>
      <c r="DS34" s="130">
        <f t="shared" ref="DS34:DS57" si="133">+L34-K34</f>
        <v>4</v>
      </c>
      <c r="DT34" s="130">
        <f t="shared" ref="DT34:DT57" si="134">+M34-L34</f>
        <v>4</v>
      </c>
      <c r="DU34" s="130">
        <f t="shared" ref="DU34:DU57" si="135">+N34-M34</f>
        <v>7</v>
      </c>
      <c r="DV34" s="130">
        <f t="shared" ref="DV34:DV57" si="136">+O34-N34</f>
        <v>4</v>
      </c>
      <c r="DW34" s="130">
        <f t="shared" ref="DW34:DW57" si="137">+P34-O34</f>
        <v>2</v>
      </c>
      <c r="DX34" s="130">
        <f t="shared" ref="DX34:DX57" si="138">+Q34-P34</f>
        <v>3</v>
      </c>
      <c r="DY34" s="130">
        <f t="shared" ref="DY34:DY57" si="139">+R34-Q34</f>
        <v>3</v>
      </c>
      <c r="DZ34" s="130">
        <f t="shared" ref="DZ34:DZ57" si="140">+S34-R34</f>
        <v>4</v>
      </c>
      <c r="EA34" s="130">
        <f t="shared" ref="EA34:EA57" si="141">+T34-S34</f>
        <v>4</v>
      </c>
      <c r="EB34" s="130">
        <f t="shared" ref="EB34:EB57" si="142">+U34-T34</f>
        <v>2</v>
      </c>
      <c r="EC34" s="130">
        <f t="shared" ref="EC34:EC57" si="143">+V34-U34</f>
        <v>4</v>
      </c>
      <c r="ED34" s="130">
        <f t="shared" ref="ED34:ED57" si="144">+W34-V34</f>
        <v>5</v>
      </c>
      <c r="EE34" s="130">
        <f t="shared" ref="EE34:EE57" si="145">+X34-W34</f>
        <v>3</v>
      </c>
      <c r="EF34" s="130">
        <f t="shared" ref="EF34:EF57" si="146">+Y34-X34</f>
        <v>2</v>
      </c>
      <c r="EG34" s="130">
        <f t="shared" ref="EG34:EG57" si="147">+Z34-Y34</f>
        <v>1</v>
      </c>
      <c r="EH34" s="130">
        <f t="shared" ref="EH34:EH57" si="148">+AA34-Z34</f>
        <v>2</v>
      </c>
      <c r="EI34" s="130">
        <f t="shared" ref="EI34:EI57" si="149">+AB34-AA34</f>
        <v>2</v>
      </c>
      <c r="EJ34" s="130">
        <f t="shared" ref="EJ34:EJ57" si="150">+AC34-AB34</f>
        <v>5</v>
      </c>
      <c r="EK34" s="130">
        <f t="shared" ref="EK34:EK57" si="151">+AD34-AC34</f>
        <v>3</v>
      </c>
      <c r="EL34" s="130">
        <f t="shared" ref="EL34:EL57" si="152">+AE34-AD34</f>
        <v>3</v>
      </c>
      <c r="EM34" s="130">
        <f t="shared" ref="EM34:EM57" si="153">+AF34-AE34</f>
        <v>2</v>
      </c>
      <c r="EN34" s="130">
        <f t="shared" ref="EN34:EN57" si="154">+AG34-AF34</f>
        <v>3</v>
      </c>
      <c r="EO34" s="130">
        <f t="shared" ref="EO34:EO57" si="155">+AH34-AG34</f>
        <v>2</v>
      </c>
      <c r="EP34" s="130">
        <f t="shared" ref="EP34:EP57" si="156">+AI34-AH34</f>
        <v>2</v>
      </c>
      <c r="EQ34" s="130">
        <f t="shared" ref="EQ34:EQ57" si="157">+AJ34-AI34</f>
        <v>3</v>
      </c>
      <c r="ER34" s="130">
        <f t="shared" ref="ER34:ER57" si="158">+AK34-AJ34</f>
        <v>2</v>
      </c>
      <c r="ES34" s="130">
        <f t="shared" ref="ES34:ES57" si="159">+AL34-AK34</f>
        <v>2</v>
      </c>
      <c r="ET34" s="130">
        <f t="shared" ref="ET34:ET57" si="160">+AM34-AL34</f>
        <v>2</v>
      </c>
      <c r="EU34" s="130">
        <f t="shared" ref="EU34:EU57" si="161">+AN34-AM34</f>
        <v>0</v>
      </c>
      <c r="EV34" s="130">
        <f t="shared" ref="EV34:EV57" si="162">+AO34-AN34</f>
        <v>6</v>
      </c>
      <c r="EW34" s="130">
        <f t="shared" ref="EW34:EW57" si="163">+AP34-AO34</f>
        <v>3</v>
      </c>
      <c r="EX34" s="130">
        <f t="shared" ref="EX34:EX57" si="164">+AQ34-AP34</f>
        <v>2</v>
      </c>
      <c r="EY34" s="130">
        <f t="shared" ref="EY34:EY57" si="165">+AR34-AQ34</f>
        <v>2</v>
      </c>
      <c r="EZ34" s="130">
        <f t="shared" ref="EZ34:EZ57" si="166">+AS34-AR34</f>
        <v>0</v>
      </c>
      <c r="FA34" s="130">
        <f t="shared" ref="FA34:FA57" si="167">+AT34-AS34</f>
        <v>1</v>
      </c>
      <c r="FB34" s="130">
        <f t="shared" ref="FB34:FB57" si="168">+AU34-AT34</f>
        <v>1</v>
      </c>
      <c r="FC34" s="130">
        <f t="shared" ref="FC34:FC57" si="169">+AV34-AU34</f>
        <v>3</v>
      </c>
      <c r="FD34" s="130">
        <f t="shared" ref="FD34:FD57" si="170">+AW34-AV34</f>
        <v>3</v>
      </c>
      <c r="FE34" s="130">
        <f t="shared" ref="FE34:FE57" si="171">+AX34-AW34</f>
        <v>4</v>
      </c>
      <c r="FF34" s="130">
        <f t="shared" ref="FF34:FF57" si="172">+AY34-AX34</f>
        <v>6</v>
      </c>
      <c r="FG34" s="130">
        <f t="shared" ref="FG34:FG57" si="173">+AZ34-AY34</f>
        <v>5</v>
      </c>
      <c r="FH34" s="130">
        <f t="shared" ref="FH34:FH57" si="174">+BA34-AZ34</f>
        <v>6</v>
      </c>
      <c r="FI34" s="130">
        <f t="shared" ref="FI34:FI57" si="175">+BB34-BA34</f>
        <v>6</v>
      </c>
      <c r="FJ34" s="130">
        <f t="shared" ref="FJ34:FJ57" si="176">+BC34-BB34</f>
        <v>5</v>
      </c>
      <c r="FK34" s="130">
        <f t="shared" ref="FK34:FK57" si="177">+BD34-BC34</f>
        <v>6</v>
      </c>
      <c r="FL34" s="130">
        <f t="shared" ref="FL34:FL57" si="178">+BE34-BD34</f>
        <v>5</v>
      </c>
      <c r="FM34" s="130">
        <f t="shared" ref="FM34:FM57" si="179">+BF34-BE34</f>
        <v>4</v>
      </c>
      <c r="FN34" s="130">
        <f t="shared" ref="FN34:FN57" si="180">+BG34-BF34</f>
        <v>4</v>
      </c>
      <c r="FO34" s="130">
        <f t="shared" ref="FO34:FO57" si="181">+BH34-BG34</f>
        <v>4</v>
      </c>
      <c r="FP34" s="130">
        <f t="shared" ref="FP34:FP57" si="182">+BI34-BH34</f>
        <v>4</v>
      </c>
      <c r="FQ34" s="130">
        <f t="shared" ref="FQ34:FQ57" si="183">+BJ34-BI34</f>
        <v>5</v>
      </c>
      <c r="FR34" s="130">
        <f t="shared" ref="FR34:FR57" si="184">+BK34-BJ34</f>
        <v>5</v>
      </c>
      <c r="FS34" s="130">
        <f t="shared" ref="FS34:FS57" si="185">+BL34-BK34</f>
        <v>5</v>
      </c>
      <c r="FT34" s="130">
        <f t="shared" ref="FT34:FT57" si="186">+BM34-BL34</f>
        <v>5</v>
      </c>
      <c r="FU34" s="130">
        <f t="shared" ref="FU34:FU57" si="187">+BN34-BM34</f>
        <v>5</v>
      </c>
      <c r="FV34" s="130">
        <f t="shared" ref="FV34:FV57" si="188">+BO34-BN34</f>
        <v>6.5</v>
      </c>
      <c r="FW34" s="130">
        <f t="shared" ref="FW34:FW57" si="189">+BP34-BO34</f>
        <v>6.5</v>
      </c>
      <c r="FX34" s="130">
        <f t="shared" ref="FX34:FX57" si="190">+BQ34-BP34</f>
        <v>4</v>
      </c>
      <c r="FY34" s="130">
        <f t="shared" ref="FY34:FY57" si="191">+BR34-BQ34</f>
        <v>-1</v>
      </c>
      <c r="FZ34" s="130">
        <f t="shared" ref="FZ34:FZ57" si="192">+BS34-BR34</f>
        <v>3</v>
      </c>
      <c r="GA34" s="130">
        <f t="shared" ref="GA34:GA57" si="193">+BT34-BS34</f>
        <v>3</v>
      </c>
      <c r="GB34" s="130">
        <f t="shared" ref="GB34:GB57" si="194">+BU34-BT34</f>
        <v>3</v>
      </c>
      <c r="GC34" s="130">
        <f t="shared" ref="GC34:GC57" si="195">+BV34-BU34</f>
        <v>3</v>
      </c>
      <c r="GD34" s="130">
        <f t="shared" ref="GD34:GD57" si="196">+BW34-BV34</f>
        <v>3</v>
      </c>
      <c r="GE34" s="130">
        <f t="shared" ref="GE34:GE57" si="197">+BX34-BW34</f>
        <v>3</v>
      </c>
      <c r="GF34" s="130">
        <f t="shared" ref="GF34:GF57" si="198">+BY34-BX34</f>
        <v>3</v>
      </c>
      <c r="GG34" s="130">
        <f t="shared" ref="GG34:GG57" si="199">+BZ34-BY34</f>
        <v>10</v>
      </c>
      <c r="GH34" s="130">
        <f t="shared" ref="GH34:GH57" si="200">+CA34-BZ34</f>
        <v>10</v>
      </c>
      <c r="GI34" s="130">
        <f t="shared" ref="GI34:GI57" si="201">+CB34-CA34</f>
        <v>10</v>
      </c>
      <c r="GJ34" s="130">
        <f t="shared" ref="GJ34:GJ57" si="202">+CC34-CB34</f>
        <v>10</v>
      </c>
      <c r="GK34" s="130">
        <f t="shared" ref="GK34:GK57" si="203">+CD34-CC34</f>
        <v>10</v>
      </c>
      <c r="GL34" s="130">
        <f t="shared" ref="GL34:GL57" si="204">+CE34-CD34</f>
        <v>10</v>
      </c>
      <c r="GM34" s="130">
        <f t="shared" ref="GM34:GM57" si="205">+CF34-CE34</f>
        <v>10</v>
      </c>
      <c r="GN34" s="130">
        <f t="shared" ref="GN34:GN57" si="206">+CG34-CF34</f>
        <v>12</v>
      </c>
      <c r="GO34" s="130">
        <f t="shared" si="87"/>
        <v>5.1666666666666288</v>
      </c>
      <c r="GP34" s="130">
        <f t="shared" si="88"/>
        <v>5.1666666666666288</v>
      </c>
      <c r="GQ34" s="130">
        <f t="shared" si="89"/>
        <v>5.1666666666666288</v>
      </c>
      <c r="GR34" s="130">
        <f t="shared" si="90"/>
        <v>5.1666666666666288</v>
      </c>
      <c r="GS34" s="130">
        <f t="shared" si="91"/>
        <v>5.1666666666666288</v>
      </c>
      <c r="GT34" s="130">
        <f t="shared" si="92"/>
        <v>5.1666666666668561</v>
      </c>
    </row>
    <row r="35" spans="1:202">
      <c r="A35" s="136" t="s">
        <v>59</v>
      </c>
      <c r="B35" s="137">
        <v>456</v>
      </c>
      <c r="C35" s="28">
        <v>469</v>
      </c>
      <c r="D35" s="28">
        <v>484</v>
      </c>
      <c r="E35" s="130">
        <v>500</v>
      </c>
      <c r="F35" s="130">
        <v>512</v>
      </c>
      <c r="G35" s="130">
        <v>527</v>
      </c>
      <c r="H35" s="28">
        <v>539</v>
      </c>
      <c r="I35" s="28">
        <v>555</v>
      </c>
      <c r="J35" s="28">
        <v>569</v>
      </c>
      <c r="K35" s="28">
        <v>582</v>
      </c>
      <c r="L35" s="28">
        <v>594</v>
      </c>
      <c r="M35" s="28">
        <v>607</v>
      </c>
      <c r="N35" s="28">
        <v>630</v>
      </c>
      <c r="O35" s="28">
        <v>644</v>
      </c>
      <c r="P35" s="28">
        <v>658</v>
      </c>
      <c r="Q35" s="28">
        <v>668</v>
      </c>
      <c r="R35" s="28">
        <v>682</v>
      </c>
      <c r="S35" s="28">
        <v>697</v>
      </c>
      <c r="T35" s="28">
        <v>708</v>
      </c>
      <c r="U35" s="28">
        <v>723</v>
      </c>
      <c r="V35" s="28">
        <v>737</v>
      </c>
      <c r="W35" s="28">
        <v>751</v>
      </c>
      <c r="X35" s="28">
        <v>766</v>
      </c>
      <c r="Y35" s="28">
        <v>776</v>
      </c>
      <c r="Z35" s="28">
        <v>784</v>
      </c>
      <c r="AA35" s="28">
        <v>785</v>
      </c>
      <c r="AB35" s="28">
        <v>788</v>
      </c>
      <c r="AC35" s="28">
        <v>799</v>
      </c>
      <c r="AD35" s="28">
        <v>804</v>
      </c>
      <c r="AE35" s="28">
        <v>811</v>
      </c>
      <c r="AF35" s="28">
        <v>815</v>
      </c>
      <c r="AG35" s="28">
        <v>817</v>
      </c>
      <c r="AH35" s="28">
        <v>821</v>
      </c>
      <c r="AI35" s="28">
        <v>827</v>
      </c>
      <c r="AJ35" s="28">
        <v>835</v>
      </c>
      <c r="AK35" s="28">
        <v>843</v>
      </c>
      <c r="AL35" s="28">
        <v>851</v>
      </c>
      <c r="AM35" s="28">
        <v>853</v>
      </c>
      <c r="AN35" s="28">
        <v>853</v>
      </c>
      <c r="AO35" s="28">
        <v>861</v>
      </c>
      <c r="AP35" s="28">
        <v>865</v>
      </c>
      <c r="AQ35" s="28">
        <v>870</v>
      </c>
      <c r="AR35" s="28">
        <v>877</v>
      </c>
      <c r="AS35" s="28">
        <v>880</v>
      </c>
      <c r="AT35" s="146">
        <v>885</v>
      </c>
      <c r="AU35" s="28">
        <v>890</v>
      </c>
      <c r="AV35" s="28">
        <v>896</v>
      </c>
      <c r="AW35" s="28">
        <v>900</v>
      </c>
      <c r="AX35" s="28">
        <v>904</v>
      </c>
      <c r="AY35" s="28">
        <v>908</v>
      </c>
      <c r="AZ35" s="28">
        <v>912</v>
      </c>
      <c r="BA35" s="28">
        <v>916</v>
      </c>
      <c r="BB35" s="28">
        <v>922</v>
      </c>
      <c r="BC35" s="28">
        <v>926</v>
      </c>
      <c r="BD35" s="28">
        <v>930</v>
      </c>
      <c r="BE35" s="28">
        <v>931</v>
      </c>
      <c r="BF35" s="130">
        <v>935</v>
      </c>
      <c r="BG35" s="28">
        <v>939</v>
      </c>
      <c r="BH35" s="28">
        <v>944</v>
      </c>
      <c r="BI35" s="28">
        <v>950</v>
      </c>
      <c r="BJ35" s="27">
        <v>953</v>
      </c>
      <c r="BK35" s="27">
        <v>957</v>
      </c>
      <c r="BL35" s="27">
        <v>960</v>
      </c>
      <c r="BM35" s="27">
        <v>964</v>
      </c>
      <c r="BN35" s="28">
        <v>968</v>
      </c>
      <c r="BO35" s="130">
        <f t="shared" si="85"/>
        <v>972</v>
      </c>
      <c r="BP35" s="130">
        <v>976</v>
      </c>
      <c r="BQ35" s="130">
        <v>979</v>
      </c>
      <c r="BR35" s="130">
        <v>976</v>
      </c>
      <c r="BS35" s="130">
        <v>979</v>
      </c>
      <c r="BT35" s="130">
        <v>982</v>
      </c>
      <c r="BU35" s="130">
        <v>985</v>
      </c>
      <c r="BV35" s="130">
        <v>988</v>
      </c>
      <c r="BW35" s="130">
        <v>991</v>
      </c>
      <c r="BX35" s="130">
        <v>994</v>
      </c>
      <c r="BY35" s="28">
        <v>997</v>
      </c>
      <c r="BZ35" s="130">
        <v>999</v>
      </c>
      <c r="CA35" s="130">
        <v>1001</v>
      </c>
      <c r="CB35" s="130">
        <v>1003</v>
      </c>
      <c r="CC35" s="130">
        <v>1005</v>
      </c>
      <c r="CD35" s="130">
        <v>1007</v>
      </c>
      <c r="CE35" s="130">
        <v>1009</v>
      </c>
      <c r="CF35" s="130">
        <v>1011</v>
      </c>
      <c r="CG35" s="28">
        <v>1017</v>
      </c>
      <c r="CH35" s="130">
        <f t="shared" ref="CH35:CL35" si="207">+CG35+($CM35-$CG35)/6</f>
        <v>1020.1666666666666</v>
      </c>
      <c r="CI35" s="130">
        <f t="shared" si="207"/>
        <v>1023.3333333333333</v>
      </c>
      <c r="CJ35" s="130">
        <f t="shared" si="207"/>
        <v>1026.5</v>
      </c>
      <c r="CK35" s="130">
        <f t="shared" si="207"/>
        <v>1029.6666666666667</v>
      </c>
      <c r="CL35" s="130">
        <f t="shared" si="207"/>
        <v>1032.8333333333335</v>
      </c>
      <c r="CM35" s="28">
        <v>1036</v>
      </c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130">
        <f t="shared" si="124"/>
        <v>13</v>
      </c>
      <c r="DK35" s="130">
        <f t="shared" si="125"/>
        <v>15</v>
      </c>
      <c r="DL35" s="130">
        <f t="shared" si="126"/>
        <v>16</v>
      </c>
      <c r="DM35" s="130">
        <f t="shared" si="127"/>
        <v>12</v>
      </c>
      <c r="DN35" s="130">
        <f t="shared" si="128"/>
        <v>15</v>
      </c>
      <c r="DO35" s="130">
        <f t="shared" si="129"/>
        <v>12</v>
      </c>
      <c r="DP35" s="130">
        <f t="shared" si="130"/>
        <v>16</v>
      </c>
      <c r="DQ35" s="130">
        <f t="shared" si="131"/>
        <v>14</v>
      </c>
      <c r="DR35" s="130">
        <f t="shared" si="132"/>
        <v>13</v>
      </c>
      <c r="DS35" s="130">
        <f t="shared" si="133"/>
        <v>12</v>
      </c>
      <c r="DT35" s="130">
        <f t="shared" si="134"/>
        <v>13</v>
      </c>
      <c r="DU35" s="130">
        <f t="shared" si="135"/>
        <v>23</v>
      </c>
      <c r="DV35" s="130">
        <f t="shared" si="136"/>
        <v>14</v>
      </c>
      <c r="DW35" s="130">
        <f t="shared" si="137"/>
        <v>14</v>
      </c>
      <c r="DX35" s="130">
        <f t="shared" si="138"/>
        <v>10</v>
      </c>
      <c r="DY35" s="130">
        <f t="shared" si="139"/>
        <v>14</v>
      </c>
      <c r="DZ35" s="130">
        <f t="shared" si="140"/>
        <v>15</v>
      </c>
      <c r="EA35" s="130">
        <f t="shared" si="141"/>
        <v>11</v>
      </c>
      <c r="EB35" s="130">
        <f t="shared" si="142"/>
        <v>15</v>
      </c>
      <c r="EC35" s="130">
        <f t="shared" si="143"/>
        <v>14</v>
      </c>
      <c r="ED35" s="130">
        <f t="shared" si="144"/>
        <v>14</v>
      </c>
      <c r="EE35" s="130">
        <f t="shared" si="145"/>
        <v>15</v>
      </c>
      <c r="EF35" s="130">
        <f t="shared" si="146"/>
        <v>10</v>
      </c>
      <c r="EG35" s="130">
        <f t="shared" si="147"/>
        <v>8</v>
      </c>
      <c r="EH35" s="130">
        <f t="shared" si="148"/>
        <v>1</v>
      </c>
      <c r="EI35" s="130">
        <f t="shared" si="149"/>
        <v>3</v>
      </c>
      <c r="EJ35" s="130">
        <f t="shared" si="150"/>
        <v>11</v>
      </c>
      <c r="EK35" s="130">
        <f t="shared" si="151"/>
        <v>5</v>
      </c>
      <c r="EL35" s="130">
        <f t="shared" si="152"/>
        <v>7</v>
      </c>
      <c r="EM35" s="130">
        <f t="shared" si="153"/>
        <v>4</v>
      </c>
      <c r="EN35" s="130">
        <f t="shared" si="154"/>
        <v>2</v>
      </c>
      <c r="EO35" s="130">
        <f t="shared" si="155"/>
        <v>4</v>
      </c>
      <c r="EP35" s="130">
        <f t="shared" si="156"/>
        <v>6</v>
      </c>
      <c r="EQ35" s="130">
        <f t="shared" si="157"/>
        <v>8</v>
      </c>
      <c r="ER35" s="130">
        <f t="shared" si="158"/>
        <v>8</v>
      </c>
      <c r="ES35" s="130">
        <f t="shared" si="159"/>
        <v>8</v>
      </c>
      <c r="ET35" s="130">
        <f t="shared" si="160"/>
        <v>2</v>
      </c>
      <c r="EU35" s="130">
        <f t="shared" si="161"/>
        <v>0</v>
      </c>
      <c r="EV35" s="130">
        <f t="shared" si="162"/>
        <v>8</v>
      </c>
      <c r="EW35" s="130">
        <f t="shared" si="163"/>
        <v>4</v>
      </c>
      <c r="EX35" s="130">
        <f t="shared" si="164"/>
        <v>5</v>
      </c>
      <c r="EY35" s="130">
        <f t="shared" si="165"/>
        <v>7</v>
      </c>
      <c r="EZ35" s="130">
        <f t="shared" si="166"/>
        <v>3</v>
      </c>
      <c r="FA35" s="130">
        <f t="shared" si="167"/>
        <v>5</v>
      </c>
      <c r="FB35" s="130">
        <f t="shared" si="168"/>
        <v>5</v>
      </c>
      <c r="FC35" s="130">
        <f t="shared" si="169"/>
        <v>6</v>
      </c>
      <c r="FD35" s="130">
        <f t="shared" si="170"/>
        <v>4</v>
      </c>
      <c r="FE35" s="130">
        <f t="shared" si="171"/>
        <v>4</v>
      </c>
      <c r="FF35" s="130">
        <f t="shared" si="172"/>
        <v>4</v>
      </c>
      <c r="FG35" s="130">
        <f t="shared" si="173"/>
        <v>4</v>
      </c>
      <c r="FH35" s="130">
        <f t="shared" si="174"/>
        <v>4</v>
      </c>
      <c r="FI35" s="130">
        <f t="shared" si="175"/>
        <v>6</v>
      </c>
      <c r="FJ35" s="130">
        <f t="shared" si="176"/>
        <v>4</v>
      </c>
      <c r="FK35" s="130">
        <f t="shared" si="177"/>
        <v>4</v>
      </c>
      <c r="FL35" s="130">
        <f t="shared" si="178"/>
        <v>1</v>
      </c>
      <c r="FM35" s="130">
        <f t="shared" si="179"/>
        <v>4</v>
      </c>
      <c r="FN35" s="130">
        <f t="shared" si="180"/>
        <v>4</v>
      </c>
      <c r="FO35" s="130">
        <f t="shared" si="181"/>
        <v>5</v>
      </c>
      <c r="FP35" s="130">
        <f t="shared" si="182"/>
        <v>6</v>
      </c>
      <c r="FQ35" s="130">
        <f t="shared" si="183"/>
        <v>3</v>
      </c>
      <c r="FR35" s="130">
        <f t="shared" si="184"/>
        <v>4</v>
      </c>
      <c r="FS35" s="130">
        <f t="shared" si="185"/>
        <v>3</v>
      </c>
      <c r="FT35" s="130">
        <f t="shared" si="186"/>
        <v>4</v>
      </c>
      <c r="FU35" s="130">
        <f t="shared" si="187"/>
        <v>4</v>
      </c>
      <c r="FV35" s="130">
        <f t="shared" si="188"/>
        <v>4</v>
      </c>
      <c r="FW35" s="130">
        <f t="shared" si="189"/>
        <v>4</v>
      </c>
      <c r="FX35" s="130">
        <f t="shared" si="190"/>
        <v>3</v>
      </c>
      <c r="FY35" s="130">
        <f t="shared" si="191"/>
        <v>-3</v>
      </c>
      <c r="FZ35" s="130">
        <f t="shared" si="192"/>
        <v>3</v>
      </c>
      <c r="GA35" s="130">
        <f t="shared" si="193"/>
        <v>3</v>
      </c>
      <c r="GB35" s="130">
        <f t="shared" si="194"/>
        <v>3</v>
      </c>
      <c r="GC35" s="130">
        <f t="shared" si="195"/>
        <v>3</v>
      </c>
      <c r="GD35" s="130">
        <f t="shared" si="196"/>
        <v>3</v>
      </c>
      <c r="GE35" s="130">
        <f t="shared" si="197"/>
        <v>3</v>
      </c>
      <c r="GF35" s="130">
        <f t="shared" si="198"/>
        <v>3</v>
      </c>
      <c r="GG35" s="130">
        <f t="shared" si="199"/>
        <v>2</v>
      </c>
      <c r="GH35" s="130">
        <f t="shared" si="200"/>
        <v>2</v>
      </c>
      <c r="GI35" s="130">
        <f t="shared" si="201"/>
        <v>2</v>
      </c>
      <c r="GJ35" s="130">
        <f t="shared" si="202"/>
        <v>2</v>
      </c>
      <c r="GK35" s="130">
        <f t="shared" si="203"/>
        <v>2</v>
      </c>
      <c r="GL35" s="130">
        <f t="shared" si="204"/>
        <v>2</v>
      </c>
      <c r="GM35" s="130">
        <f t="shared" si="205"/>
        <v>2</v>
      </c>
      <c r="GN35" s="130">
        <f t="shared" si="206"/>
        <v>6</v>
      </c>
      <c r="GO35" s="130">
        <f t="shared" si="87"/>
        <v>3.1666666666666288</v>
      </c>
      <c r="GP35" s="130">
        <f t="shared" si="88"/>
        <v>3.1666666666666288</v>
      </c>
      <c r="GQ35" s="130">
        <f t="shared" si="89"/>
        <v>3.1666666666667425</v>
      </c>
      <c r="GR35" s="130">
        <f t="shared" si="90"/>
        <v>3.1666666666667425</v>
      </c>
      <c r="GS35" s="130">
        <f t="shared" si="91"/>
        <v>3.1666666666667425</v>
      </c>
      <c r="GT35" s="130">
        <f t="shared" si="92"/>
        <v>3.1666666666665151</v>
      </c>
    </row>
    <row r="36" spans="1:202">
      <c r="A36" s="136" t="s">
        <v>60</v>
      </c>
      <c r="B36" s="137">
        <v>650</v>
      </c>
      <c r="C36" s="28">
        <v>674</v>
      </c>
      <c r="D36" s="28">
        <v>699</v>
      </c>
      <c r="E36" s="130">
        <v>724</v>
      </c>
      <c r="F36" s="130">
        <v>742</v>
      </c>
      <c r="G36" s="130">
        <v>762</v>
      </c>
      <c r="H36" s="28">
        <v>786</v>
      </c>
      <c r="I36" s="28">
        <v>812</v>
      </c>
      <c r="J36" s="28">
        <v>838</v>
      </c>
      <c r="K36" s="28">
        <v>864</v>
      </c>
      <c r="L36" s="28">
        <v>892</v>
      </c>
      <c r="M36" s="28">
        <v>917</v>
      </c>
      <c r="N36" s="28">
        <v>949</v>
      </c>
      <c r="O36" s="28">
        <v>955</v>
      </c>
      <c r="P36" s="28">
        <v>960</v>
      </c>
      <c r="Q36" s="28">
        <v>964</v>
      </c>
      <c r="R36" s="28">
        <v>971</v>
      </c>
      <c r="S36" s="28">
        <v>978</v>
      </c>
      <c r="T36" s="28">
        <v>983</v>
      </c>
      <c r="U36" s="28">
        <v>989</v>
      </c>
      <c r="V36" s="28">
        <v>997</v>
      </c>
      <c r="W36" s="28">
        <v>1002</v>
      </c>
      <c r="X36" s="28">
        <v>1010</v>
      </c>
      <c r="Y36" s="28">
        <v>1018</v>
      </c>
      <c r="Z36" s="28">
        <v>1023</v>
      </c>
      <c r="AA36" s="28">
        <v>1027</v>
      </c>
      <c r="AB36" s="28">
        <v>1032</v>
      </c>
      <c r="AC36" s="28">
        <v>1042</v>
      </c>
      <c r="AD36" s="28">
        <v>1049</v>
      </c>
      <c r="AE36" s="28">
        <v>1055</v>
      </c>
      <c r="AF36" s="28">
        <v>1063</v>
      </c>
      <c r="AG36" s="28">
        <v>1071</v>
      </c>
      <c r="AH36" s="28">
        <v>1077</v>
      </c>
      <c r="AI36" s="28">
        <v>1083</v>
      </c>
      <c r="AJ36" s="28">
        <v>1090</v>
      </c>
      <c r="AK36" s="28">
        <v>1095</v>
      </c>
      <c r="AL36" s="28">
        <v>1097</v>
      </c>
      <c r="AM36" s="28">
        <v>1097</v>
      </c>
      <c r="AN36" s="28">
        <v>1097</v>
      </c>
      <c r="AO36" s="28">
        <v>1101</v>
      </c>
      <c r="AP36" s="28">
        <v>1104</v>
      </c>
      <c r="AQ36" s="28">
        <v>1113</v>
      </c>
      <c r="AR36" s="28">
        <v>1120</v>
      </c>
      <c r="AS36" s="28">
        <v>1127</v>
      </c>
      <c r="AT36" s="146">
        <v>1132</v>
      </c>
      <c r="AU36" s="28">
        <v>1137</v>
      </c>
      <c r="AV36" s="28">
        <v>1144</v>
      </c>
      <c r="AW36" s="28">
        <v>1149</v>
      </c>
      <c r="AX36" s="28">
        <v>1157</v>
      </c>
      <c r="AY36" s="28">
        <v>1164</v>
      </c>
      <c r="AZ36" s="28">
        <v>1170</v>
      </c>
      <c r="BA36" s="28">
        <v>1180</v>
      </c>
      <c r="BB36" s="28">
        <v>1189</v>
      </c>
      <c r="BC36" s="28">
        <v>1200</v>
      </c>
      <c r="BD36" s="28">
        <v>1211</v>
      </c>
      <c r="BE36" s="28">
        <v>1223</v>
      </c>
      <c r="BF36" s="130">
        <v>1234</v>
      </c>
      <c r="BG36" s="28">
        <v>1246</v>
      </c>
      <c r="BH36" s="28">
        <v>1256</v>
      </c>
      <c r="BI36" s="28">
        <v>1266</v>
      </c>
      <c r="BJ36" s="27">
        <v>1274</v>
      </c>
      <c r="BK36" s="27">
        <v>1283</v>
      </c>
      <c r="BL36" s="27">
        <v>1291</v>
      </c>
      <c r="BM36" s="27">
        <v>1300</v>
      </c>
      <c r="BN36" s="28">
        <v>1309</v>
      </c>
      <c r="BO36" s="130">
        <f t="shared" si="85"/>
        <v>1313.5</v>
      </c>
      <c r="BP36" s="130">
        <v>1318</v>
      </c>
      <c r="BQ36" s="130">
        <v>1324</v>
      </c>
      <c r="BR36" s="130">
        <v>1320</v>
      </c>
      <c r="BS36" s="130">
        <v>1325</v>
      </c>
      <c r="BT36" s="130">
        <v>1330</v>
      </c>
      <c r="BU36" s="130">
        <v>1335</v>
      </c>
      <c r="BV36" s="130">
        <v>1340</v>
      </c>
      <c r="BW36" s="130">
        <v>1345</v>
      </c>
      <c r="BX36" s="130">
        <v>1350</v>
      </c>
      <c r="BY36" s="28">
        <v>1355</v>
      </c>
      <c r="BZ36" s="130">
        <v>1360</v>
      </c>
      <c r="CA36" s="130">
        <v>1365</v>
      </c>
      <c r="CB36" s="130">
        <v>1370</v>
      </c>
      <c r="CC36" s="130">
        <v>1375</v>
      </c>
      <c r="CD36" s="130">
        <v>1380</v>
      </c>
      <c r="CE36" s="130">
        <v>1385</v>
      </c>
      <c r="CF36" s="130">
        <v>1390</v>
      </c>
      <c r="CG36" s="28">
        <v>1402</v>
      </c>
      <c r="CH36" s="130">
        <f t="shared" ref="CH36:CL36" si="208">+CG36+($CM36-$CG36)/6</f>
        <v>1413.5</v>
      </c>
      <c r="CI36" s="130">
        <f t="shared" si="208"/>
        <v>1425</v>
      </c>
      <c r="CJ36" s="130">
        <f t="shared" si="208"/>
        <v>1436.5</v>
      </c>
      <c r="CK36" s="130">
        <f t="shared" si="208"/>
        <v>1448</v>
      </c>
      <c r="CL36" s="130">
        <f t="shared" si="208"/>
        <v>1459.5</v>
      </c>
      <c r="CM36" s="28">
        <v>1471</v>
      </c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130">
        <f t="shared" si="124"/>
        <v>24</v>
      </c>
      <c r="DK36" s="130">
        <f t="shared" si="125"/>
        <v>25</v>
      </c>
      <c r="DL36" s="130">
        <f t="shared" si="126"/>
        <v>25</v>
      </c>
      <c r="DM36" s="130">
        <f t="shared" si="127"/>
        <v>18</v>
      </c>
      <c r="DN36" s="130">
        <f t="shared" si="128"/>
        <v>20</v>
      </c>
      <c r="DO36" s="130">
        <f t="shared" si="129"/>
        <v>24</v>
      </c>
      <c r="DP36" s="130">
        <f t="shared" si="130"/>
        <v>26</v>
      </c>
      <c r="DQ36" s="130">
        <f t="shared" si="131"/>
        <v>26</v>
      </c>
      <c r="DR36" s="130">
        <f t="shared" si="132"/>
        <v>26</v>
      </c>
      <c r="DS36" s="130">
        <f t="shared" si="133"/>
        <v>28</v>
      </c>
      <c r="DT36" s="130">
        <f t="shared" si="134"/>
        <v>25</v>
      </c>
      <c r="DU36" s="130">
        <f t="shared" si="135"/>
        <v>32</v>
      </c>
      <c r="DV36" s="130">
        <f t="shared" si="136"/>
        <v>6</v>
      </c>
      <c r="DW36" s="130">
        <f t="shared" si="137"/>
        <v>5</v>
      </c>
      <c r="DX36" s="130">
        <f t="shared" si="138"/>
        <v>4</v>
      </c>
      <c r="DY36" s="130">
        <f t="shared" si="139"/>
        <v>7</v>
      </c>
      <c r="DZ36" s="130">
        <f t="shared" si="140"/>
        <v>7</v>
      </c>
      <c r="EA36" s="130">
        <f t="shared" si="141"/>
        <v>5</v>
      </c>
      <c r="EB36" s="130">
        <f t="shared" si="142"/>
        <v>6</v>
      </c>
      <c r="EC36" s="130">
        <f t="shared" si="143"/>
        <v>8</v>
      </c>
      <c r="ED36" s="130">
        <f t="shared" si="144"/>
        <v>5</v>
      </c>
      <c r="EE36" s="130">
        <f t="shared" si="145"/>
        <v>8</v>
      </c>
      <c r="EF36" s="130">
        <f t="shared" si="146"/>
        <v>8</v>
      </c>
      <c r="EG36" s="130">
        <f t="shared" si="147"/>
        <v>5</v>
      </c>
      <c r="EH36" s="130">
        <f t="shared" si="148"/>
        <v>4</v>
      </c>
      <c r="EI36" s="130">
        <f t="shared" si="149"/>
        <v>5</v>
      </c>
      <c r="EJ36" s="130">
        <f t="shared" si="150"/>
        <v>10</v>
      </c>
      <c r="EK36" s="130">
        <f t="shared" si="151"/>
        <v>7</v>
      </c>
      <c r="EL36" s="130">
        <f t="shared" si="152"/>
        <v>6</v>
      </c>
      <c r="EM36" s="130">
        <f t="shared" si="153"/>
        <v>8</v>
      </c>
      <c r="EN36" s="130">
        <f t="shared" si="154"/>
        <v>8</v>
      </c>
      <c r="EO36" s="130">
        <f t="shared" si="155"/>
        <v>6</v>
      </c>
      <c r="EP36" s="130">
        <f t="shared" si="156"/>
        <v>6</v>
      </c>
      <c r="EQ36" s="130">
        <f t="shared" si="157"/>
        <v>7</v>
      </c>
      <c r="ER36" s="130">
        <f t="shared" si="158"/>
        <v>5</v>
      </c>
      <c r="ES36" s="130">
        <f t="shared" si="159"/>
        <v>2</v>
      </c>
      <c r="ET36" s="130">
        <f t="shared" si="160"/>
        <v>0</v>
      </c>
      <c r="EU36" s="130">
        <f t="shared" si="161"/>
        <v>0</v>
      </c>
      <c r="EV36" s="130">
        <f t="shared" si="162"/>
        <v>4</v>
      </c>
      <c r="EW36" s="130">
        <f t="shared" si="163"/>
        <v>3</v>
      </c>
      <c r="EX36" s="130">
        <f t="shared" si="164"/>
        <v>9</v>
      </c>
      <c r="EY36" s="130">
        <f t="shared" si="165"/>
        <v>7</v>
      </c>
      <c r="EZ36" s="130">
        <f t="shared" si="166"/>
        <v>7</v>
      </c>
      <c r="FA36" s="130">
        <f t="shared" si="167"/>
        <v>5</v>
      </c>
      <c r="FB36" s="130">
        <f t="shared" si="168"/>
        <v>5</v>
      </c>
      <c r="FC36" s="130">
        <f t="shared" si="169"/>
        <v>7</v>
      </c>
      <c r="FD36" s="130">
        <f t="shared" si="170"/>
        <v>5</v>
      </c>
      <c r="FE36" s="130">
        <f t="shared" si="171"/>
        <v>8</v>
      </c>
      <c r="FF36" s="130">
        <f t="shared" si="172"/>
        <v>7</v>
      </c>
      <c r="FG36" s="130">
        <f t="shared" si="173"/>
        <v>6</v>
      </c>
      <c r="FH36" s="130">
        <f t="shared" si="174"/>
        <v>10</v>
      </c>
      <c r="FI36" s="130">
        <f t="shared" si="175"/>
        <v>9</v>
      </c>
      <c r="FJ36" s="130">
        <f t="shared" si="176"/>
        <v>11</v>
      </c>
      <c r="FK36" s="130">
        <f t="shared" si="177"/>
        <v>11</v>
      </c>
      <c r="FL36" s="130">
        <f t="shared" si="178"/>
        <v>12</v>
      </c>
      <c r="FM36" s="130">
        <f t="shared" si="179"/>
        <v>11</v>
      </c>
      <c r="FN36" s="130">
        <f t="shared" si="180"/>
        <v>12</v>
      </c>
      <c r="FO36" s="130">
        <f t="shared" si="181"/>
        <v>10</v>
      </c>
      <c r="FP36" s="130">
        <f t="shared" si="182"/>
        <v>10</v>
      </c>
      <c r="FQ36" s="130">
        <f t="shared" si="183"/>
        <v>8</v>
      </c>
      <c r="FR36" s="130">
        <f t="shared" si="184"/>
        <v>9</v>
      </c>
      <c r="FS36" s="130">
        <f t="shared" si="185"/>
        <v>8</v>
      </c>
      <c r="FT36" s="130">
        <f t="shared" si="186"/>
        <v>9</v>
      </c>
      <c r="FU36" s="130">
        <f t="shared" si="187"/>
        <v>9</v>
      </c>
      <c r="FV36" s="130">
        <f t="shared" si="188"/>
        <v>4.5</v>
      </c>
      <c r="FW36" s="130">
        <f t="shared" si="189"/>
        <v>4.5</v>
      </c>
      <c r="FX36" s="130">
        <f t="shared" si="190"/>
        <v>6</v>
      </c>
      <c r="FY36" s="130">
        <f t="shared" si="191"/>
        <v>-4</v>
      </c>
      <c r="FZ36" s="130">
        <f t="shared" si="192"/>
        <v>5</v>
      </c>
      <c r="GA36" s="130">
        <f t="shared" si="193"/>
        <v>5</v>
      </c>
      <c r="GB36" s="130">
        <f t="shared" si="194"/>
        <v>5</v>
      </c>
      <c r="GC36" s="130">
        <f t="shared" si="195"/>
        <v>5</v>
      </c>
      <c r="GD36" s="130">
        <f t="shared" si="196"/>
        <v>5</v>
      </c>
      <c r="GE36" s="130">
        <f t="shared" si="197"/>
        <v>5</v>
      </c>
      <c r="GF36" s="130">
        <f t="shared" si="198"/>
        <v>5</v>
      </c>
      <c r="GG36" s="130">
        <f t="shared" si="199"/>
        <v>5</v>
      </c>
      <c r="GH36" s="130">
        <f t="shared" si="200"/>
        <v>5</v>
      </c>
      <c r="GI36" s="130">
        <f t="shared" si="201"/>
        <v>5</v>
      </c>
      <c r="GJ36" s="130">
        <f t="shared" si="202"/>
        <v>5</v>
      </c>
      <c r="GK36" s="130">
        <f t="shared" si="203"/>
        <v>5</v>
      </c>
      <c r="GL36" s="130">
        <f t="shared" si="204"/>
        <v>5</v>
      </c>
      <c r="GM36" s="130">
        <f t="shared" si="205"/>
        <v>5</v>
      </c>
      <c r="GN36" s="130">
        <f t="shared" si="206"/>
        <v>12</v>
      </c>
      <c r="GO36" s="130">
        <f t="shared" si="87"/>
        <v>11.5</v>
      </c>
      <c r="GP36" s="130">
        <f t="shared" si="88"/>
        <v>11.5</v>
      </c>
      <c r="GQ36" s="130">
        <f t="shared" si="89"/>
        <v>11.5</v>
      </c>
      <c r="GR36" s="130">
        <f t="shared" si="90"/>
        <v>11.5</v>
      </c>
      <c r="GS36" s="130">
        <f t="shared" si="91"/>
        <v>11.5</v>
      </c>
      <c r="GT36" s="130">
        <f t="shared" si="92"/>
        <v>11.5</v>
      </c>
    </row>
    <row r="37" spans="1:202">
      <c r="A37" s="136" t="s">
        <v>144</v>
      </c>
      <c r="B37" s="137">
        <v>219</v>
      </c>
      <c r="C37" s="28">
        <v>231</v>
      </c>
      <c r="D37" s="28">
        <v>233</v>
      </c>
      <c r="E37" s="130">
        <v>234</v>
      </c>
      <c r="F37" s="130">
        <v>234</v>
      </c>
      <c r="G37" s="130">
        <v>234</v>
      </c>
      <c r="H37" s="28">
        <v>236</v>
      </c>
      <c r="I37" s="28">
        <v>246</v>
      </c>
      <c r="J37" s="28">
        <v>254</v>
      </c>
      <c r="K37" s="28">
        <v>261</v>
      </c>
      <c r="L37" s="28">
        <v>268</v>
      </c>
      <c r="M37" s="28">
        <v>274</v>
      </c>
      <c r="N37" s="28">
        <v>287</v>
      </c>
      <c r="O37" s="28">
        <v>294</v>
      </c>
      <c r="P37" s="28">
        <v>297</v>
      </c>
      <c r="Q37" s="28">
        <v>300</v>
      </c>
      <c r="R37" s="28">
        <v>310</v>
      </c>
      <c r="S37" s="28">
        <v>321</v>
      </c>
      <c r="T37" s="28">
        <v>330</v>
      </c>
      <c r="U37" s="28">
        <v>339</v>
      </c>
      <c r="V37" s="28">
        <v>348</v>
      </c>
      <c r="W37" s="28">
        <v>358</v>
      </c>
      <c r="X37" s="28">
        <v>368</v>
      </c>
      <c r="Y37" s="28">
        <v>377</v>
      </c>
      <c r="Z37" s="28">
        <v>389</v>
      </c>
      <c r="AA37" s="28">
        <v>402</v>
      </c>
      <c r="AB37" s="28">
        <v>416</v>
      </c>
      <c r="AC37" s="28">
        <v>447</v>
      </c>
      <c r="AD37" s="28">
        <v>458</v>
      </c>
      <c r="AE37" s="28">
        <v>469</v>
      </c>
      <c r="AF37" s="28">
        <v>480</v>
      </c>
      <c r="AG37" s="28">
        <v>494</v>
      </c>
      <c r="AH37" s="28">
        <v>507</v>
      </c>
      <c r="AI37" s="28">
        <v>517</v>
      </c>
      <c r="AJ37" s="28">
        <v>526</v>
      </c>
      <c r="AK37" s="28">
        <v>536</v>
      </c>
      <c r="AL37" s="28">
        <v>545</v>
      </c>
      <c r="AM37" s="28">
        <v>553</v>
      </c>
      <c r="AN37" s="28">
        <v>553</v>
      </c>
      <c r="AO37" s="28">
        <v>566</v>
      </c>
      <c r="AP37" s="28">
        <v>574</v>
      </c>
      <c r="AQ37" s="28">
        <v>583</v>
      </c>
      <c r="AR37" s="28">
        <v>592</v>
      </c>
      <c r="AS37" s="28">
        <v>600</v>
      </c>
      <c r="AT37" s="146">
        <v>609</v>
      </c>
      <c r="AU37" s="28">
        <v>618</v>
      </c>
      <c r="AV37" s="28">
        <v>628</v>
      </c>
      <c r="AW37" s="28">
        <v>636</v>
      </c>
      <c r="AX37" s="28">
        <v>644</v>
      </c>
      <c r="AY37" s="28">
        <v>652</v>
      </c>
      <c r="AZ37" s="28">
        <v>659</v>
      </c>
      <c r="BA37" s="28">
        <v>667</v>
      </c>
      <c r="BB37" s="28">
        <v>675</v>
      </c>
      <c r="BC37" s="28">
        <v>683</v>
      </c>
      <c r="BD37" s="28">
        <v>690</v>
      </c>
      <c r="BE37" s="28">
        <v>699</v>
      </c>
      <c r="BF37" s="130">
        <v>705</v>
      </c>
      <c r="BG37" s="28">
        <v>712</v>
      </c>
      <c r="BH37" s="28">
        <v>718</v>
      </c>
      <c r="BI37" s="28">
        <v>725</v>
      </c>
      <c r="BJ37" s="27">
        <v>730</v>
      </c>
      <c r="BK37" s="27">
        <v>736</v>
      </c>
      <c r="BL37" s="27">
        <v>742</v>
      </c>
      <c r="BM37" s="27">
        <v>748</v>
      </c>
      <c r="BN37" s="28">
        <v>754</v>
      </c>
      <c r="BO37" s="130">
        <f t="shared" si="85"/>
        <v>759.5</v>
      </c>
      <c r="BP37" s="130">
        <v>765</v>
      </c>
      <c r="BQ37" s="130">
        <v>771</v>
      </c>
      <c r="BR37" s="130">
        <v>766</v>
      </c>
      <c r="BS37" s="130">
        <v>774</v>
      </c>
      <c r="BT37" s="130">
        <v>782</v>
      </c>
      <c r="BU37" s="130">
        <v>790</v>
      </c>
      <c r="BV37" s="130">
        <v>798</v>
      </c>
      <c r="BW37" s="130">
        <v>806</v>
      </c>
      <c r="BX37" s="130">
        <v>814</v>
      </c>
      <c r="BY37" s="28">
        <v>822</v>
      </c>
      <c r="BZ37" s="130">
        <v>825</v>
      </c>
      <c r="CA37" s="130">
        <v>828</v>
      </c>
      <c r="CB37" s="130">
        <v>831</v>
      </c>
      <c r="CC37" s="130">
        <v>834</v>
      </c>
      <c r="CD37" s="130">
        <v>837</v>
      </c>
      <c r="CE37" s="130">
        <v>840</v>
      </c>
      <c r="CF37" s="130">
        <v>843</v>
      </c>
      <c r="CG37" s="28">
        <v>852</v>
      </c>
      <c r="CH37" s="130">
        <f t="shared" ref="CH37:CL37" si="209">+CG37+($CM37-$CG37)/6</f>
        <v>857.66666666666663</v>
      </c>
      <c r="CI37" s="130">
        <f t="shared" si="209"/>
        <v>863.33333333333326</v>
      </c>
      <c r="CJ37" s="130">
        <f t="shared" si="209"/>
        <v>868.99999999999989</v>
      </c>
      <c r="CK37" s="130">
        <f t="shared" si="209"/>
        <v>874.66666666666652</v>
      </c>
      <c r="CL37" s="130">
        <f t="shared" si="209"/>
        <v>880.33333333333314</v>
      </c>
      <c r="CM37" s="28">
        <v>886</v>
      </c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130">
        <f t="shared" si="124"/>
        <v>12</v>
      </c>
      <c r="DK37" s="130">
        <f t="shared" si="125"/>
        <v>2</v>
      </c>
      <c r="DL37" s="130">
        <f t="shared" si="126"/>
        <v>1</v>
      </c>
      <c r="DM37" s="130">
        <f t="shared" si="127"/>
        <v>0</v>
      </c>
      <c r="DN37" s="130">
        <f t="shared" si="128"/>
        <v>0</v>
      </c>
      <c r="DO37" s="130">
        <f t="shared" si="129"/>
        <v>2</v>
      </c>
      <c r="DP37" s="130">
        <f t="shared" si="130"/>
        <v>10</v>
      </c>
      <c r="DQ37" s="130">
        <f t="shared" si="131"/>
        <v>8</v>
      </c>
      <c r="DR37" s="130">
        <f t="shared" si="132"/>
        <v>7</v>
      </c>
      <c r="DS37" s="130">
        <f t="shared" si="133"/>
        <v>7</v>
      </c>
      <c r="DT37" s="130">
        <f t="shared" si="134"/>
        <v>6</v>
      </c>
      <c r="DU37" s="130">
        <f t="shared" si="135"/>
        <v>13</v>
      </c>
      <c r="DV37" s="130">
        <f t="shared" si="136"/>
        <v>7</v>
      </c>
      <c r="DW37" s="130">
        <f t="shared" si="137"/>
        <v>3</v>
      </c>
      <c r="DX37" s="130">
        <f t="shared" si="138"/>
        <v>3</v>
      </c>
      <c r="DY37" s="130">
        <f t="shared" si="139"/>
        <v>10</v>
      </c>
      <c r="DZ37" s="130">
        <f t="shared" si="140"/>
        <v>11</v>
      </c>
      <c r="EA37" s="130">
        <f t="shared" si="141"/>
        <v>9</v>
      </c>
      <c r="EB37" s="130">
        <f t="shared" si="142"/>
        <v>9</v>
      </c>
      <c r="EC37" s="130">
        <f t="shared" si="143"/>
        <v>9</v>
      </c>
      <c r="ED37" s="130">
        <f t="shared" si="144"/>
        <v>10</v>
      </c>
      <c r="EE37" s="130">
        <f t="shared" si="145"/>
        <v>10</v>
      </c>
      <c r="EF37" s="130">
        <f t="shared" si="146"/>
        <v>9</v>
      </c>
      <c r="EG37" s="130">
        <f t="shared" si="147"/>
        <v>12</v>
      </c>
      <c r="EH37" s="130">
        <f t="shared" si="148"/>
        <v>13</v>
      </c>
      <c r="EI37" s="130">
        <f t="shared" si="149"/>
        <v>14</v>
      </c>
      <c r="EJ37" s="130">
        <f t="shared" si="150"/>
        <v>31</v>
      </c>
      <c r="EK37" s="130">
        <f t="shared" si="151"/>
        <v>11</v>
      </c>
      <c r="EL37" s="130">
        <f t="shared" si="152"/>
        <v>11</v>
      </c>
      <c r="EM37" s="130">
        <f t="shared" si="153"/>
        <v>11</v>
      </c>
      <c r="EN37" s="130">
        <f t="shared" si="154"/>
        <v>14</v>
      </c>
      <c r="EO37" s="130">
        <f t="shared" si="155"/>
        <v>13</v>
      </c>
      <c r="EP37" s="130">
        <f t="shared" si="156"/>
        <v>10</v>
      </c>
      <c r="EQ37" s="130">
        <f t="shared" si="157"/>
        <v>9</v>
      </c>
      <c r="ER37" s="130">
        <f t="shared" si="158"/>
        <v>10</v>
      </c>
      <c r="ES37" s="130">
        <f t="shared" si="159"/>
        <v>9</v>
      </c>
      <c r="ET37" s="130">
        <f t="shared" si="160"/>
        <v>8</v>
      </c>
      <c r="EU37" s="130">
        <f t="shared" si="161"/>
        <v>0</v>
      </c>
      <c r="EV37" s="130">
        <f t="shared" si="162"/>
        <v>13</v>
      </c>
      <c r="EW37" s="130">
        <f t="shared" si="163"/>
        <v>8</v>
      </c>
      <c r="EX37" s="130">
        <f t="shared" si="164"/>
        <v>9</v>
      </c>
      <c r="EY37" s="130">
        <f t="shared" si="165"/>
        <v>9</v>
      </c>
      <c r="EZ37" s="130">
        <f t="shared" si="166"/>
        <v>8</v>
      </c>
      <c r="FA37" s="130">
        <f t="shared" si="167"/>
        <v>9</v>
      </c>
      <c r="FB37" s="130">
        <f t="shared" si="168"/>
        <v>9</v>
      </c>
      <c r="FC37" s="130">
        <f t="shared" si="169"/>
        <v>10</v>
      </c>
      <c r="FD37" s="130">
        <f t="shared" si="170"/>
        <v>8</v>
      </c>
      <c r="FE37" s="130">
        <f t="shared" si="171"/>
        <v>8</v>
      </c>
      <c r="FF37" s="130">
        <f t="shared" si="172"/>
        <v>8</v>
      </c>
      <c r="FG37" s="130">
        <f t="shared" si="173"/>
        <v>7</v>
      </c>
      <c r="FH37" s="130">
        <f t="shared" si="174"/>
        <v>8</v>
      </c>
      <c r="FI37" s="130">
        <f t="shared" si="175"/>
        <v>8</v>
      </c>
      <c r="FJ37" s="130">
        <f t="shared" si="176"/>
        <v>8</v>
      </c>
      <c r="FK37" s="130">
        <f t="shared" si="177"/>
        <v>7</v>
      </c>
      <c r="FL37" s="130">
        <f t="shared" si="178"/>
        <v>9</v>
      </c>
      <c r="FM37" s="130">
        <f t="shared" si="179"/>
        <v>6</v>
      </c>
      <c r="FN37" s="130">
        <f t="shared" si="180"/>
        <v>7</v>
      </c>
      <c r="FO37" s="130">
        <f t="shared" si="181"/>
        <v>6</v>
      </c>
      <c r="FP37" s="130">
        <f t="shared" si="182"/>
        <v>7</v>
      </c>
      <c r="FQ37" s="130">
        <f t="shared" si="183"/>
        <v>5</v>
      </c>
      <c r="FR37" s="130">
        <f t="shared" si="184"/>
        <v>6</v>
      </c>
      <c r="FS37" s="130">
        <f t="shared" si="185"/>
        <v>6</v>
      </c>
      <c r="FT37" s="130">
        <f t="shared" si="186"/>
        <v>6</v>
      </c>
      <c r="FU37" s="130">
        <f t="shared" si="187"/>
        <v>6</v>
      </c>
      <c r="FV37" s="130">
        <f t="shared" si="188"/>
        <v>5.5</v>
      </c>
      <c r="FW37" s="130">
        <f t="shared" si="189"/>
        <v>5.5</v>
      </c>
      <c r="FX37" s="130">
        <f t="shared" si="190"/>
        <v>6</v>
      </c>
      <c r="FY37" s="130">
        <f t="shared" si="191"/>
        <v>-5</v>
      </c>
      <c r="FZ37" s="130">
        <f t="shared" si="192"/>
        <v>8</v>
      </c>
      <c r="GA37" s="130">
        <f t="shared" si="193"/>
        <v>8</v>
      </c>
      <c r="GB37" s="130">
        <f t="shared" si="194"/>
        <v>8</v>
      </c>
      <c r="GC37" s="130">
        <f t="shared" si="195"/>
        <v>8</v>
      </c>
      <c r="GD37" s="130">
        <f t="shared" si="196"/>
        <v>8</v>
      </c>
      <c r="GE37" s="130">
        <f t="shared" si="197"/>
        <v>8</v>
      </c>
      <c r="GF37" s="130">
        <f t="shared" si="198"/>
        <v>8</v>
      </c>
      <c r="GG37" s="130">
        <f t="shared" si="199"/>
        <v>3</v>
      </c>
      <c r="GH37" s="130">
        <f t="shared" si="200"/>
        <v>3</v>
      </c>
      <c r="GI37" s="130">
        <f t="shared" si="201"/>
        <v>3</v>
      </c>
      <c r="GJ37" s="130">
        <f t="shared" si="202"/>
        <v>3</v>
      </c>
      <c r="GK37" s="130">
        <f t="shared" si="203"/>
        <v>3</v>
      </c>
      <c r="GL37" s="130">
        <f t="shared" si="204"/>
        <v>3</v>
      </c>
      <c r="GM37" s="130">
        <f t="shared" si="205"/>
        <v>3</v>
      </c>
      <c r="GN37" s="130">
        <f t="shared" si="206"/>
        <v>9</v>
      </c>
      <c r="GO37" s="130">
        <f t="shared" si="87"/>
        <v>5.6666666666666288</v>
      </c>
      <c r="GP37" s="130">
        <f t="shared" si="88"/>
        <v>5.6666666666666288</v>
      </c>
      <c r="GQ37" s="130">
        <f t="shared" si="89"/>
        <v>5.6666666666666288</v>
      </c>
      <c r="GR37" s="130">
        <f t="shared" si="90"/>
        <v>5.6666666666666288</v>
      </c>
      <c r="GS37" s="130">
        <f t="shared" si="91"/>
        <v>5.6666666666666288</v>
      </c>
      <c r="GT37" s="130">
        <f t="shared" si="92"/>
        <v>5.6666666666668561</v>
      </c>
    </row>
    <row r="38" spans="1:202">
      <c r="A38" s="136" t="s">
        <v>43</v>
      </c>
      <c r="B38" s="137">
        <v>346</v>
      </c>
      <c r="C38" s="28">
        <v>351</v>
      </c>
      <c r="D38" s="28">
        <v>361</v>
      </c>
      <c r="E38" s="130">
        <v>372</v>
      </c>
      <c r="F38" s="130">
        <v>374</v>
      </c>
      <c r="G38" s="130">
        <v>379</v>
      </c>
      <c r="H38" s="28">
        <v>387</v>
      </c>
      <c r="I38" s="28">
        <v>394</v>
      </c>
      <c r="J38" s="28">
        <v>400</v>
      </c>
      <c r="K38" s="28">
        <v>405</v>
      </c>
      <c r="L38" s="28">
        <v>412</v>
      </c>
      <c r="M38" s="28">
        <v>416</v>
      </c>
      <c r="N38" s="28">
        <v>438</v>
      </c>
      <c r="O38" s="28">
        <v>456</v>
      </c>
      <c r="P38" s="28">
        <v>472</v>
      </c>
      <c r="Q38" s="28">
        <v>483</v>
      </c>
      <c r="R38" s="28">
        <v>485</v>
      </c>
      <c r="S38" s="28">
        <v>491</v>
      </c>
      <c r="T38" s="28">
        <v>497</v>
      </c>
      <c r="U38" s="28">
        <v>503</v>
      </c>
      <c r="V38" s="28">
        <v>509</v>
      </c>
      <c r="W38" s="28">
        <v>514</v>
      </c>
      <c r="X38" s="28">
        <v>520</v>
      </c>
      <c r="Y38" s="28">
        <v>527</v>
      </c>
      <c r="Z38" s="28">
        <v>531</v>
      </c>
      <c r="AA38" s="28">
        <v>536</v>
      </c>
      <c r="AB38" s="28">
        <v>542</v>
      </c>
      <c r="AC38" s="28">
        <v>555</v>
      </c>
      <c r="AD38" s="28">
        <v>558</v>
      </c>
      <c r="AE38" s="28">
        <v>568</v>
      </c>
      <c r="AF38" s="28">
        <v>578</v>
      </c>
      <c r="AG38" s="28">
        <v>589</v>
      </c>
      <c r="AH38" s="28">
        <v>600</v>
      </c>
      <c r="AI38" s="28">
        <v>611</v>
      </c>
      <c r="AJ38" s="28">
        <v>618</v>
      </c>
      <c r="AK38" s="28">
        <v>626</v>
      </c>
      <c r="AL38" s="28">
        <v>632</v>
      </c>
      <c r="AM38" s="28">
        <v>639</v>
      </c>
      <c r="AN38" s="28">
        <v>639</v>
      </c>
      <c r="AO38" s="28">
        <v>651</v>
      </c>
      <c r="AP38" s="28">
        <v>656</v>
      </c>
      <c r="AQ38" s="28">
        <v>658</v>
      </c>
      <c r="AR38" s="28">
        <v>664</v>
      </c>
      <c r="AS38" s="28">
        <v>672</v>
      </c>
      <c r="AT38" s="146">
        <v>679</v>
      </c>
      <c r="AU38" s="28">
        <v>686</v>
      </c>
      <c r="AV38" s="28">
        <v>693</v>
      </c>
      <c r="AW38" s="28">
        <v>699</v>
      </c>
      <c r="AX38" s="28">
        <v>708</v>
      </c>
      <c r="AY38" s="28">
        <v>714</v>
      </c>
      <c r="AZ38" s="28">
        <v>720</v>
      </c>
      <c r="BA38" s="28">
        <v>727</v>
      </c>
      <c r="BB38" s="28">
        <v>730</v>
      </c>
      <c r="BC38" s="28">
        <v>730</v>
      </c>
      <c r="BD38" s="28">
        <v>730</v>
      </c>
      <c r="BE38" s="28">
        <v>730</v>
      </c>
      <c r="BF38" s="130">
        <v>730</v>
      </c>
      <c r="BG38" s="28">
        <v>730</v>
      </c>
      <c r="BH38" s="28">
        <v>737</v>
      </c>
      <c r="BI38" s="28">
        <v>757</v>
      </c>
      <c r="BJ38" s="27">
        <v>772</v>
      </c>
      <c r="BK38" s="27">
        <v>787</v>
      </c>
      <c r="BL38" s="27">
        <v>803</v>
      </c>
      <c r="BM38" s="27">
        <v>818</v>
      </c>
      <c r="BN38" s="28">
        <v>834</v>
      </c>
      <c r="BO38" s="130">
        <f t="shared" si="85"/>
        <v>849</v>
      </c>
      <c r="BP38" s="130">
        <v>864</v>
      </c>
      <c r="BQ38" s="130">
        <v>872</v>
      </c>
      <c r="BR38" s="130">
        <v>872</v>
      </c>
      <c r="BS38" s="130">
        <v>878</v>
      </c>
      <c r="BT38" s="130">
        <v>884</v>
      </c>
      <c r="BU38" s="130">
        <v>890</v>
      </c>
      <c r="BV38" s="130">
        <v>896</v>
      </c>
      <c r="BW38" s="130">
        <v>902</v>
      </c>
      <c r="BX38" s="130">
        <v>908</v>
      </c>
      <c r="BY38" s="28">
        <v>914</v>
      </c>
      <c r="BZ38" s="130">
        <v>919</v>
      </c>
      <c r="CA38" s="130">
        <v>924</v>
      </c>
      <c r="CB38" s="130">
        <v>929</v>
      </c>
      <c r="CC38" s="130">
        <v>934</v>
      </c>
      <c r="CD38" s="130">
        <v>939</v>
      </c>
      <c r="CE38" s="130">
        <v>944</v>
      </c>
      <c r="CF38" s="130">
        <v>949</v>
      </c>
      <c r="CG38" s="28">
        <v>959</v>
      </c>
      <c r="CH38" s="130">
        <f t="shared" ref="CH38:CL38" si="210">+CG38+($CM38-$CG38)/6</f>
        <v>963.66666666666663</v>
      </c>
      <c r="CI38" s="130">
        <f t="shared" si="210"/>
        <v>968.33333333333326</v>
      </c>
      <c r="CJ38" s="130">
        <f t="shared" si="210"/>
        <v>972.99999999999989</v>
      </c>
      <c r="CK38" s="130">
        <f t="shared" si="210"/>
        <v>977.66666666666652</v>
      </c>
      <c r="CL38" s="130">
        <f t="shared" si="210"/>
        <v>982.33333333333314</v>
      </c>
      <c r="CM38" s="28">
        <v>987</v>
      </c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130">
        <f t="shared" si="124"/>
        <v>5</v>
      </c>
      <c r="DK38" s="130">
        <f t="shared" si="125"/>
        <v>10</v>
      </c>
      <c r="DL38" s="130">
        <f t="shared" si="126"/>
        <v>11</v>
      </c>
      <c r="DM38" s="130">
        <f t="shared" si="127"/>
        <v>2</v>
      </c>
      <c r="DN38" s="130">
        <f t="shared" si="128"/>
        <v>5</v>
      </c>
      <c r="DO38" s="130">
        <f t="shared" si="129"/>
        <v>8</v>
      </c>
      <c r="DP38" s="130">
        <f t="shared" si="130"/>
        <v>7</v>
      </c>
      <c r="DQ38" s="130">
        <f t="shared" si="131"/>
        <v>6</v>
      </c>
      <c r="DR38" s="130">
        <f t="shared" si="132"/>
        <v>5</v>
      </c>
      <c r="DS38" s="130">
        <f t="shared" si="133"/>
        <v>7</v>
      </c>
      <c r="DT38" s="130">
        <f t="shared" si="134"/>
        <v>4</v>
      </c>
      <c r="DU38" s="130">
        <f t="shared" si="135"/>
        <v>22</v>
      </c>
      <c r="DV38" s="130">
        <f t="shared" si="136"/>
        <v>18</v>
      </c>
      <c r="DW38" s="130">
        <f t="shared" si="137"/>
        <v>16</v>
      </c>
      <c r="DX38" s="130">
        <f t="shared" si="138"/>
        <v>11</v>
      </c>
      <c r="DY38" s="130">
        <f t="shared" si="139"/>
        <v>2</v>
      </c>
      <c r="DZ38" s="130">
        <f t="shared" si="140"/>
        <v>6</v>
      </c>
      <c r="EA38" s="130">
        <f t="shared" si="141"/>
        <v>6</v>
      </c>
      <c r="EB38" s="130">
        <f t="shared" si="142"/>
        <v>6</v>
      </c>
      <c r="EC38" s="130">
        <f t="shared" si="143"/>
        <v>6</v>
      </c>
      <c r="ED38" s="130">
        <f t="shared" si="144"/>
        <v>5</v>
      </c>
      <c r="EE38" s="130">
        <f t="shared" si="145"/>
        <v>6</v>
      </c>
      <c r="EF38" s="130">
        <f t="shared" si="146"/>
        <v>7</v>
      </c>
      <c r="EG38" s="130">
        <f t="shared" si="147"/>
        <v>4</v>
      </c>
      <c r="EH38" s="130">
        <f t="shared" si="148"/>
        <v>5</v>
      </c>
      <c r="EI38" s="130">
        <f t="shared" si="149"/>
        <v>6</v>
      </c>
      <c r="EJ38" s="130">
        <f t="shared" si="150"/>
        <v>13</v>
      </c>
      <c r="EK38" s="130">
        <f t="shared" si="151"/>
        <v>3</v>
      </c>
      <c r="EL38" s="130">
        <f t="shared" si="152"/>
        <v>10</v>
      </c>
      <c r="EM38" s="130">
        <f t="shared" si="153"/>
        <v>10</v>
      </c>
      <c r="EN38" s="130">
        <f t="shared" si="154"/>
        <v>11</v>
      </c>
      <c r="EO38" s="130">
        <f t="shared" si="155"/>
        <v>11</v>
      </c>
      <c r="EP38" s="130">
        <f t="shared" si="156"/>
        <v>11</v>
      </c>
      <c r="EQ38" s="130">
        <f t="shared" si="157"/>
        <v>7</v>
      </c>
      <c r="ER38" s="130">
        <f t="shared" si="158"/>
        <v>8</v>
      </c>
      <c r="ES38" s="130">
        <f t="shared" si="159"/>
        <v>6</v>
      </c>
      <c r="ET38" s="130">
        <f t="shared" si="160"/>
        <v>7</v>
      </c>
      <c r="EU38" s="130">
        <f t="shared" si="161"/>
        <v>0</v>
      </c>
      <c r="EV38" s="130">
        <f t="shared" si="162"/>
        <v>12</v>
      </c>
      <c r="EW38" s="130">
        <f t="shared" si="163"/>
        <v>5</v>
      </c>
      <c r="EX38" s="130">
        <f t="shared" si="164"/>
        <v>2</v>
      </c>
      <c r="EY38" s="130">
        <f t="shared" si="165"/>
        <v>6</v>
      </c>
      <c r="EZ38" s="130">
        <f t="shared" si="166"/>
        <v>8</v>
      </c>
      <c r="FA38" s="130">
        <f t="shared" si="167"/>
        <v>7</v>
      </c>
      <c r="FB38" s="130">
        <f t="shared" si="168"/>
        <v>7</v>
      </c>
      <c r="FC38" s="130">
        <f t="shared" si="169"/>
        <v>7</v>
      </c>
      <c r="FD38" s="130">
        <f t="shared" si="170"/>
        <v>6</v>
      </c>
      <c r="FE38" s="130">
        <f t="shared" si="171"/>
        <v>9</v>
      </c>
      <c r="FF38" s="130">
        <f t="shared" si="172"/>
        <v>6</v>
      </c>
      <c r="FG38" s="130">
        <f t="shared" si="173"/>
        <v>6</v>
      </c>
      <c r="FH38" s="130">
        <f t="shared" si="174"/>
        <v>7</v>
      </c>
      <c r="FI38" s="130">
        <f t="shared" si="175"/>
        <v>3</v>
      </c>
      <c r="FJ38" s="130">
        <f t="shared" si="176"/>
        <v>0</v>
      </c>
      <c r="FK38" s="130">
        <f t="shared" si="177"/>
        <v>0</v>
      </c>
      <c r="FL38" s="130">
        <f t="shared" si="178"/>
        <v>0</v>
      </c>
      <c r="FM38" s="130">
        <f t="shared" si="179"/>
        <v>0</v>
      </c>
      <c r="FN38" s="130">
        <f t="shared" si="180"/>
        <v>0</v>
      </c>
      <c r="FO38" s="130">
        <f t="shared" si="181"/>
        <v>7</v>
      </c>
      <c r="FP38" s="130">
        <f t="shared" si="182"/>
        <v>20</v>
      </c>
      <c r="FQ38" s="130">
        <f t="shared" si="183"/>
        <v>15</v>
      </c>
      <c r="FR38" s="130">
        <f t="shared" si="184"/>
        <v>15</v>
      </c>
      <c r="FS38" s="130">
        <f t="shared" si="185"/>
        <v>16</v>
      </c>
      <c r="FT38" s="130">
        <f t="shared" si="186"/>
        <v>15</v>
      </c>
      <c r="FU38" s="130">
        <f t="shared" si="187"/>
        <v>16</v>
      </c>
      <c r="FV38" s="130">
        <f t="shared" si="188"/>
        <v>15</v>
      </c>
      <c r="FW38" s="130">
        <f t="shared" si="189"/>
        <v>15</v>
      </c>
      <c r="FX38" s="130">
        <f t="shared" si="190"/>
        <v>8</v>
      </c>
      <c r="FY38" s="130">
        <f t="shared" si="191"/>
        <v>0</v>
      </c>
      <c r="FZ38" s="130">
        <f t="shared" si="192"/>
        <v>6</v>
      </c>
      <c r="GA38" s="130">
        <f t="shared" si="193"/>
        <v>6</v>
      </c>
      <c r="GB38" s="130">
        <f t="shared" si="194"/>
        <v>6</v>
      </c>
      <c r="GC38" s="130">
        <f t="shared" si="195"/>
        <v>6</v>
      </c>
      <c r="GD38" s="130">
        <f t="shared" si="196"/>
        <v>6</v>
      </c>
      <c r="GE38" s="130">
        <f t="shared" si="197"/>
        <v>6</v>
      </c>
      <c r="GF38" s="130">
        <f t="shared" si="198"/>
        <v>6</v>
      </c>
      <c r="GG38" s="130">
        <f t="shared" si="199"/>
        <v>5</v>
      </c>
      <c r="GH38" s="130">
        <f t="shared" si="200"/>
        <v>5</v>
      </c>
      <c r="GI38" s="130">
        <f t="shared" si="201"/>
        <v>5</v>
      </c>
      <c r="GJ38" s="130">
        <f t="shared" si="202"/>
        <v>5</v>
      </c>
      <c r="GK38" s="130">
        <f t="shared" si="203"/>
        <v>5</v>
      </c>
      <c r="GL38" s="130">
        <f t="shared" si="204"/>
        <v>5</v>
      </c>
      <c r="GM38" s="130">
        <f t="shared" si="205"/>
        <v>5</v>
      </c>
      <c r="GN38" s="130">
        <f t="shared" si="206"/>
        <v>10</v>
      </c>
      <c r="GO38" s="130">
        <f t="shared" si="87"/>
        <v>4.6666666666666288</v>
      </c>
      <c r="GP38" s="130">
        <f t="shared" si="88"/>
        <v>4.6666666666666288</v>
      </c>
      <c r="GQ38" s="130">
        <f t="shared" si="89"/>
        <v>4.6666666666666288</v>
      </c>
      <c r="GR38" s="130">
        <f t="shared" si="90"/>
        <v>4.6666666666666288</v>
      </c>
      <c r="GS38" s="130">
        <f t="shared" si="91"/>
        <v>4.6666666666666288</v>
      </c>
      <c r="GT38" s="130">
        <f t="shared" si="92"/>
        <v>4.6666666666668561</v>
      </c>
    </row>
    <row r="39" spans="1:202">
      <c r="A39" s="136" t="s">
        <v>61</v>
      </c>
      <c r="B39" s="137">
        <v>384</v>
      </c>
      <c r="C39" s="28">
        <v>396</v>
      </c>
      <c r="D39" s="28">
        <v>407</v>
      </c>
      <c r="E39" s="130">
        <v>420</v>
      </c>
      <c r="F39" s="130">
        <v>432</v>
      </c>
      <c r="G39" s="130">
        <v>443</v>
      </c>
      <c r="H39" s="28">
        <v>449</v>
      </c>
      <c r="I39" s="28">
        <v>459</v>
      </c>
      <c r="J39" s="28">
        <v>467</v>
      </c>
      <c r="K39" s="28">
        <v>472</v>
      </c>
      <c r="L39" s="28">
        <v>479</v>
      </c>
      <c r="M39" s="28">
        <v>484</v>
      </c>
      <c r="N39" s="28">
        <v>495</v>
      </c>
      <c r="O39" s="28">
        <v>500</v>
      </c>
      <c r="P39" s="28">
        <v>505</v>
      </c>
      <c r="Q39" s="28">
        <v>511</v>
      </c>
      <c r="R39" s="28">
        <v>517</v>
      </c>
      <c r="S39" s="28">
        <v>522</v>
      </c>
      <c r="T39" s="28">
        <v>529</v>
      </c>
      <c r="U39" s="28">
        <v>536</v>
      </c>
      <c r="V39" s="28">
        <v>544</v>
      </c>
      <c r="W39" s="28">
        <v>550</v>
      </c>
      <c r="X39" s="28">
        <v>556</v>
      </c>
      <c r="Y39" s="28">
        <v>563</v>
      </c>
      <c r="Z39" s="28">
        <v>569</v>
      </c>
      <c r="AA39" s="28">
        <v>576</v>
      </c>
      <c r="AB39" s="28">
        <v>582</v>
      </c>
      <c r="AC39" s="28">
        <v>594</v>
      </c>
      <c r="AD39" s="28">
        <v>600</v>
      </c>
      <c r="AE39" s="28">
        <v>606</v>
      </c>
      <c r="AF39" s="28">
        <v>607</v>
      </c>
      <c r="AG39" s="28">
        <v>607</v>
      </c>
      <c r="AH39" s="28">
        <v>610</v>
      </c>
      <c r="AI39" s="28">
        <v>612</v>
      </c>
      <c r="AJ39" s="28">
        <v>615</v>
      </c>
      <c r="AK39" s="28">
        <v>615</v>
      </c>
      <c r="AL39" s="28">
        <v>617</v>
      </c>
      <c r="AM39" s="28">
        <v>618</v>
      </c>
      <c r="AN39" s="28">
        <v>618</v>
      </c>
      <c r="AO39" s="28">
        <v>623</v>
      </c>
      <c r="AP39" s="28">
        <v>625</v>
      </c>
      <c r="AQ39" s="28">
        <v>628</v>
      </c>
      <c r="AR39" s="28">
        <v>631</v>
      </c>
      <c r="AS39" s="28">
        <v>632</v>
      </c>
      <c r="AT39" s="146">
        <v>634.5</v>
      </c>
      <c r="AU39" s="28">
        <v>637</v>
      </c>
      <c r="AV39" s="28">
        <v>639</v>
      </c>
      <c r="AW39" s="28">
        <v>640</v>
      </c>
      <c r="AX39" s="28">
        <v>643</v>
      </c>
      <c r="AY39" s="28">
        <v>645</v>
      </c>
      <c r="AZ39" s="28">
        <v>646</v>
      </c>
      <c r="BA39" s="28">
        <v>649</v>
      </c>
      <c r="BB39" s="28">
        <v>652</v>
      </c>
      <c r="BC39" s="28">
        <v>653</v>
      </c>
      <c r="BD39" s="28">
        <v>656</v>
      </c>
      <c r="BE39" s="28">
        <v>659</v>
      </c>
      <c r="BF39" s="130">
        <v>661</v>
      </c>
      <c r="BG39" s="28">
        <v>664</v>
      </c>
      <c r="BH39" s="28">
        <v>666</v>
      </c>
      <c r="BI39" s="28">
        <v>668</v>
      </c>
      <c r="BJ39" s="27">
        <v>669</v>
      </c>
      <c r="BK39" s="27">
        <v>671</v>
      </c>
      <c r="BL39" s="27">
        <v>673</v>
      </c>
      <c r="BM39" s="27">
        <v>675</v>
      </c>
      <c r="BN39" s="28">
        <v>677</v>
      </c>
      <c r="BO39" s="130">
        <f t="shared" si="85"/>
        <v>678.5</v>
      </c>
      <c r="BP39" s="130">
        <v>680</v>
      </c>
      <c r="BQ39" s="130">
        <v>682</v>
      </c>
      <c r="BR39" s="130">
        <v>681</v>
      </c>
      <c r="BS39" s="130">
        <v>687</v>
      </c>
      <c r="BT39" s="130">
        <v>693</v>
      </c>
      <c r="BU39" s="130">
        <v>699</v>
      </c>
      <c r="BV39" s="130">
        <v>705</v>
      </c>
      <c r="BW39" s="130">
        <v>711</v>
      </c>
      <c r="BX39" s="130">
        <v>717</v>
      </c>
      <c r="BY39" s="28">
        <v>723</v>
      </c>
      <c r="BZ39" s="130">
        <v>727</v>
      </c>
      <c r="CA39" s="130">
        <v>731</v>
      </c>
      <c r="CB39" s="130">
        <v>735</v>
      </c>
      <c r="CC39" s="130">
        <v>739</v>
      </c>
      <c r="CD39" s="130">
        <v>743</v>
      </c>
      <c r="CE39" s="130">
        <v>747</v>
      </c>
      <c r="CF39" s="130">
        <v>751</v>
      </c>
      <c r="CG39" s="28">
        <v>761</v>
      </c>
      <c r="CH39" s="130">
        <f t="shared" ref="CH39:CL39" si="211">+CG39+($CM39-$CG39)/6</f>
        <v>766.83333333333337</v>
      </c>
      <c r="CI39" s="130">
        <f t="shared" si="211"/>
        <v>772.66666666666674</v>
      </c>
      <c r="CJ39" s="130">
        <f t="shared" si="211"/>
        <v>778.50000000000011</v>
      </c>
      <c r="CK39" s="130">
        <f t="shared" si="211"/>
        <v>784.33333333333348</v>
      </c>
      <c r="CL39" s="130">
        <f t="shared" si="211"/>
        <v>790.16666666666686</v>
      </c>
      <c r="CM39" s="28">
        <v>796</v>
      </c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130">
        <f t="shared" si="124"/>
        <v>12</v>
      </c>
      <c r="DK39" s="130">
        <f t="shared" si="125"/>
        <v>11</v>
      </c>
      <c r="DL39" s="130">
        <f t="shared" si="126"/>
        <v>13</v>
      </c>
      <c r="DM39" s="130">
        <f t="shared" si="127"/>
        <v>12</v>
      </c>
      <c r="DN39" s="130">
        <f t="shared" si="128"/>
        <v>11</v>
      </c>
      <c r="DO39" s="130">
        <f t="shared" si="129"/>
        <v>6</v>
      </c>
      <c r="DP39" s="130">
        <f t="shared" si="130"/>
        <v>10</v>
      </c>
      <c r="DQ39" s="130">
        <f t="shared" si="131"/>
        <v>8</v>
      </c>
      <c r="DR39" s="130">
        <f t="shared" si="132"/>
        <v>5</v>
      </c>
      <c r="DS39" s="130">
        <f t="shared" si="133"/>
        <v>7</v>
      </c>
      <c r="DT39" s="130">
        <f t="shared" si="134"/>
        <v>5</v>
      </c>
      <c r="DU39" s="130">
        <f t="shared" si="135"/>
        <v>11</v>
      </c>
      <c r="DV39" s="130">
        <f t="shared" si="136"/>
        <v>5</v>
      </c>
      <c r="DW39" s="130">
        <f t="shared" si="137"/>
        <v>5</v>
      </c>
      <c r="DX39" s="130">
        <f t="shared" si="138"/>
        <v>6</v>
      </c>
      <c r="DY39" s="130">
        <f t="shared" si="139"/>
        <v>6</v>
      </c>
      <c r="DZ39" s="130">
        <f t="shared" si="140"/>
        <v>5</v>
      </c>
      <c r="EA39" s="130">
        <f t="shared" si="141"/>
        <v>7</v>
      </c>
      <c r="EB39" s="130">
        <f t="shared" si="142"/>
        <v>7</v>
      </c>
      <c r="EC39" s="130">
        <f t="shared" si="143"/>
        <v>8</v>
      </c>
      <c r="ED39" s="130">
        <f t="shared" si="144"/>
        <v>6</v>
      </c>
      <c r="EE39" s="130">
        <f t="shared" si="145"/>
        <v>6</v>
      </c>
      <c r="EF39" s="130">
        <f t="shared" si="146"/>
        <v>7</v>
      </c>
      <c r="EG39" s="130">
        <f t="shared" si="147"/>
        <v>6</v>
      </c>
      <c r="EH39" s="130">
        <f t="shared" si="148"/>
        <v>7</v>
      </c>
      <c r="EI39" s="130">
        <f t="shared" si="149"/>
        <v>6</v>
      </c>
      <c r="EJ39" s="130">
        <f t="shared" si="150"/>
        <v>12</v>
      </c>
      <c r="EK39" s="130">
        <f t="shared" si="151"/>
        <v>6</v>
      </c>
      <c r="EL39" s="130">
        <f t="shared" si="152"/>
        <v>6</v>
      </c>
      <c r="EM39" s="130">
        <f t="shared" si="153"/>
        <v>1</v>
      </c>
      <c r="EN39" s="130">
        <f t="shared" si="154"/>
        <v>0</v>
      </c>
      <c r="EO39" s="130">
        <f t="shared" si="155"/>
        <v>3</v>
      </c>
      <c r="EP39" s="130">
        <f t="shared" si="156"/>
        <v>2</v>
      </c>
      <c r="EQ39" s="130">
        <f t="shared" si="157"/>
        <v>3</v>
      </c>
      <c r="ER39" s="130">
        <f t="shared" si="158"/>
        <v>0</v>
      </c>
      <c r="ES39" s="130">
        <f t="shared" si="159"/>
        <v>2</v>
      </c>
      <c r="ET39" s="130">
        <f t="shared" si="160"/>
        <v>1</v>
      </c>
      <c r="EU39" s="130">
        <f t="shared" si="161"/>
        <v>0</v>
      </c>
      <c r="EV39" s="130">
        <f t="shared" si="162"/>
        <v>5</v>
      </c>
      <c r="EW39" s="130">
        <f t="shared" si="163"/>
        <v>2</v>
      </c>
      <c r="EX39" s="130">
        <f t="shared" si="164"/>
        <v>3</v>
      </c>
      <c r="EY39" s="130">
        <f t="shared" si="165"/>
        <v>3</v>
      </c>
      <c r="EZ39" s="130">
        <f t="shared" si="166"/>
        <v>1</v>
      </c>
      <c r="FA39" s="130">
        <f t="shared" si="167"/>
        <v>2.5</v>
      </c>
      <c r="FB39" s="130">
        <f t="shared" si="168"/>
        <v>2.5</v>
      </c>
      <c r="FC39" s="130">
        <f t="shared" si="169"/>
        <v>2</v>
      </c>
      <c r="FD39" s="130">
        <f t="shared" si="170"/>
        <v>1</v>
      </c>
      <c r="FE39" s="130">
        <f t="shared" si="171"/>
        <v>3</v>
      </c>
      <c r="FF39" s="130">
        <f t="shared" si="172"/>
        <v>2</v>
      </c>
      <c r="FG39" s="130">
        <f t="shared" si="173"/>
        <v>1</v>
      </c>
      <c r="FH39" s="130">
        <f t="shared" si="174"/>
        <v>3</v>
      </c>
      <c r="FI39" s="130">
        <f t="shared" si="175"/>
        <v>3</v>
      </c>
      <c r="FJ39" s="130">
        <f t="shared" si="176"/>
        <v>1</v>
      </c>
      <c r="FK39" s="130">
        <f t="shared" si="177"/>
        <v>3</v>
      </c>
      <c r="FL39" s="130">
        <f t="shared" si="178"/>
        <v>3</v>
      </c>
      <c r="FM39" s="130">
        <f t="shared" si="179"/>
        <v>2</v>
      </c>
      <c r="FN39" s="130">
        <f t="shared" si="180"/>
        <v>3</v>
      </c>
      <c r="FO39" s="130">
        <f t="shared" si="181"/>
        <v>2</v>
      </c>
      <c r="FP39" s="130">
        <f t="shared" si="182"/>
        <v>2</v>
      </c>
      <c r="FQ39" s="130">
        <f t="shared" si="183"/>
        <v>1</v>
      </c>
      <c r="FR39" s="130">
        <f t="shared" si="184"/>
        <v>2</v>
      </c>
      <c r="FS39" s="130">
        <f t="shared" si="185"/>
        <v>2</v>
      </c>
      <c r="FT39" s="130">
        <f t="shared" si="186"/>
        <v>2</v>
      </c>
      <c r="FU39" s="130">
        <f t="shared" si="187"/>
        <v>2</v>
      </c>
      <c r="FV39" s="130">
        <f t="shared" si="188"/>
        <v>1.5</v>
      </c>
      <c r="FW39" s="130">
        <f t="shared" si="189"/>
        <v>1.5</v>
      </c>
      <c r="FX39" s="130">
        <f t="shared" si="190"/>
        <v>2</v>
      </c>
      <c r="FY39" s="130">
        <f t="shared" si="191"/>
        <v>-1</v>
      </c>
      <c r="FZ39" s="130">
        <f t="shared" si="192"/>
        <v>6</v>
      </c>
      <c r="GA39" s="130">
        <f t="shared" si="193"/>
        <v>6</v>
      </c>
      <c r="GB39" s="130">
        <f t="shared" si="194"/>
        <v>6</v>
      </c>
      <c r="GC39" s="130">
        <f t="shared" si="195"/>
        <v>6</v>
      </c>
      <c r="GD39" s="130">
        <f t="shared" si="196"/>
        <v>6</v>
      </c>
      <c r="GE39" s="130">
        <f t="shared" si="197"/>
        <v>6</v>
      </c>
      <c r="GF39" s="130">
        <f t="shared" si="198"/>
        <v>6</v>
      </c>
      <c r="GG39" s="130">
        <f t="shared" si="199"/>
        <v>4</v>
      </c>
      <c r="GH39" s="130">
        <f t="shared" si="200"/>
        <v>4</v>
      </c>
      <c r="GI39" s="130">
        <f t="shared" si="201"/>
        <v>4</v>
      </c>
      <c r="GJ39" s="130">
        <f t="shared" si="202"/>
        <v>4</v>
      </c>
      <c r="GK39" s="130">
        <f t="shared" si="203"/>
        <v>4</v>
      </c>
      <c r="GL39" s="130">
        <f t="shared" si="204"/>
        <v>4</v>
      </c>
      <c r="GM39" s="130">
        <f t="shared" si="205"/>
        <v>4</v>
      </c>
      <c r="GN39" s="130">
        <f t="shared" si="206"/>
        <v>10</v>
      </c>
      <c r="GO39" s="130">
        <f t="shared" si="87"/>
        <v>5.8333333333333712</v>
      </c>
      <c r="GP39" s="130">
        <f t="shared" si="88"/>
        <v>5.8333333333333712</v>
      </c>
      <c r="GQ39" s="130">
        <f t="shared" si="89"/>
        <v>5.8333333333333712</v>
      </c>
      <c r="GR39" s="130">
        <f t="shared" si="90"/>
        <v>5.8333333333333712</v>
      </c>
      <c r="GS39" s="130">
        <f t="shared" si="91"/>
        <v>5.8333333333333712</v>
      </c>
      <c r="GT39" s="130">
        <f t="shared" si="92"/>
        <v>5.8333333333331439</v>
      </c>
    </row>
    <row r="40" spans="1:202">
      <c r="A40" s="136" t="s">
        <v>62</v>
      </c>
      <c r="B40" s="137">
        <v>246</v>
      </c>
      <c r="C40" s="28">
        <v>254</v>
      </c>
      <c r="D40" s="28">
        <v>261</v>
      </c>
      <c r="E40" s="130">
        <v>273</v>
      </c>
      <c r="F40" s="130">
        <v>281</v>
      </c>
      <c r="G40" s="130">
        <v>288</v>
      </c>
      <c r="H40" s="28">
        <v>294</v>
      </c>
      <c r="I40" s="28">
        <v>303</v>
      </c>
      <c r="J40" s="28">
        <v>309</v>
      </c>
      <c r="K40" s="28">
        <v>316</v>
      </c>
      <c r="L40" s="28">
        <v>324</v>
      </c>
      <c r="M40" s="28">
        <v>329</v>
      </c>
      <c r="N40" s="28">
        <v>342</v>
      </c>
      <c r="O40" s="28">
        <v>349</v>
      </c>
      <c r="P40" s="28">
        <v>356</v>
      </c>
      <c r="Q40" s="28">
        <v>359</v>
      </c>
      <c r="R40" s="28">
        <v>362</v>
      </c>
      <c r="S40" s="28">
        <v>367</v>
      </c>
      <c r="T40" s="28">
        <v>372</v>
      </c>
      <c r="U40" s="28">
        <v>379</v>
      </c>
      <c r="V40" s="28">
        <v>384</v>
      </c>
      <c r="W40" s="28">
        <v>390</v>
      </c>
      <c r="X40" s="28">
        <v>397</v>
      </c>
      <c r="Y40" s="28">
        <v>402</v>
      </c>
      <c r="Z40" s="28">
        <v>407</v>
      </c>
      <c r="AA40" s="28">
        <v>414</v>
      </c>
      <c r="AB40" s="28">
        <v>421</v>
      </c>
      <c r="AC40" s="28">
        <v>436</v>
      </c>
      <c r="AD40" s="28">
        <v>443</v>
      </c>
      <c r="AE40" s="28">
        <v>450</v>
      </c>
      <c r="AF40" s="28">
        <v>457</v>
      </c>
      <c r="AG40" s="28">
        <v>464</v>
      </c>
      <c r="AH40" s="28">
        <v>469</v>
      </c>
      <c r="AI40" s="28">
        <v>474</v>
      </c>
      <c r="AJ40" s="28">
        <v>481</v>
      </c>
      <c r="AK40" s="28">
        <v>486</v>
      </c>
      <c r="AL40" s="28">
        <v>490</v>
      </c>
      <c r="AM40" s="28">
        <v>495</v>
      </c>
      <c r="AN40" s="28">
        <v>495</v>
      </c>
      <c r="AO40" s="28">
        <v>502</v>
      </c>
      <c r="AP40" s="28">
        <v>505</v>
      </c>
      <c r="AQ40" s="28">
        <v>509</v>
      </c>
      <c r="AR40" s="28">
        <v>512</v>
      </c>
      <c r="AS40" s="28">
        <v>514</v>
      </c>
      <c r="AT40" s="146">
        <v>517</v>
      </c>
      <c r="AU40" s="28">
        <v>520</v>
      </c>
      <c r="AV40" s="28">
        <v>524</v>
      </c>
      <c r="AW40" s="28">
        <v>528</v>
      </c>
      <c r="AX40" s="28">
        <v>530</v>
      </c>
      <c r="AY40" s="28">
        <v>533</v>
      </c>
      <c r="AZ40" s="28">
        <v>537</v>
      </c>
      <c r="BA40" s="28">
        <v>540</v>
      </c>
      <c r="BB40" s="28">
        <v>545</v>
      </c>
      <c r="BC40" s="28">
        <v>548</v>
      </c>
      <c r="BD40" s="28">
        <v>552</v>
      </c>
      <c r="BE40" s="28">
        <v>554</v>
      </c>
      <c r="BF40" s="130">
        <v>557</v>
      </c>
      <c r="BG40" s="28">
        <v>560</v>
      </c>
      <c r="BH40" s="28">
        <v>563</v>
      </c>
      <c r="BI40" s="28">
        <v>567</v>
      </c>
      <c r="BJ40" s="27">
        <v>569</v>
      </c>
      <c r="BK40" s="27">
        <v>572</v>
      </c>
      <c r="BL40" s="27">
        <v>574</v>
      </c>
      <c r="BM40" s="27">
        <v>577</v>
      </c>
      <c r="BN40" s="28">
        <v>580</v>
      </c>
      <c r="BO40" s="130">
        <f t="shared" si="85"/>
        <v>581.5</v>
      </c>
      <c r="BP40" s="130">
        <v>583</v>
      </c>
      <c r="BQ40" s="130">
        <v>584</v>
      </c>
      <c r="BR40" s="130">
        <v>581</v>
      </c>
      <c r="BS40" s="130">
        <v>583</v>
      </c>
      <c r="BT40" s="130">
        <v>585</v>
      </c>
      <c r="BU40" s="130">
        <v>587</v>
      </c>
      <c r="BV40" s="130">
        <v>589</v>
      </c>
      <c r="BW40" s="130">
        <v>591</v>
      </c>
      <c r="BX40" s="130">
        <v>593</v>
      </c>
      <c r="BY40" s="28">
        <v>595</v>
      </c>
      <c r="BZ40" s="130">
        <v>596</v>
      </c>
      <c r="CA40" s="130">
        <v>597</v>
      </c>
      <c r="CB40" s="130">
        <v>598</v>
      </c>
      <c r="CC40" s="130">
        <v>599</v>
      </c>
      <c r="CD40" s="130">
        <v>600</v>
      </c>
      <c r="CE40" s="130">
        <v>601</v>
      </c>
      <c r="CF40" s="130">
        <v>602</v>
      </c>
      <c r="CG40" s="28">
        <v>609</v>
      </c>
      <c r="CH40" s="130">
        <f t="shared" ref="CH40:CL40" si="212">+CG40+($CM40-$CG40)/6</f>
        <v>610.66666666666663</v>
      </c>
      <c r="CI40" s="130">
        <f t="shared" si="212"/>
        <v>612.33333333333326</v>
      </c>
      <c r="CJ40" s="130">
        <f t="shared" si="212"/>
        <v>613.99999999999989</v>
      </c>
      <c r="CK40" s="130">
        <f t="shared" si="212"/>
        <v>615.66666666666652</v>
      </c>
      <c r="CL40" s="130">
        <f t="shared" si="212"/>
        <v>617.33333333333314</v>
      </c>
      <c r="CM40" s="28">
        <v>619</v>
      </c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130">
        <f t="shared" si="124"/>
        <v>8</v>
      </c>
      <c r="DK40" s="130">
        <f t="shared" si="125"/>
        <v>7</v>
      </c>
      <c r="DL40" s="130">
        <f t="shared" si="126"/>
        <v>12</v>
      </c>
      <c r="DM40" s="130">
        <f t="shared" si="127"/>
        <v>8</v>
      </c>
      <c r="DN40" s="130">
        <f t="shared" si="128"/>
        <v>7</v>
      </c>
      <c r="DO40" s="130">
        <f t="shared" si="129"/>
        <v>6</v>
      </c>
      <c r="DP40" s="130">
        <f t="shared" si="130"/>
        <v>9</v>
      </c>
      <c r="DQ40" s="130">
        <f t="shared" si="131"/>
        <v>6</v>
      </c>
      <c r="DR40" s="130">
        <f t="shared" si="132"/>
        <v>7</v>
      </c>
      <c r="DS40" s="130">
        <f t="shared" si="133"/>
        <v>8</v>
      </c>
      <c r="DT40" s="130">
        <f t="shared" si="134"/>
        <v>5</v>
      </c>
      <c r="DU40" s="130">
        <f t="shared" si="135"/>
        <v>13</v>
      </c>
      <c r="DV40" s="130">
        <f t="shared" si="136"/>
        <v>7</v>
      </c>
      <c r="DW40" s="130">
        <f t="shared" si="137"/>
        <v>7</v>
      </c>
      <c r="DX40" s="130">
        <f t="shared" si="138"/>
        <v>3</v>
      </c>
      <c r="DY40" s="130">
        <f t="shared" si="139"/>
        <v>3</v>
      </c>
      <c r="DZ40" s="130">
        <f t="shared" si="140"/>
        <v>5</v>
      </c>
      <c r="EA40" s="130">
        <f t="shared" si="141"/>
        <v>5</v>
      </c>
      <c r="EB40" s="130">
        <f t="shared" si="142"/>
        <v>7</v>
      </c>
      <c r="EC40" s="130">
        <f t="shared" si="143"/>
        <v>5</v>
      </c>
      <c r="ED40" s="130">
        <f t="shared" si="144"/>
        <v>6</v>
      </c>
      <c r="EE40" s="130">
        <f t="shared" si="145"/>
        <v>7</v>
      </c>
      <c r="EF40" s="130">
        <f t="shared" si="146"/>
        <v>5</v>
      </c>
      <c r="EG40" s="130">
        <f t="shared" si="147"/>
        <v>5</v>
      </c>
      <c r="EH40" s="130">
        <f t="shared" si="148"/>
        <v>7</v>
      </c>
      <c r="EI40" s="130">
        <f t="shared" si="149"/>
        <v>7</v>
      </c>
      <c r="EJ40" s="130">
        <f t="shared" si="150"/>
        <v>15</v>
      </c>
      <c r="EK40" s="130">
        <f t="shared" si="151"/>
        <v>7</v>
      </c>
      <c r="EL40" s="130">
        <f t="shared" si="152"/>
        <v>7</v>
      </c>
      <c r="EM40" s="130">
        <f t="shared" si="153"/>
        <v>7</v>
      </c>
      <c r="EN40" s="130">
        <f t="shared" si="154"/>
        <v>7</v>
      </c>
      <c r="EO40" s="130">
        <f t="shared" si="155"/>
        <v>5</v>
      </c>
      <c r="EP40" s="130">
        <f t="shared" si="156"/>
        <v>5</v>
      </c>
      <c r="EQ40" s="130">
        <f t="shared" si="157"/>
        <v>7</v>
      </c>
      <c r="ER40" s="130">
        <f t="shared" si="158"/>
        <v>5</v>
      </c>
      <c r="ES40" s="130">
        <f t="shared" si="159"/>
        <v>4</v>
      </c>
      <c r="ET40" s="130">
        <f t="shared" si="160"/>
        <v>5</v>
      </c>
      <c r="EU40" s="130">
        <f t="shared" si="161"/>
        <v>0</v>
      </c>
      <c r="EV40" s="130">
        <f t="shared" si="162"/>
        <v>7</v>
      </c>
      <c r="EW40" s="130">
        <f t="shared" si="163"/>
        <v>3</v>
      </c>
      <c r="EX40" s="130">
        <f t="shared" si="164"/>
        <v>4</v>
      </c>
      <c r="EY40" s="130">
        <f t="shared" si="165"/>
        <v>3</v>
      </c>
      <c r="EZ40" s="130">
        <f t="shared" si="166"/>
        <v>2</v>
      </c>
      <c r="FA40" s="130">
        <f t="shared" si="167"/>
        <v>3</v>
      </c>
      <c r="FB40" s="130">
        <f t="shared" si="168"/>
        <v>3</v>
      </c>
      <c r="FC40" s="130">
        <f t="shared" si="169"/>
        <v>4</v>
      </c>
      <c r="FD40" s="130">
        <f t="shared" si="170"/>
        <v>4</v>
      </c>
      <c r="FE40" s="130">
        <f t="shared" si="171"/>
        <v>2</v>
      </c>
      <c r="FF40" s="130">
        <f t="shared" si="172"/>
        <v>3</v>
      </c>
      <c r="FG40" s="130">
        <f t="shared" si="173"/>
        <v>4</v>
      </c>
      <c r="FH40" s="130">
        <f t="shared" si="174"/>
        <v>3</v>
      </c>
      <c r="FI40" s="130">
        <f t="shared" si="175"/>
        <v>5</v>
      </c>
      <c r="FJ40" s="130">
        <f t="shared" si="176"/>
        <v>3</v>
      </c>
      <c r="FK40" s="130">
        <f t="shared" si="177"/>
        <v>4</v>
      </c>
      <c r="FL40" s="130">
        <f t="shared" si="178"/>
        <v>2</v>
      </c>
      <c r="FM40" s="130">
        <f t="shared" si="179"/>
        <v>3</v>
      </c>
      <c r="FN40" s="130">
        <f t="shared" si="180"/>
        <v>3</v>
      </c>
      <c r="FO40" s="130">
        <f t="shared" si="181"/>
        <v>3</v>
      </c>
      <c r="FP40" s="130">
        <f t="shared" si="182"/>
        <v>4</v>
      </c>
      <c r="FQ40" s="130">
        <f t="shared" si="183"/>
        <v>2</v>
      </c>
      <c r="FR40" s="130">
        <f t="shared" si="184"/>
        <v>3</v>
      </c>
      <c r="FS40" s="130">
        <f t="shared" si="185"/>
        <v>2</v>
      </c>
      <c r="FT40" s="130">
        <f t="shared" si="186"/>
        <v>3</v>
      </c>
      <c r="FU40" s="130">
        <f t="shared" si="187"/>
        <v>3</v>
      </c>
      <c r="FV40" s="130">
        <f t="shared" si="188"/>
        <v>1.5</v>
      </c>
      <c r="FW40" s="130">
        <f t="shared" si="189"/>
        <v>1.5</v>
      </c>
      <c r="FX40" s="130">
        <f t="shared" si="190"/>
        <v>1</v>
      </c>
      <c r="FY40" s="130">
        <f t="shared" si="191"/>
        <v>-3</v>
      </c>
      <c r="FZ40" s="130">
        <f t="shared" si="192"/>
        <v>2</v>
      </c>
      <c r="GA40" s="130">
        <f t="shared" si="193"/>
        <v>2</v>
      </c>
      <c r="GB40" s="130">
        <f t="shared" si="194"/>
        <v>2</v>
      </c>
      <c r="GC40" s="130">
        <f t="shared" si="195"/>
        <v>2</v>
      </c>
      <c r="GD40" s="130">
        <f t="shared" si="196"/>
        <v>2</v>
      </c>
      <c r="GE40" s="130">
        <f t="shared" si="197"/>
        <v>2</v>
      </c>
      <c r="GF40" s="130">
        <f t="shared" si="198"/>
        <v>2</v>
      </c>
      <c r="GG40" s="130">
        <f t="shared" si="199"/>
        <v>1</v>
      </c>
      <c r="GH40" s="130">
        <f t="shared" si="200"/>
        <v>1</v>
      </c>
      <c r="GI40" s="130">
        <f t="shared" si="201"/>
        <v>1</v>
      </c>
      <c r="GJ40" s="130">
        <f t="shared" si="202"/>
        <v>1</v>
      </c>
      <c r="GK40" s="130">
        <f t="shared" si="203"/>
        <v>1</v>
      </c>
      <c r="GL40" s="130">
        <f t="shared" si="204"/>
        <v>1</v>
      </c>
      <c r="GM40" s="130">
        <f t="shared" si="205"/>
        <v>1</v>
      </c>
      <c r="GN40" s="130">
        <f t="shared" si="206"/>
        <v>7</v>
      </c>
      <c r="GO40" s="130">
        <f t="shared" si="87"/>
        <v>1.6666666666666288</v>
      </c>
      <c r="GP40" s="130">
        <f t="shared" si="88"/>
        <v>1.6666666666666288</v>
      </c>
      <c r="GQ40" s="130">
        <f t="shared" si="89"/>
        <v>1.6666666666666288</v>
      </c>
      <c r="GR40" s="130">
        <f t="shared" si="90"/>
        <v>1.6666666666666288</v>
      </c>
      <c r="GS40" s="130">
        <f t="shared" si="91"/>
        <v>1.6666666666666288</v>
      </c>
      <c r="GT40" s="130">
        <f t="shared" si="92"/>
        <v>1.6666666666668561</v>
      </c>
    </row>
    <row r="41" spans="1:202">
      <c r="A41" s="136" t="s">
        <v>63</v>
      </c>
      <c r="B41" s="137">
        <v>245</v>
      </c>
      <c r="C41" s="28">
        <v>251</v>
      </c>
      <c r="D41" s="28">
        <v>256</v>
      </c>
      <c r="E41" s="130">
        <v>263</v>
      </c>
      <c r="F41" s="130">
        <v>269</v>
      </c>
      <c r="G41" s="130">
        <v>274</v>
      </c>
      <c r="H41" s="28">
        <v>280</v>
      </c>
      <c r="I41" s="28">
        <v>286</v>
      </c>
      <c r="J41" s="28">
        <v>291</v>
      </c>
      <c r="K41" s="28">
        <v>295</v>
      </c>
      <c r="L41" s="28">
        <v>300</v>
      </c>
      <c r="M41" s="28">
        <v>305</v>
      </c>
      <c r="N41" s="28">
        <v>316</v>
      </c>
      <c r="O41" s="28">
        <v>321</v>
      </c>
      <c r="P41" s="28">
        <v>326</v>
      </c>
      <c r="Q41" s="28">
        <v>331</v>
      </c>
      <c r="R41" s="28">
        <v>336</v>
      </c>
      <c r="S41" s="28">
        <v>341</v>
      </c>
      <c r="T41" s="28">
        <v>346</v>
      </c>
      <c r="U41" s="28">
        <v>352</v>
      </c>
      <c r="V41" s="28">
        <v>357</v>
      </c>
      <c r="W41" s="28">
        <v>364</v>
      </c>
      <c r="X41" s="28">
        <v>369</v>
      </c>
      <c r="Y41" s="28">
        <v>375</v>
      </c>
      <c r="Z41" s="28">
        <v>380</v>
      </c>
      <c r="AA41" s="28">
        <v>385</v>
      </c>
      <c r="AB41" s="28">
        <v>389</v>
      </c>
      <c r="AC41" s="28">
        <v>401</v>
      </c>
      <c r="AD41" s="28">
        <v>406</v>
      </c>
      <c r="AE41" s="28">
        <v>411</v>
      </c>
      <c r="AF41" s="28">
        <v>415</v>
      </c>
      <c r="AG41" s="28">
        <v>419</v>
      </c>
      <c r="AH41" s="28">
        <v>425</v>
      </c>
      <c r="AI41" s="28">
        <v>429</v>
      </c>
      <c r="AJ41" s="28">
        <v>435</v>
      </c>
      <c r="AK41" s="28">
        <v>439</v>
      </c>
      <c r="AL41" s="28">
        <v>444</v>
      </c>
      <c r="AM41" s="28">
        <v>448</v>
      </c>
      <c r="AN41" s="28">
        <v>448</v>
      </c>
      <c r="AO41" s="28">
        <v>460</v>
      </c>
      <c r="AP41" s="28">
        <v>456</v>
      </c>
      <c r="AQ41" s="28">
        <v>472</v>
      </c>
      <c r="AR41" s="28">
        <v>478</v>
      </c>
      <c r="AS41" s="28">
        <v>483</v>
      </c>
      <c r="AT41" s="146">
        <v>488.5</v>
      </c>
      <c r="AU41" s="28">
        <v>494</v>
      </c>
      <c r="AV41" s="28">
        <v>500</v>
      </c>
      <c r="AW41" s="28">
        <v>507</v>
      </c>
      <c r="AX41" s="28">
        <v>514</v>
      </c>
      <c r="AY41" s="28">
        <v>520</v>
      </c>
      <c r="AZ41" s="28">
        <v>526</v>
      </c>
      <c r="BA41" s="28">
        <v>529</v>
      </c>
      <c r="BB41" s="28">
        <v>530</v>
      </c>
      <c r="BC41" s="28">
        <v>530</v>
      </c>
      <c r="BD41" s="28">
        <v>534</v>
      </c>
      <c r="BE41" s="28">
        <v>539</v>
      </c>
      <c r="BF41" s="130">
        <v>544</v>
      </c>
      <c r="BG41" s="28">
        <v>550</v>
      </c>
      <c r="BH41" s="28">
        <v>554</v>
      </c>
      <c r="BI41" s="28">
        <v>559</v>
      </c>
      <c r="BJ41" s="27">
        <v>564</v>
      </c>
      <c r="BK41" s="27">
        <v>569</v>
      </c>
      <c r="BL41" s="27">
        <v>574</v>
      </c>
      <c r="BM41" s="27">
        <v>579</v>
      </c>
      <c r="BN41" s="28">
        <v>585</v>
      </c>
      <c r="BO41" s="130">
        <f t="shared" si="85"/>
        <v>589.5</v>
      </c>
      <c r="BP41" s="130">
        <v>594</v>
      </c>
      <c r="BQ41" s="130">
        <v>599</v>
      </c>
      <c r="BR41" s="130">
        <v>597</v>
      </c>
      <c r="BS41" s="130">
        <v>601</v>
      </c>
      <c r="BT41" s="130">
        <v>605</v>
      </c>
      <c r="BU41" s="130">
        <v>609</v>
      </c>
      <c r="BV41" s="130">
        <v>613</v>
      </c>
      <c r="BW41" s="130">
        <v>617</v>
      </c>
      <c r="BX41" s="130">
        <v>621</v>
      </c>
      <c r="BY41" s="28">
        <v>625</v>
      </c>
      <c r="BZ41" s="130">
        <v>626</v>
      </c>
      <c r="CA41" s="130">
        <v>627</v>
      </c>
      <c r="CB41" s="130">
        <v>628</v>
      </c>
      <c r="CC41" s="130">
        <v>629</v>
      </c>
      <c r="CD41" s="130">
        <v>630</v>
      </c>
      <c r="CE41" s="130">
        <v>631</v>
      </c>
      <c r="CF41" s="130">
        <v>632</v>
      </c>
      <c r="CG41" s="28">
        <v>638</v>
      </c>
      <c r="CH41" s="130">
        <f t="shared" ref="CH41:CL41" si="213">+CG41+($CM41-$CG41)/6</f>
        <v>642.66666666666663</v>
      </c>
      <c r="CI41" s="130">
        <f t="shared" si="213"/>
        <v>647.33333333333326</v>
      </c>
      <c r="CJ41" s="130">
        <f t="shared" si="213"/>
        <v>651.99999999999989</v>
      </c>
      <c r="CK41" s="130">
        <f t="shared" si="213"/>
        <v>656.66666666666652</v>
      </c>
      <c r="CL41" s="130">
        <f t="shared" si="213"/>
        <v>661.33333333333314</v>
      </c>
      <c r="CM41" s="28">
        <v>666</v>
      </c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130">
        <f t="shared" si="124"/>
        <v>6</v>
      </c>
      <c r="DK41" s="130">
        <f t="shared" si="125"/>
        <v>5</v>
      </c>
      <c r="DL41" s="130">
        <f t="shared" si="126"/>
        <v>7</v>
      </c>
      <c r="DM41" s="130">
        <f t="shared" si="127"/>
        <v>6</v>
      </c>
      <c r="DN41" s="130">
        <f t="shared" si="128"/>
        <v>5</v>
      </c>
      <c r="DO41" s="130">
        <f t="shared" si="129"/>
        <v>6</v>
      </c>
      <c r="DP41" s="130">
        <f t="shared" si="130"/>
        <v>6</v>
      </c>
      <c r="DQ41" s="130">
        <f t="shared" si="131"/>
        <v>5</v>
      </c>
      <c r="DR41" s="130">
        <f t="shared" si="132"/>
        <v>4</v>
      </c>
      <c r="DS41" s="130">
        <f t="shared" si="133"/>
        <v>5</v>
      </c>
      <c r="DT41" s="130">
        <f t="shared" si="134"/>
        <v>5</v>
      </c>
      <c r="DU41" s="130">
        <f t="shared" si="135"/>
        <v>11</v>
      </c>
      <c r="DV41" s="130">
        <f t="shared" si="136"/>
        <v>5</v>
      </c>
      <c r="DW41" s="130">
        <f t="shared" si="137"/>
        <v>5</v>
      </c>
      <c r="DX41" s="130">
        <f t="shared" si="138"/>
        <v>5</v>
      </c>
      <c r="DY41" s="130">
        <f t="shared" si="139"/>
        <v>5</v>
      </c>
      <c r="DZ41" s="130">
        <f t="shared" si="140"/>
        <v>5</v>
      </c>
      <c r="EA41" s="130">
        <f t="shared" si="141"/>
        <v>5</v>
      </c>
      <c r="EB41" s="130">
        <f t="shared" si="142"/>
        <v>6</v>
      </c>
      <c r="EC41" s="130">
        <f t="shared" si="143"/>
        <v>5</v>
      </c>
      <c r="ED41" s="130">
        <f t="shared" si="144"/>
        <v>7</v>
      </c>
      <c r="EE41" s="130">
        <f t="shared" si="145"/>
        <v>5</v>
      </c>
      <c r="EF41" s="130">
        <f t="shared" si="146"/>
        <v>6</v>
      </c>
      <c r="EG41" s="130">
        <f t="shared" si="147"/>
        <v>5</v>
      </c>
      <c r="EH41" s="130">
        <f t="shared" si="148"/>
        <v>5</v>
      </c>
      <c r="EI41" s="130">
        <f t="shared" si="149"/>
        <v>4</v>
      </c>
      <c r="EJ41" s="130">
        <f t="shared" si="150"/>
        <v>12</v>
      </c>
      <c r="EK41" s="130">
        <f t="shared" si="151"/>
        <v>5</v>
      </c>
      <c r="EL41" s="130">
        <f t="shared" si="152"/>
        <v>5</v>
      </c>
      <c r="EM41" s="130">
        <f t="shared" si="153"/>
        <v>4</v>
      </c>
      <c r="EN41" s="130">
        <f t="shared" si="154"/>
        <v>4</v>
      </c>
      <c r="EO41" s="130">
        <f t="shared" si="155"/>
        <v>6</v>
      </c>
      <c r="EP41" s="130">
        <f t="shared" si="156"/>
        <v>4</v>
      </c>
      <c r="EQ41" s="130">
        <f t="shared" si="157"/>
        <v>6</v>
      </c>
      <c r="ER41" s="130">
        <f t="shared" si="158"/>
        <v>4</v>
      </c>
      <c r="ES41" s="130">
        <f t="shared" si="159"/>
        <v>5</v>
      </c>
      <c r="ET41" s="130">
        <f t="shared" si="160"/>
        <v>4</v>
      </c>
      <c r="EU41" s="130">
        <f t="shared" si="161"/>
        <v>0</v>
      </c>
      <c r="EV41" s="130">
        <f t="shared" si="162"/>
        <v>12</v>
      </c>
      <c r="EW41" s="130">
        <f t="shared" si="163"/>
        <v>-4</v>
      </c>
      <c r="EX41" s="130">
        <f t="shared" si="164"/>
        <v>16</v>
      </c>
      <c r="EY41" s="130">
        <f t="shared" si="165"/>
        <v>6</v>
      </c>
      <c r="EZ41" s="130">
        <f t="shared" si="166"/>
        <v>5</v>
      </c>
      <c r="FA41" s="130">
        <f t="shared" si="167"/>
        <v>5.5</v>
      </c>
      <c r="FB41" s="130">
        <f t="shared" si="168"/>
        <v>5.5</v>
      </c>
      <c r="FC41" s="130">
        <f t="shared" si="169"/>
        <v>6</v>
      </c>
      <c r="FD41" s="130">
        <f t="shared" si="170"/>
        <v>7</v>
      </c>
      <c r="FE41" s="130">
        <f t="shared" si="171"/>
        <v>7</v>
      </c>
      <c r="FF41" s="130">
        <f t="shared" si="172"/>
        <v>6</v>
      </c>
      <c r="FG41" s="130">
        <f t="shared" si="173"/>
        <v>6</v>
      </c>
      <c r="FH41" s="130">
        <f t="shared" si="174"/>
        <v>3</v>
      </c>
      <c r="FI41" s="130">
        <f t="shared" si="175"/>
        <v>1</v>
      </c>
      <c r="FJ41" s="130">
        <f t="shared" si="176"/>
        <v>0</v>
      </c>
      <c r="FK41" s="130">
        <f t="shared" si="177"/>
        <v>4</v>
      </c>
      <c r="FL41" s="130">
        <f t="shared" si="178"/>
        <v>5</v>
      </c>
      <c r="FM41" s="130">
        <f t="shared" si="179"/>
        <v>5</v>
      </c>
      <c r="FN41" s="130">
        <f t="shared" si="180"/>
        <v>6</v>
      </c>
      <c r="FO41" s="130">
        <f t="shared" si="181"/>
        <v>4</v>
      </c>
      <c r="FP41" s="130">
        <f t="shared" si="182"/>
        <v>5</v>
      </c>
      <c r="FQ41" s="130">
        <f t="shared" si="183"/>
        <v>5</v>
      </c>
      <c r="FR41" s="130">
        <f t="shared" si="184"/>
        <v>5</v>
      </c>
      <c r="FS41" s="130">
        <f t="shared" si="185"/>
        <v>5</v>
      </c>
      <c r="FT41" s="130">
        <f t="shared" si="186"/>
        <v>5</v>
      </c>
      <c r="FU41" s="130">
        <f t="shared" si="187"/>
        <v>6</v>
      </c>
      <c r="FV41" s="130">
        <f t="shared" si="188"/>
        <v>4.5</v>
      </c>
      <c r="FW41" s="130">
        <f t="shared" si="189"/>
        <v>4.5</v>
      </c>
      <c r="FX41" s="130">
        <f t="shared" si="190"/>
        <v>5</v>
      </c>
      <c r="FY41" s="130">
        <f t="shared" si="191"/>
        <v>-2</v>
      </c>
      <c r="FZ41" s="130">
        <f t="shared" si="192"/>
        <v>4</v>
      </c>
      <c r="GA41" s="130">
        <f t="shared" si="193"/>
        <v>4</v>
      </c>
      <c r="GB41" s="130">
        <f t="shared" si="194"/>
        <v>4</v>
      </c>
      <c r="GC41" s="130">
        <f t="shared" si="195"/>
        <v>4</v>
      </c>
      <c r="GD41" s="130">
        <f t="shared" si="196"/>
        <v>4</v>
      </c>
      <c r="GE41" s="130">
        <f t="shared" si="197"/>
        <v>4</v>
      </c>
      <c r="GF41" s="130">
        <f t="shared" si="198"/>
        <v>4</v>
      </c>
      <c r="GG41" s="130">
        <f t="shared" si="199"/>
        <v>1</v>
      </c>
      <c r="GH41" s="130">
        <f t="shared" si="200"/>
        <v>1</v>
      </c>
      <c r="GI41" s="130">
        <f t="shared" si="201"/>
        <v>1</v>
      </c>
      <c r="GJ41" s="130">
        <f t="shared" si="202"/>
        <v>1</v>
      </c>
      <c r="GK41" s="130">
        <f t="shared" si="203"/>
        <v>1</v>
      </c>
      <c r="GL41" s="130">
        <f t="shared" si="204"/>
        <v>1</v>
      </c>
      <c r="GM41" s="130">
        <f t="shared" si="205"/>
        <v>1</v>
      </c>
      <c r="GN41" s="130">
        <f t="shared" si="206"/>
        <v>6</v>
      </c>
      <c r="GO41" s="130">
        <f t="shared" si="87"/>
        <v>4.6666666666666288</v>
      </c>
      <c r="GP41" s="130">
        <f t="shared" si="88"/>
        <v>4.6666666666666288</v>
      </c>
      <c r="GQ41" s="130">
        <f t="shared" si="89"/>
        <v>4.6666666666666288</v>
      </c>
      <c r="GR41" s="130">
        <f t="shared" si="90"/>
        <v>4.6666666666666288</v>
      </c>
      <c r="GS41" s="130">
        <f t="shared" si="91"/>
        <v>4.6666666666666288</v>
      </c>
      <c r="GT41" s="130">
        <f t="shared" si="92"/>
        <v>4.6666666666668561</v>
      </c>
    </row>
    <row r="42" spans="1:202">
      <c r="A42" s="136" t="s">
        <v>64</v>
      </c>
      <c r="B42" s="137">
        <v>94</v>
      </c>
      <c r="C42" s="28">
        <v>98</v>
      </c>
      <c r="D42" s="28">
        <v>102</v>
      </c>
      <c r="E42" s="130">
        <v>106</v>
      </c>
      <c r="F42" s="130">
        <v>109</v>
      </c>
      <c r="G42" s="130">
        <v>112</v>
      </c>
      <c r="H42" s="28">
        <v>115</v>
      </c>
      <c r="I42" s="28">
        <v>119</v>
      </c>
      <c r="J42" s="28">
        <v>122</v>
      </c>
      <c r="K42" s="28">
        <v>124</v>
      </c>
      <c r="L42" s="28">
        <v>127</v>
      </c>
      <c r="M42" s="28">
        <v>129</v>
      </c>
      <c r="N42" s="28">
        <v>134</v>
      </c>
      <c r="O42" s="28">
        <v>140</v>
      </c>
      <c r="P42" s="28">
        <v>145</v>
      </c>
      <c r="Q42" s="28">
        <v>150</v>
      </c>
      <c r="R42" s="28">
        <v>155</v>
      </c>
      <c r="S42" s="28">
        <v>161</v>
      </c>
      <c r="T42" s="28">
        <v>164</v>
      </c>
      <c r="U42" s="28">
        <v>168</v>
      </c>
      <c r="V42" s="28">
        <v>174</v>
      </c>
      <c r="W42" s="28">
        <v>178</v>
      </c>
      <c r="X42" s="28">
        <v>183</v>
      </c>
      <c r="Y42" s="28">
        <v>187</v>
      </c>
      <c r="Z42" s="28">
        <v>192</v>
      </c>
      <c r="AA42" s="28">
        <v>195</v>
      </c>
      <c r="AB42" s="28">
        <v>197</v>
      </c>
      <c r="AC42" s="28">
        <v>209</v>
      </c>
      <c r="AD42" s="28">
        <v>215</v>
      </c>
      <c r="AE42" s="28">
        <v>221</v>
      </c>
      <c r="AF42" s="28">
        <v>227</v>
      </c>
      <c r="AG42" s="28">
        <v>231</v>
      </c>
      <c r="AH42" s="28">
        <v>238</v>
      </c>
      <c r="AI42" s="28">
        <v>245</v>
      </c>
      <c r="AJ42" s="28">
        <v>254</v>
      </c>
      <c r="AK42" s="28">
        <v>260</v>
      </c>
      <c r="AL42" s="28">
        <v>268</v>
      </c>
      <c r="AM42" s="28">
        <v>276</v>
      </c>
      <c r="AN42" s="28">
        <v>276</v>
      </c>
      <c r="AO42" s="28">
        <v>291</v>
      </c>
      <c r="AP42" s="28">
        <v>298</v>
      </c>
      <c r="AQ42" s="28">
        <v>306</v>
      </c>
      <c r="AR42" s="28">
        <v>313</v>
      </c>
      <c r="AS42" s="28">
        <v>321</v>
      </c>
      <c r="AT42" s="146">
        <v>336</v>
      </c>
      <c r="AU42" s="28">
        <v>351</v>
      </c>
      <c r="AV42" s="28">
        <v>368</v>
      </c>
      <c r="AW42" s="28">
        <v>387</v>
      </c>
      <c r="AX42" s="28">
        <v>412</v>
      </c>
      <c r="AY42" s="28">
        <v>433</v>
      </c>
      <c r="AZ42" s="28">
        <v>451</v>
      </c>
      <c r="BA42" s="28">
        <v>471</v>
      </c>
      <c r="BB42" s="28">
        <v>479</v>
      </c>
      <c r="BC42" s="28">
        <v>485</v>
      </c>
      <c r="BD42" s="28">
        <v>489</v>
      </c>
      <c r="BE42" s="28">
        <v>494</v>
      </c>
      <c r="BF42" s="130">
        <v>498</v>
      </c>
      <c r="BG42" s="28">
        <v>502</v>
      </c>
      <c r="BH42" s="28">
        <v>506</v>
      </c>
      <c r="BI42" s="28">
        <v>511</v>
      </c>
      <c r="BJ42" s="27">
        <v>515</v>
      </c>
      <c r="BK42" s="27">
        <v>519</v>
      </c>
      <c r="BL42" s="27">
        <v>523</v>
      </c>
      <c r="BM42" s="27">
        <v>527</v>
      </c>
      <c r="BN42" s="28">
        <v>531</v>
      </c>
      <c r="BO42" s="130">
        <f t="shared" si="85"/>
        <v>533</v>
      </c>
      <c r="BP42" s="130">
        <v>535</v>
      </c>
      <c r="BQ42" s="130">
        <v>540</v>
      </c>
      <c r="BR42" s="130">
        <v>539</v>
      </c>
      <c r="BS42" s="130">
        <v>542</v>
      </c>
      <c r="BT42" s="130">
        <v>545</v>
      </c>
      <c r="BU42" s="130">
        <v>548</v>
      </c>
      <c r="BV42" s="130">
        <v>551</v>
      </c>
      <c r="BW42" s="130">
        <v>554</v>
      </c>
      <c r="BX42" s="130">
        <v>557</v>
      </c>
      <c r="BY42" s="28">
        <v>560</v>
      </c>
      <c r="BZ42" s="130">
        <v>563</v>
      </c>
      <c r="CA42" s="130">
        <v>566</v>
      </c>
      <c r="CB42" s="130">
        <v>569</v>
      </c>
      <c r="CC42" s="130">
        <v>572</v>
      </c>
      <c r="CD42" s="130">
        <v>575</v>
      </c>
      <c r="CE42" s="130">
        <v>578</v>
      </c>
      <c r="CF42" s="130">
        <v>581</v>
      </c>
      <c r="CG42" s="28">
        <v>591</v>
      </c>
      <c r="CH42" s="130">
        <f t="shared" ref="CH42:CL42" si="214">+CG42+($CM42-$CG42)/6</f>
        <v>600.5</v>
      </c>
      <c r="CI42" s="130">
        <f t="shared" si="214"/>
        <v>610</v>
      </c>
      <c r="CJ42" s="130">
        <f t="shared" si="214"/>
        <v>619.5</v>
      </c>
      <c r="CK42" s="130">
        <f t="shared" si="214"/>
        <v>629</v>
      </c>
      <c r="CL42" s="130">
        <f t="shared" si="214"/>
        <v>638.5</v>
      </c>
      <c r="CM42" s="28">
        <v>648</v>
      </c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130">
        <f t="shared" si="124"/>
        <v>4</v>
      </c>
      <c r="DK42" s="130">
        <f t="shared" si="125"/>
        <v>4</v>
      </c>
      <c r="DL42" s="130">
        <f t="shared" si="126"/>
        <v>4</v>
      </c>
      <c r="DM42" s="130">
        <f t="shared" si="127"/>
        <v>3</v>
      </c>
      <c r="DN42" s="130">
        <f t="shared" si="128"/>
        <v>3</v>
      </c>
      <c r="DO42" s="130">
        <f t="shared" si="129"/>
        <v>3</v>
      </c>
      <c r="DP42" s="130">
        <f t="shared" si="130"/>
        <v>4</v>
      </c>
      <c r="DQ42" s="130">
        <f t="shared" si="131"/>
        <v>3</v>
      </c>
      <c r="DR42" s="130">
        <f t="shared" si="132"/>
        <v>2</v>
      </c>
      <c r="DS42" s="130">
        <f t="shared" si="133"/>
        <v>3</v>
      </c>
      <c r="DT42" s="130">
        <f t="shared" si="134"/>
        <v>2</v>
      </c>
      <c r="DU42" s="130">
        <f t="shared" si="135"/>
        <v>5</v>
      </c>
      <c r="DV42" s="130">
        <f t="shared" si="136"/>
        <v>6</v>
      </c>
      <c r="DW42" s="130">
        <f t="shared" si="137"/>
        <v>5</v>
      </c>
      <c r="DX42" s="130">
        <f t="shared" si="138"/>
        <v>5</v>
      </c>
      <c r="DY42" s="130">
        <f t="shared" si="139"/>
        <v>5</v>
      </c>
      <c r="DZ42" s="130">
        <f t="shared" si="140"/>
        <v>6</v>
      </c>
      <c r="EA42" s="130">
        <f t="shared" si="141"/>
        <v>3</v>
      </c>
      <c r="EB42" s="130">
        <f t="shared" si="142"/>
        <v>4</v>
      </c>
      <c r="EC42" s="130">
        <f t="shared" si="143"/>
        <v>6</v>
      </c>
      <c r="ED42" s="130">
        <f t="shared" si="144"/>
        <v>4</v>
      </c>
      <c r="EE42" s="130">
        <f t="shared" si="145"/>
        <v>5</v>
      </c>
      <c r="EF42" s="130">
        <f t="shared" si="146"/>
        <v>4</v>
      </c>
      <c r="EG42" s="130">
        <f t="shared" si="147"/>
        <v>5</v>
      </c>
      <c r="EH42" s="130">
        <f t="shared" si="148"/>
        <v>3</v>
      </c>
      <c r="EI42" s="130">
        <f t="shared" si="149"/>
        <v>2</v>
      </c>
      <c r="EJ42" s="130">
        <f t="shared" si="150"/>
        <v>12</v>
      </c>
      <c r="EK42" s="130">
        <f t="shared" si="151"/>
        <v>6</v>
      </c>
      <c r="EL42" s="130">
        <f t="shared" si="152"/>
        <v>6</v>
      </c>
      <c r="EM42" s="130">
        <f t="shared" si="153"/>
        <v>6</v>
      </c>
      <c r="EN42" s="130">
        <f t="shared" si="154"/>
        <v>4</v>
      </c>
      <c r="EO42" s="130">
        <f t="shared" si="155"/>
        <v>7</v>
      </c>
      <c r="EP42" s="130">
        <f t="shared" si="156"/>
        <v>7</v>
      </c>
      <c r="EQ42" s="130">
        <f t="shared" si="157"/>
        <v>9</v>
      </c>
      <c r="ER42" s="130">
        <f t="shared" si="158"/>
        <v>6</v>
      </c>
      <c r="ES42" s="130">
        <f t="shared" si="159"/>
        <v>8</v>
      </c>
      <c r="ET42" s="130">
        <f t="shared" si="160"/>
        <v>8</v>
      </c>
      <c r="EU42" s="130">
        <f t="shared" si="161"/>
        <v>0</v>
      </c>
      <c r="EV42" s="130">
        <f t="shared" si="162"/>
        <v>15</v>
      </c>
      <c r="EW42" s="130">
        <f t="shared" si="163"/>
        <v>7</v>
      </c>
      <c r="EX42" s="130">
        <f t="shared" si="164"/>
        <v>8</v>
      </c>
      <c r="EY42" s="130">
        <f t="shared" si="165"/>
        <v>7</v>
      </c>
      <c r="EZ42" s="130">
        <f t="shared" si="166"/>
        <v>8</v>
      </c>
      <c r="FA42" s="130">
        <f t="shared" si="167"/>
        <v>15</v>
      </c>
      <c r="FB42" s="130">
        <f t="shared" si="168"/>
        <v>15</v>
      </c>
      <c r="FC42" s="130">
        <f t="shared" si="169"/>
        <v>17</v>
      </c>
      <c r="FD42" s="130">
        <f t="shared" si="170"/>
        <v>19</v>
      </c>
      <c r="FE42" s="130">
        <f t="shared" si="171"/>
        <v>25</v>
      </c>
      <c r="FF42" s="130">
        <f t="shared" si="172"/>
        <v>21</v>
      </c>
      <c r="FG42" s="130">
        <f t="shared" si="173"/>
        <v>18</v>
      </c>
      <c r="FH42" s="130">
        <f t="shared" si="174"/>
        <v>20</v>
      </c>
      <c r="FI42" s="130">
        <f t="shared" si="175"/>
        <v>8</v>
      </c>
      <c r="FJ42" s="130">
        <f t="shared" si="176"/>
        <v>6</v>
      </c>
      <c r="FK42" s="130">
        <f t="shared" si="177"/>
        <v>4</v>
      </c>
      <c r="FL42" s="130">
        <f t="shared" si="178"/>
        <v>5</v>
      </c>
      <c r="FM42" s="130">
        <f t="shared" si="179"/>
        <v>4</v>
      </c>
      <c r="FN42" s="130">
        <f t="shared" si="180"/>
        <v>4</v>
      </c>
      <c r="FO42" s="130">
        <f t="shared" si="181"/>
        <v>4</v>
      </c>
      <c r="FP42" s="130">
        <f t="shared" si="182"/>
        <v>5</v>
      </c>
      <c r="FQ42" s="130">
        <f t="shared" si="183"/>
        <v>4</v>
      </c>
      <c r="FR42" s="130">
        <f t="shared" si="184"/>
        <v>4</v>
      </c>
      <c r="FS42" s="130">
        <f t="shared" si="185"/>
        <v>4</v>
      </c>
      <c r="FT42" s="130">
        <f t="shared" si="186"/>
        <v>4</v>
      </c>
      <c r="FU42" s="130">
        <f t="shared" si="187"/>
        <v>4</v>
      </c>
      <c r="FV42" s="130">
        <f t="shared" si="188"/>
        <v>2</v>
      </c>
      <c r="FW42" s="130">
        <f t="shared" si="189"/>
        <v>2</v>
      </c>
      <c r="FX42" s="130">
        <f t="shared" si="190"/>
        <v>5</v>
      </c>
      <c r="FY42" s="130">
        <f t="shared" si="191"/>
        <v>-1</v>
      </c>
      <c r="FZ42" s="130">
        <f t="shared" si="192"/>
        <v>3</v>
      </c>
      <c r="GA42" s="130">
        <f t="shared" si="193"/>
        <v>3</v>
      </c>
      <c r="GB42" s="130">
        <f t="shared" si="194"/>
        <v>3</v>
      </c>
      <c r="GC42" s="130">
        <f t="shared" si="195"/>
        <v>3</v>
      </c>
      <c r="GD42" s="130">
        <f t="shared" si="196"/>
        <v>3</v>
      </c>
      <c r="GE42" s="130">
        <f t="shared" si="197"/>
        <v>3</v>
      </c>
      <c r="GF42" s="130">
        <f t="shared" si="198"/>
        <v>3</v>
      </c>
      <c r="GG42" s="130">
        <f t="shared" si="199"/>
        <v>3</v>
      </c>
      <c r="GH42" s="130">
        <f t="shared" si="200"/>
        <v>3</v>
      </c>
      <c r="GI42" s="130">
        <f t="shared" si="201"/>
        <v>3</v>
      </c>
      <c r="GJ42" s="130">
        <f t="shared" si="202"/>
        <v>3</v>
      </c>
      <c r="GK42" s="130">
        <f t="shared" si="203"/>
        <v>3</v>
      </c>
      <c r="GL42" s="130">
        <f t="shared" si="204"/>
        <v>3</v>
      </c>
      <c r="GM42" s="130">
        <f t="shared" si="205"/>
        <v>3</v>
      </c>
      <c r="GN42" s="130">
        <f t="shared" si="206"/>
        <v>10</v>
      </c>
      <c r="GO42" s="130">
        <f t="shared" si="87"/>
        <v>9.5</v>
      </c>
      <c r="GP42" s="130">
        <f t="shared" si="88"/>
        <v>9.5</v>
      </c>
      <c r="GQ42" s="130">
        <f t="shared" si="89"/>
        <v>9.5</v>
      </c>
      <c r="GR42" s="130">
        <f t="shared" si="90"/>
        <v>9.5</v>
      </c>
      <c r="GS42" s="130">
        <f t="shared" si="91"/>
        <v>9.5</v>
      </c>
      <c r="GT42" s="130">
        <f t="shared" si="92"/>
        <v>9.5</v>
      </c>
    </row>
    <row r="43" spans="1:202">
      <c r="A43" s="136" t="s">
        <v>65</v>
      </c>
      <c r="B43" s="137">
        <v>123</v>
      </c>
      <c r="C43" s="28">
        <v>124</v>
      </c>
      <c r="D43" s="28">
        <v>125</v>
      </c>
      <c r="E43" s="130">
        <v>126</v>
      </c>
      <c r="F43" s="130">
        <v>127</v>
      </c>
      <c r="G43" s="130">
        <v>128</v>
      </c>
      <c r="H43" s="28">
        <v>128</v>
      </c>
      <c r="I43" s="28">
        <v>129</v>
      </c>
      <c r="J43" s="28">
        <v>129</v>
      </c>
      <c r="K43" s="28">
        <v>131</v>
      </c>
      <c r="L43" s="28">
        <v>132</v>
      </c>
      <c r="M43" s="28">
        <v>134</v>
      </c>
      <c r="N43" s="28">
        <v>136</v>
      </c>
      <c r="O43" s="28">
        <v>137</v>
      </c>
      <c r="P43" s="28">
        <v>138</v>
      </c>
      <c r="Q43" s="28">
        <v>139</v>
      </c>
      <c r="R43" s="28">
        <v>140</v>
      </c>
      <c r="S43" s="28">
        <v>141</v>
      </c>
      <c r="T43" s="28">
        <v>141</v>
      </c>
      <c r="U43" s="28">
        <v>142</v>
      </c>
      <c r="V43" s="28">
        <v>143</v>
      </c>
      <c r="W43" s="28">
        <v>144</v>
      </c>
      <c r="X43" s="28">
        <v>145</v>
      </c>
      <c r="Y43" s="28">
        <v>145</v>
      </c>
      <c r="Z43" s="28">
        <v>146</v>
      </c>
      <c r="AA43" s="28">
        <v>147</v>
      </c>
      <c r="AB43" s="28">
        <v>147</v>
      </c>
      <c r="AC43" s="28">
        <v>148</v>
      </c>
      <c r="AD43" s="28">
        <v>149</v>
      </c>
      <c r="AE43" s="28">
        <v>149</v>
      </c>
      <c r="AF43" s="28">
        <v>150</v>
      </c>
      <c r="AG43" s="28">
        <v>151</v>
      </c>
      <c r="AH43" s="28">
        <v>153</v>
      </c>
      <c r="AI43" s="28">
        <v>153</v>
      </c>
      <c r="AJ43" s="28">
        <v>154</v>
      </c>
      <c r="AK43" s="28">
        <v>155</v>
      </c>
      <c r="AL43" s="28">
        <v>155</v>
      </c>
      <c r="AM43" s="28">
        <v>155</v>
      </c>
      <c r="AN43" s="28">
        <v>155</v>
      </c>
      <c r="AO43" s="28">
        <v>163</v>
      </c>
      <c r="AP43" s="28">
        <v>177</v>
      </c>
      <c r="AQ43" s="28">
        <v>189</v>
      </c>
      <c r="AR43" s="28">
        <v>203</v>
      </c>
      <c r="AS43" s="28">
        <v>217</v>
      </c>
      <c r="AT43" s="146">
        <v>224</v>
      </c>
      <c r="AU43" s="28">
        <v>231</v>
      </c>
      <c r="AV43" s="28">
        <v>232</v>
      </c>
      <c r="AW43" s="28">
        <v>235</v>
      </c>
      <c r="AX43" s="28">
        <v>240</v>
      </c>
      <c r="AY43" s="28">
        <v>245</v>
      </c>
      <c r="AZ43" s="28">
        <v>248</v>
      </c>
      <c r="BA43" s="28">
        <v>253</v>
      </c>
      <c r="BB43" s="28">
        <v>256</v>
      </c>
      <c r="BC43" s="28">
        <v>260</v>
      </c>
      <c r="BD43" s="28">
        <v>263</v>
      </c>
      <c r="BE43" s="28">
        <v>266</v>
      </c>
      <c r="BF43" s="130">
        <v>268</v>
      </c>
      <c r="BG43" s="28">
        <v>270</v>
      </c>
      <c r="BH43" s="28">
        <v>273</v>
      </c>
      <c r="BI43" s="28">
        <v>275</v>
      </c>
      <c r="BJ43" s="27">
        <v>277</v>
      </c>
      <c r="BK43" s="27">
        <v>279</v>
      </c>
      <c r="BL43" s="27">
        <v>281</v>
      </c>
      <c r="BM43" s="27">
        <v>283</v>
      </c>
      <c r="BN43" s="28">
        <v>286</v>
      </c>
      <c r="BO43" s="130">
        <f t="shared" si="85"/>
        <v>288.5</v>
      </c>
      <c r="BP43" s="130">
        <v>291</v>
      </c>
      <c r="BQ43" s="130">
        <v>293</v>
      </c>
      <c r="BR43" s="130">
        <v>290</v>
      </c>
      <c r="BS43" s="130">
        <v>295</v>
      </c>
      <c r="BT43" s="130">
        <v>300</v>
      </c>
      <c r="BU43" s="130">
        <v>305</v>
      </c>
      <c r="BV43" s="130">
        <v>310</v>
      </c>
      <c r="BW43" s="130">
        <v>315</v>
      </c>
      <c r="BX43" s="130">
        <v>320</v>
      </c>
      <c r="BY43" s="28">
        <v>325</v>
      </c>
      <c r="BZ43" s="130">
        <v>332</v>
      </c>
      <c r="CA43" s="130">
        <v>339</v>
      </c>
      <c r="CB43" s="130">
        <v>346</v>
      </c>
      <c r="CC43" s="130">
        <v>353</v>
      </c>
      <c r="CD43" s="130">
        <v>360</v>
      </c>
      <c r="CE43" s="130">
        <v>367</v>
      </c>
      <c r="CF43" s="130">
        <v>374</v>
      </c>
      <c r="CG43" s="28">
        <v>384</v>
      </c>
      <c r="CH43" s="130">
        <f t="shared" ref="CH43:CL43" si="215">+CG43+($CM43-$CG43)/6</f>
        <v>391.33333333333331</v>
      </c>
      <c r="CI43" s="130">
        <f t="shared" si="215"/>
        <v>398.66666666666663</v>
      </c>
      <c r="CJ43" s="130">
        <f t="shared" si="215"/>
        <v>405.99999999999994</v>
      </c>
      <c r="CK43" s="130">
        <f t="shared" si="215"/>
        <v>413.33333333333326</v>
      </c>
      <c r="CL43" s="130">
        <f t="shared" si="215"/>
        <v>420.66666666666657</v>
      </c>
      <c r="CM43" s="28">
        <v>428</v>
      </c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130">
        <f t="shared" si="124"/>
        <v>1</v>
      </c>
      <c r="DK43" s="130">
        <f t="shared" si="125"/>
        <v>1</v>
      </c>
      <c r="DL43" s="130">
        <f t="shared" si="126"/>
        <v>1</v>
      </c>
      <c r="DM43" s="130">
        <f t="shared" si="127"/>
        <v>1</v>
      </c>
      <c r="DN43" s="130">
        <f t="shared" si="128"/>
        <v>1</v>
      </c>
      <c r="DO43" s="130">
        <f t="shared" si="129"/>
        <v>0</v>
      </c>
      <c r="DP43" s="130">
        <f t="shared" si="130"/>
        <v>1</v>
      </c>
      <c r="DQ43" s="130">
        <f t="shared" si="131"/>
        <v>0</v>
      </c>
      <c r="DR43" s="130">
        <f t="shared" si="132"/>
        <v>2</v>
      </c>
      <c r="DS43" s="130">
        <f t="shared" si="133"/>
        <v>1</v>
      </c>
      <c r="DT43" s="130">
        <f t="shared" si="134"/>
        <v>2</v>
      </c>
      <c r="DU43" s="130">
        <f t="shared" si="135"/>
        <v>2</v>
      </c>
      <c r="DV43" s="130">
        <f t="shared" si="136"/>
        <v>1</v>
      </c>
      <c r="DW43" s="130">
        <f t="shared" si="137"/>
        <v>1</v>
      </c>
      <c r="DX43" s="130">
        <f t="shared" si="138"/>
        <v>1</v>
      </c>
      <c r="DY43" s="130">
        <f t="shared" si="139"/>
        <v>1</v>
      </c>
      <c r="DZ43" s="130">
        <f t="shared" si="140"/>
        <v>1</v>
      </c>
      <c r="EA43" s="130">
        <f t="shared" si="141"/>
        <v>0</v>
      </c>
      <c r="EB43" s="130">
        <f t="shared" si="142"/>
        <v>1</v>
      </c>
      <c r="EC43" s="130">
        <f t="shared" si="143"/>
        <v>1</v>
      </c>
      <c r="ED43" s="130">
        <f t="shared" si="144"/>
        <v>1</v>
      </c>
      <c r="EE43" s="130">
        <f t="shared" si="145"/>
        <v>1</v>
      </c>
      <c r="EF43" s="130">
        <f t="shared" si="146"/>
        <v>0</v>
      </c>
      <c r="EG43" s="130">
        <f t="shared" si="147"/>
        <v>1</v>
      </c>
      <c r="EH43" s="130">
        <f t="shared" si="148"/>
        <v>1</v>
      </c>
      <c r="EI43" s="130">
        <f t="shared" si="149"/>
        <v>0</v>
      </c>
      <c r="EJ43" s="130">
        <f t="shared" si="150"/>
        <v>1</v>
      </c>
      <c r="EK43" s="130">
        <f t="shared" si="151"/>
        <v>1</v>
      </c>
      <c r="EL43" s="130">
        <f t="shared" si="152"/>
        <v>0</v>
      </c>
      <c r="EM43" s="130">
        <f t="shared" si="153"/>
        <v>1</v>
      </c>
      <c r="EN43" s="130">
        <f t="shared" si="154"/>
        <v>1</v>
      </c>
      <c r="EO43" s="130">
        <f t="shared" si="155"/>
        <v>2</v>
      </c>
      <c r="EP43" s="130">
        <f t="shared" si="156"/>
        <v>0</v>
      </c>
      <c r="EQ43" s="130">
        <f t="shared" si="157"/>
        <v>1</v>
      </c>
      <c r="ER43" s="130">
        <f t="shared" si="158"/>
        <v>1</v>
      </c>
      <c r="ES43" s="130">
        <f t="shared" si="159"/>
        <v>0</v>
      </c>
      <c r="ET43" s="130">
        <f t="shared" si="160"/>
        <v>0</v>
      </c>
      <c r="EU43" s="130">
        <f t="shared" si="161"/>
        <v>0</v>
      </c>
      <c r="EV43" s="130">
        <f t="shared" si="162"/>
        <v>8</v>
      </c>
      <c r="EW43" s="130">
        <f t="shared" si="163"/>
        <v>14</v>
      </c>
      <c r="EX43" s="130">
        <f t="shared" si="164"/>
        <v>12</v>
      </c>
      <c r="EY43" s="130">
        <f t="shared" si="165"/>
        <v>14</v>
      </c>
      <c r="EZ43" s="130">
        <f t="shared" si="166"/>
        <v>14</v>
      </c>
      <c r="FA43" s="130">
        <f t="shared" si="167"/>
        <v>7</v>
      </c>
      <c r="FB43" s="130">
        <f t="shared" si="168"/>
        <v>7</v>
      </c>
      <c r="FC43" s="130">
        <f t="shared" si="169"/>
        <v>1</v>
      </c>
      <c r="FD43" s="130">
        <f t="shared" si="170"/>
        <v>3</v>
      </c>
      <c r="FE43" s="130">
        <f t="shared" si="171"/>
        <v>5</v>
      </c>
      <c r="FF43" s="130">
        <f t="shared" si="172"/>
        <v>5</v>
      </c>
      <c r="FG43" s="130">
        <f t="shared" si="173"/>
        <v>3</v>
      </c>
      <c r="FH43" s="130">
        <f t="shared" si="174"/>
        <v>5</v>
      </c>
      <c r="FI43" s="130">
        <f t="shared" si="175"/>
        <v>3</v>
      </c>
      <c r="FJ43" s="130">
        <f t="shared" si="176"/>
        <v>4</v>
      </c>
      <c r="FK43" s="130">
        <f t="shared" si="177"/>
        <v>3</v>
      </c>
      <c r="FL43" s="130">
        <f t="shared" si="178"/>
        <v>3</v>
      </c>
      <c r="FM43" s="130">
        <f t="shared" si="179"/>
        <v>2</v>
      </c>
      <c r="FN43" s="130">
        <f t="shared" si="180"/>
        <v>2</v>
      </c>
      <c r="FO43" s="130">
        <f t="shared" si="181"/>
        <v>3</v>
      </c>
      <c r="FP43" s="130">
        <f t="shared" si="182"/>
        <v>2</v>
      </c>
      <c r="FQ43" s="130">
        <f t="shared" si="183"/>
        <v>2</v>
      </c>
      <c r="FR43" s="130">
        <f t="shared" si="184"/>
        <v>2</v>
      </c>
      <c r="FS43" s="130">
        <f t="shared" si="185"/>
        <v>2</v>
      </c>
      <c r="FT43" s="130">
        <f t="shared" si="186"/>
        <v>2</v>
      </c>
      <c r="FU43" s="130">
        <f t="shared" si="187"/>
        <v>3</v>
      </c>
      <c r="FV43" s="130">
        <f t="shared" si="188"/>
        <v>2.5</v>
      </c>
      <c r="FW43" s="130">
        <f t="shared" si="189"/>
        <v>2.5</v>
      </c>
      <c r="FX43" s="130">
        <f t="shared" si="190"/>
        <v>2</v>
      </c>
      <c r="FY43" s="130">
        <f t="shared" si="191"/>
        <v>-3</v>
      </c>
      <c r="FZ43" s="130">
        <f t="shared" si="192"/>
        <v>5</v>
      </c>
      <c r="GA43" s="130">
        <f t="shared" si="193"/>
        <v>5</v>
      </c>
      <c r="GB43" s="130">
        <f t="shared" si="194"/>
        <v>5</v>
      </c>
      <c r="GC43" s="130">
        <f t="shared" si="195"/>
        <v>5</v>
      </c>
      <c r="GD43" s="130">
        <f t="shared" si="196"/>
        <v>5</v>
      </c>
      <c r="GE43" s="130">
        <f t="shared" si="197"/>
        <v>5</v>
      </c>
      <c r="GF43" s="130">
        <f t="shared" si="198"/>
        <v>5</v>
      </c>
      <c r="GG43" s="130">
        <f t="shared" si="199"/>
        <v>7</v>
      </c>
      <c r="GH43" s="130">
        <f t="shared" si="200"/>
        <v>7</v>
      </c>
      <c r="GI43" s="130">
        <f t="shared" si="201"/>
        <v>7</v>
      </c>
      <c r="GJ43" s="130">
        <f t="shared" si="202"/>
        <v>7</v>
      </c>
      <c r="GK43" s="130">
        <f t="shared" si="203"/>
        <v>7</v>
      </c>
      <c r="GL43" s="130">
        <f t="shared" si="204"/>
        <v>7</v>
      </c>
      <c r="GM43" s="130">
        <f t="shared" si="205"/>
        <v>7</v>
      </c>
      <c r="GN43" s="130">
        <f t="shared" si="206"/>
        <v>10</v>
      </c>
      <c r="GO43" s="130">
        <f t="shared" si="87"/>
        <v>7.3333333333333144</v>
      </c>
      <c r="GP43" s="130">
        <f t="shared" si="88"/>
        <v>7.3333333333333144</v>
      </c>
      <c r="GQ43" s="130">
        <f t="shared" si="89"/>
        <v>7.3333333333333144</v>
      </c>
      <c r="GR43" s="130">
        <f t="shared" si="90"/>
        <v>7.3333333333333144</v>
      </c>
      <c r="GS43" s="130">
        <f t="shared" si="91"/>
        <v>7.3333333333333144</v>
      </c>
      <c r="GT43" s="130">
        <f t="shared" si="92"/>
        <v>7.3333333333334281</v>
      </c>
    </row>
    <row r="44" spans="1:202">
      <c r="A44" s="136" t="s">
        <v>96</v>
      </c>
      <c r="B44" s="137">
        <v>199</v>
      </c>
      <c r="C44" s="28">
        <v>206</v>
      </c>
      <c r="D44" s="28">
        <v>213</v>
      </c>
      <c r="E44" s="130">
        <v>220</v>
      </c>
      <c r="F44" s="130">
        <v>226</v>
      </c>
      <c r="G44" s="130">
        <v>232</v>
      </c>
      <c r="H44" s="28">
        <v>238</v>
      </c>
      <c r="I44" s="28">
        <v>244</v>
      </c>
      <c r="J44" s="28">
        <v>249</v>
      </c>
      <c r="K44" s="28">
        <v>254</v>
      </c>
      <c r="L44" s="28">
        <v>257</v>
      </c>
      <c r="M44" s="28">
        <v>261</v>
      </c>
      <c r="N44" s="28">
        <v>268</v>
      </c>
      <c r="O44" s="28">
        <v>275</v>
      </c>
      <c r="P44" s="28">
        <v>282</v>
      </c>
      <c r="Q44" s="28">
        <v>289</v>
      </c>
      <c r="R44" s="28">
        <v>295</v>
      </c>
      <c r="S44" s="28">
        <v>300</v>
      </c>
      <c r="T44" s="28">
        <v>308</v>
      </c>
      <c r="U44" s="28">
        <v>315</v>
      </c>
      <c r="V44" s="28">
        <v>322</v>
      </c>
      <c r="W44" s="28">
        <v>328</v>
      </c>
      <c r="X44" s="28">
        <v>336</v>
      </c>
      <c r="Y44" s="28">
        <v>345</v>
      </c>
      <c r="Z44" s="28">
        <v>352</v>
      </c>
      <c r="AA44" s="28">
        <v>352</v>
      </c>
      <c r="AB44" s="28">
        <v>359</v>
      </c>
      <c r="AC44" s="28">
        <v>375</v>
      </c>
      <c r="AD44" s="28">
        <v>383</v>
      </c>
      <c r="AE44" s="28">
        <v>391</v>
      </c>
      <c r="AF44" s="28">
        <v>399</v>
      </c>
      <c r="AG44" s="28">
        <v>408</v>
      </c>
      <c r="AH44" s="28">
        <v>416</v>
      </c>
      <c r="AI44" s="28">
        <v>424</v>
      </c>
      <c r="AJ44" s="28">
        <v>433</v>
      </c>
      <c r="AK44" s="28">
        <v>439</v>
      </c>
      <c r="AL44" s="28">
        <v>441</v>
      </c>
      <c r="AM44" s="28">
        <v>447</v>
      </c>
      <c r="AN44" s="28">
        <v>447</v>
      </c>
      <c r="AO44" s="28">
        <v>459</v>
      </c>
      <c r="AP44" s="28">
        <v>465</v>
      </c>
      <c r="AQ44" s="28">
        <v>472</v>
      </c>
      <c r="AR44" s="28">
        <v>479</v>
      </c>
      <c r="AS44" s="28">
        <v>485</v>
      </c>
      <c r="AT44" s="146">
        <v>491.5</v>
      </c>
      <c r="AU44" s="28">
        <v>498</v>
      </c>
      <c r="AV44" s="28">
        <v>504</v>
      </c>
      <c r="AW44" s="28">
        <v>509</v>
      </c>
      <c r="AX44" s="28">
        <v>510</v>
      </c>
      <c r="AY44" s="28">
        <v>510</v>
      </c>
      <c r="AZ44" s="28">
        <v>524</v>
      </c>
      <c r="BA44" s="28">
        <v>538</v>
      </c>
      <c r="BB44" s="28">
        <v>552</v>
      </c>
      <c r="BC44" s="28">
        <v>566</v>
      </c>
      <c r="BD44" s="28">
        <v>581</v>
      </c>
      <c r="BE44" s="28">
        <v>597</v>
      </c>
      <c r="BF44" s="130">
        <v>612</v>
      </c>
      <c r="BG44" s="28">
        <v>628</v>
      </c>
      <c r="BH44" s="28">
        <v>645</v>
      </c>
      <c r="BI44" s="28">
        <v>662</v>
      </c>
      <c r="BJ44" s="27">
        <v>673</v>
      </c>
      <c r="BK44" s="27">
        <v>684</v>
      </c>
      <c r="BL44" s="27">
        <v>696</v>
      </c>
      <c r="BM44" s="27">
        <v>707</v>
      </c>
      <c r="BN44" s="28">
        <v>719</v>
      </c>
      <c r="BO44" s="130">
        <f t="shared" si="85"/>
        <v>729.5</v>
      </c>
      <c r="BP44" s="130">
        <v>740</v>
      </c>
      <c r="BQ44" s="130">
        <v>750</v>
      </c>
      <c r="BR44" s="130">
        <v>744</v>
      </c>
      <c r="BS44" s="130">
        <v>756</v>
      </c>
      <c r="BT44" s="130">
        <v>768</v>
      </c>
      <c r="BU44" s="130">
        <v>780</v>
      </c>
      <c r="BV44" s="130">
        <v>792</v>
      </c>
      <c r="BW44" s="130">
        <v>804</v>
      </c>
      <c r="BX44" s="130">
        <v>816</v>
      </c>
      <c r="BY44" s="28">
        <v>828</v>
      </c>
      <c r="BZ44" s="130">
        <v>840</v>
      </c>
      <c r="CA44" s="130">
        <v>852</v>
      </c>
      <c r="CB44" s="130">
        <v>864</v>
      </c>
      <c r="CC44" s="130">
        <v>876</v>
      </c>
      <c r="CD44" s="130">
        <v>888</v>
      </c>
      <c r="CE44" s="130">
        <v>900</v>
      </c>
      <c r="CF44" s="130">
        <v>912</v>
      </c>
      <c r="CG44" s="28">
        <v>924</v>
      </c>
      <c r="CH44" s="130">
        <f t="shared" ref="CH44:CL44" si="216">+CG44+($CM44-$CG44)/6</f>
        <v>930</v>
      </c>
      <c r="CI44" s="130">
        <f t="shared" si="216"/>
        <v>936</v>
      </c>
      <c r="CJ44" s="130">
        <f t="shared" si="216"/>
        <v>942</v>
      </c>
      <c r="CK44" s="130">
        <f t="shared" si="216"/>
        <v>948</v>
      </c>
      <c r="CL44" s="130">
        <f t="shared" si="216"/>
        <v>954</v>
      </c>
      <c r="CM44" s="28">
        <v>960</v>
      </c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130">
        <f t="shared" si="124"/>
        <v>7</v>
      </c>
      <c r="DK44" s="130">
        <f t="shared" si="125"/>
        <v>7</v>
      </c>
      <c r="DL44" s="130">
        <f t="shared" si="126"/>
        <v>7</v>
      </c>
      <c r="DM44" s="130">
        <f t="shared" si="127"/>
        <v>6</v>
      </c>
      <c r="DN44" s="130">
        <f t="shared" si="128"/>
        <v>6</v>
      </c>
      <c r="DO44" s="130">
        <f t="shared" si="129"/>
        <v>6</v>
      </c>
      <c r="DP44" s="130">
        <f t="shared" si="130"/>
        <v>6</v>
      </c>
      <c r="DQ44" s="130">
        <f t="shared" si="131"/>
        <v>5</v>
      </c>
      <c r="DR44" s="130">
        <f t="shared" si="132"/>
        <v>5</v>
      </c>
      <c r="DS44" s="130">
        <f t="shared" si="133"/>
        <v>3</v>
      </c>
      <c r="DT44" s="130">
        <f t="shared" si="134"/>
        <v>4</v>
      </c>
      <c r="DU44" s="130">
        <f t="shared" si="135"/>
        <v>7</v>
      </c>
      <c r="DV44" s="130">
        <f t="shared" si="136"/>
        <v>7</v>
      </c>
      <c r="DW44" s="130">
        <f t="shared" si="137"/>
        <v>7</v>
      </c>
      <c r="DX44" s="130">
        <f t="shared" si="138"/>
        <v>7</v>
      </c>
      <c r="DY44" s="130">
        <f t="shared" si="139"/>
        <v>6</v>
      </c>
      <c r="DZ44" s="130">
        <f t="shared" si="140"/>
        <v>5</v>
      </c>
      <c r="EA44" s="130">
        <f t="shared" si="141"/>
        <v>8</v>
      </c>
      <c r="EB44" s="130">
        <f t="shared" si="142"/>
        <v>7</v>
      </c>
      <c r="EC44" s="130">
        <f t="shared" si="143"/>
        <v>7</v>
      </c>
      <c r="ED44" s="130">
        <f t="shared" si="144"/>
        <v>6</v>
      </c>
      <c r="EE44" s="130">
        <f t="shared" si="145"/>
        <v>8</v>
      </c>
      <c r="EF44" s="130">
        <f t="shared" si="146"/>
        <v>9</v>
      </c>
      <c r="EG44" s="130">
        <f t="shared" si="147"/>
        <v>7</v>
      </c>
      <c r="EH44" s="130">
        <f t="shared" si="148"/>
        <v>0</v>
      </c>
      <c r="EI44" s="130">
        <f t="shared" si="149"/>
        <v>7</v>
      </c>
      <c r="EJ44" s="130">
        <f t="shared" si="150"/>
        <v>16</v>
      </c>
      <c r="EK44" s="130">
        <f t="shared" si="151"/>
        <v>8</v>
      </c>
      <c r="EL44" s="130">
        <f t="shared" si="152"/>
        <v>8</v>
      </c>
      <c r="EM44" s="130">
        <f t="shared" si="153"/>
        <v>8</v>
      </c>
      <c r="EN44" s="130">
        <f t="shared" si="154"/>
        <v>9</v>
      </c>
      <c r="EO44" s="130">
        <f t="shared" si="155"/>
        <v>8</v>
      </c>
      <c r="EP44" s="130">
        <f t="shared" si="156"/>
        <v>8</v>
      </c>
      <c r="EQ44" s="130">
        <f t="shared" si="157"/>
        <v>9</v>
      </c>
      <c r="ER44" s="130">
        <f t="shared" si="158"/>
        <v>6</v>
      </c>
      <c r="ES44" s="130">
        <f t="shared" si="159"/>
        <v>2</v>
      </c>
      <c r="ET44" s="130">
        <f t="shared" si="160"/>
        <v>6</v>
      </c>
      <c r="EU44" s="130">
        <f t="shared" si="161"/>
        <v>0</v>
      </c>
      <c r="EV44" s="130">
        <f t="shared" si="162"/>
        <v>12</v>
      </c>
      <c r="EW44" s="130">
        <f t="shared" si="163"/>
        <v>6</v>
      </c>
      <c r="EX44" s="130">
        <f t="shared" si="164"/>
        <v>7</v>
      </c>
      <c r="EY44" s="130">
        <f t="shared" si="165"/>
        <v>7</v>
      </c>
      <c r="EZ44" s="130">
        <f t="shared" si="166"/>
        <v>6</v>
      </c>
      <c r="FA44" s="130">
        <f t="shared" si="167"/>
        <v>6.5</v>
      </c>
      <c r="FB44" s="130">
        <f t="shared" si="168"/>
        <v>6.5</v>
      </c>
      <c r="FC44" s="130">
        <f t="shared" si="169"/>
        <v>6</v>
      </c>
      <c r="FD44" s="130">
        <f t="shared" si="170"/>
        <v>5</v>
      </c>
      <c r="FE44" s="130">
        <f t="shared" si="171"/>
        <v>1</v>
      </c>
      <c r="FF44" s="130">
        <f t="shared" si="172"/>
        <v>0</v>
      </c>
      <c r="FG44" s="130">
        <f t="shared" si="173"/>
        <v>14</v>
      </c>
      <c r="FH44" s="130">
        <f t="shared" si="174"/>
        <v>14</v>
      </c>
      <c r="FI44" s="130">
        <f t="shared" si="175"/>
        <v>14</v>
      </c>
      <c r="FJ44" s="130">
        <f t="shared" si="176"/>
        <v>14</v>
      </c>
      <c r="FK44" s="130">
        <f t="shared" si="177"/>
        <v>15</v>
      </c>
      <c r="FL44" s="130">
        <f t="shared" si="178"/>
        <v>16</v>
      </c>
      <c r="FM44" s="130">
        <f t="shared" si="179"/>
        <v>15</v>
      </c>
      <c r="FN44" s="130">
        <f t="shared" si="180"/>
        <v>16</v>
      </c>
      <c r="FO44" s="130">
        <f t="shared" si="181"/>
        <v>17</v>
      </c>
      <c r="FP44" s="130">
        <f t="shared" si="182"/>
        <v>17</v>
      </c>
      <c r="FQ44" s="130">
        <f t="shared" si="183"/>
        <v>11</v>
      </c>
      <c r="FR44" s="130">
        <f t="shared" si="184"/>
        <v>11</v>
      </c>
      <c r="FS44" s="130">
        <f t="shared" si="185"/>
        <v>12</v>
      </c>
      <c r="FT44" s="130">
        <f t="shared" si="186"/>
        <v>11</v>
      </c>
      <c r="FU44" s="130">
        <f t="shared" si="187"/>
        <v>12</v>
      </c>
      <c r="FV44" s="130">
        <f t="shared" si="188"/>
        <v>10.5</v>
      </c>
      <c r="FW44" s="130">
        <f t="shared" si="189"/>
        <v>10.5</v>
      </c>
      <c r="FX44" s="130">
        <f t="shared" si="190"/>
        <v>10</v>
      </c>
      <c r="FY44" s="130">
        <f t="shared" si="191"/>
        <v>-6</v>
      </c>
      <c r="FZ44" s="130">
        <f t="shared" si="192"/>
        <v>12</v>
      </c>
      <c r="GA44" s="130">
        <f t="shared" si="193"/>
        <v>12</v>
      </c>
      <c r="GB44" s="130">
        <f t="shared" si="194"/>
        <v>12</v>
      </c>
      <c r="GC44" s="130">
        <f t="shared" si="195"/>
        <v>12</v>
      </c>
      <c r="GD44" s="130">
        <f t="shared" si="196"/>
        <v>12</v>
      </c>
      <c r="GE44" s="130">
        <f t="shared" si="197"/>
        <v>12</v>
      </c>
      <c r="GF44" s="130">
        <f t="shared" si="198"/>
        <v>12</v>
      </c>
      <c r="GG44" s="130">
        <f t="shared" si="199"/>
        <v>12</v>
      </c>
      <c r="GH44" s="130">
        <f t="shared" si="200"/>
        <v>12</v>
      </c>
      <c r="GI44" s="130">
        <f t="shared" si="201"/>
        <v>12</v>
      </c>
      <c r="GJ44" s="130">
        <f t="shared" si="202"/>
        <v>12</v>
      </c>
      <c r="GK44" s="130">
        <f t="shared" si="203"/>
        <v>12</v>
      </c>
      <c r="GL44" s="130">
        <f t="shared" si="204"/>
        <v>12</v>
      </c>
      <c r="GM44" s="130">
        <f t="shared" si="205"/>
        <v>12</v>
      </c>
      <c r="GN44" s="130">
        <f t="shared" si="206"/>
        <v>12</v>
      </c>
      <c r="GO44" s="130">
        <f t="shared" si="87"/>
        <v>6</v>
      </c>
      <c r="GP44" s="130">
        <f t="shared" si="88"/>
        <v>6</v>
      </c>
      <c r="GQ44" s="130">
        <f t="shared" si="89"/>
        <v>6</v>
      </c>
      <c r="GR44" s="130">
        <f t="shared" si="90"/>
        <v>6</v>
      </c>
      <c r="GS44" s="130">
        <f t="shared" si="91"/>
        <v>6</v>
      </c>
      <c r="GT44" s="130">
        <f t="shared" si="92"/>
        <v>6</v>
      </c>
    </row>
    <row r="45" spans="1:202">
      <c r="A45" s="136" t="s">
        <v>44</v>
      </c>
      <c r="B45" s="137">
        <v>414</v>
      </c>
      <c r="C45" s="28">
        <v>420</v>
      </c>
      <c r="D45" s="28">
        <v>433</v>
      </c>
      <c r="E45" s="130">
        <v>446</v>
      </c>
      <c r="F45" s="130">
        <v>458</v>
      </c>
      <c r="G45" s="130">
        <v>468</v>
      </c>
      <c r="H45" s="28">
        <v>475</v>
      </c>
      <c r="I45" s="28">
        <v>483</v>
      </c>
      <c r="J45" s="28">
        <v>492</v>
      </c>
      <c r="K45" s="28">
        <v>500</v>
      </c>
      <c r="L45" s="28">
        <v>510</v>
      </c>
      <c r="M45" s="28">
        <v>519</v>
      </c>
      <c r="N45" s="28">
        <v>533</v>
      </c>
      <c r="O45" s="28">
        <v>538</v>
      </c>
      <c r="P45" s="28">
        <v>545</v>
      </c>
      <c r="Q45" s="28">
        <v>551</v>
      </c>
      <c r="R45" s="28">
        <v>559</v>
      </c>
      <c r="S45" s="28">
        <v>568</v>
      </c>
      <c r="T45" s="28">
        <v>578</v>
      </c>
      <c r="U45" s="28">
        <v>588</v>
      </c>
      <c r="V45" s="28">
        <v>598</v>
      </c>
      <c r="W45" s="28">
        <v>607</v>
      </c>
      <c r="X45" s="28">
        <v>616</v>
      </c>
      <c r="Y45" s="28">
        <v>626</v>
      </c>
      <c r="Z45" s="28">
        <v>634</v>
      </c>
      <c r="AA45" s="28">
        <v>639</v>
      </c>
      <c r="AB45" s="28">
        <v>645</v>
      </c>
      <c r="AC45" s="28">
        <v>657</v>
      </c>
      <c r="AD45" s="28">
        <v>663</v>
      </c>
      <c r="AE45" s="28">
        <v>671</v>
      </c>
      <c r="AF45" s="28">
        <v>681</v>
      </c>
      <c r="AG45" s="28">
        <v>689</v>
      </c>
      <c r="AH45" s="28">
        <v>700</v>
      </c>
      <c r="AI45" s="28">
        <v>709</v>
      </c>
      <c r="AJ45" s="28">
        <v>717</v>
      </c>
      <c r="AK45" s="28">
        <v>724</v>
      </c>
      <c r="AL45" s="28">
        <v>731</v>
      </c>
      <c r="AM45" s="28">
        <v>737</v>
      </c>
      <c r="AN45" s="28">
        <v>737</v>
      </c>
      <c r="AO45" s="28">
        <v>751</v>
      </c>
      <c r="AP45" s="28">
        <v>758</v>
      </c>
      <c r="AQ45" s="28">
        <v>764</v>
      </c>
      <c r="AR45" s="28">
        <v>772</v>
      </c>
      <c r="AS45" s="28">
        <v>777</v>
      </c>
      <c r="AT45" s="146">
        <v>782</v>
      </c>
      <c r="AU45" s="28">
        <v>787</v>
      </c>
      <c r="AV45" s="28">
        <v>791</v>
      </c>
      <c r="AW45" s="28">
        <v>798</v>
      </c>
      <c r="AX45" s="28">
        <v>805</v>
      </c>
      <c r="AY45" s="28">
        <v>812</v>
      </c>
      <c r="AZ45" s="28">
        <v>817</v>
      </c>
      <c r="BA45" s="28">
        <v>824</v>
      </c>
      <c r="BB45" s="28">
        <v>829</v>
      </c>
      <c r="BC45" s="28">
        <v>829</v>
      </c>
      <c r="BD45" s="28">
        <v>829</v>
      </c>
      <c r="BE45" s="28">
        <v>829</v>
      </c>
      <c r="BF45" s="130">
        <v>832</v>
      </c>
      <c r="BG45" s="28">
        <v>836</v>
      </c>
      <c r="BH45" s="28">
        <v>842</v>
      </c>
      <c r="BI45" s="28">
        <v>847</v>
      </c>
      <c r="BJ45" s="27">
        <v>852</v>
      </c>
      <c r="BK45" s="27">
        <v>858</v>
      </c>
      <c r="BL45" s="27">
        <v>863</v>
      </c>
      <c r="BM45" s="27">
        <v>869</v>
      </c>
      <c r="BN45" s="28">
        <v>875</v>
      </c>
      <c r="BO45" s="130">
        <f t="shared" si="85"/>
        <v>881</v>
      </c>
      <c r="BP45" s="130">
        <v>887</v>
      </c>
      <c r="BQ45" s="130">
        <v>899</v>
      </c>
      <c r="BR45" s="130">
        <v>899</v>
      </c>
      <c r="BS45" s="130">
        <v>907</v>
      </c>
      <c r="BT45" s="130">
        <v>915</v>
      </c>
      <c r="BU45" s="130">
        <v>923</v>
      </c>
      <c r="BV45" s="130">
        <v>931</v>
      </c>
      <c r="BW45" s="130">
        <v>939</v>
      </c>
      <c r="BX45" s="130">
        <v>947</v>
      </c>
      <c r="BY45" s="28">
        <v>955</v>
      </c>
      <c r="BZ45" s="130">
        <v>968</v>
      </c>
      <c r="CA45" s="130">
        <v>981</v>
      </c>
      <c r="CB45" s="130">
        <v>994</v>
      </c>
      <c r="CC45" s="130">
        <v>1007</v>
      </c>
      <c r="CD45" s="130">
        <v>1020</v>
      </c>
      <c r="CE45" s="130">
        <v>1033</v>
      </c>
      <c r="CF45" s="130">
        <v>1046</v>
      </c>
      <c r="CG45" s="28">
        <v>1059</v>
      </c>
      <c r="CH45" s="130">
        <f t="shared" ref="CH45:CL45" si="217">+CG45+($CM45-$CG45)/6</f>
        <v>1073.8333333333333</v>
      </c>
      <c r="CI45" s="130">
        <f t="shared" si="217"/>
        <v>1088.6666666666665</v>
      </c>
      <c r="CJ45" s="130">
        <f t="shared" si="217"/>
        <v>1103.4999999999998</v>
      </c>
      <c r="CK45" s="130">
        <f t="shared" si="217"/>
        <v>1118.333333333333</v>
      </c>
      <c r="CL45" s="130">
        <f t="shared" si="217"/>
        <v>1133.1666666666663</v>
      </c>
      <c r="CM45" s="28">
        <v>1148</v>
      </c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130">
        <f t="shared" si="124"/>
        <v>6</v>
      </c>
      <c r="DK45" s="130">
        <f t="shared" si="125"/>
        <v>13</v>
      </c>
      <c r="DL45" s="130">
        <f t="shared" si="126"/>
        <v>13</v>
      </c>
      <c r="DM45" s="130">
        <f t="shared" si="127"/>
        <v>12</v>
      </c>
      <c r="DN45" s="130">
        <f t="shared" si="128"/>
        <v>10</v>
      </c>
      <c r="DO45" s="130">
        <f t="shared" si="129"/>
        <v>7</v>
      </c>
      <c r="DP45" s="130">
        <f t="shared" si="130"/>
        <v>8</v>
      </c>
      <c r="DQ45" s="130">
        <f t="shared" si="131"/>
        <v>9</v>
      </c>
      <c r="DR45" s="130">
        <f t="shared" si="132"/>
        <v>8</v>
      </c>
      <c r="DS45" s="130">
        <f t="shared" si="133"/>
        <v>10</v>
      </c>
      <c r="DT45" s="130">
        <f t="shared" si="134"/>
        <v>9</v>
      </c>
      <c r="DU45" s="130">
        <f t="shared" si="135"/>
        <v>14</v>
      </c>
      <c r="DV45" s="130">
        <f t="shared" si="136"/>
        <v>5</v>
      </c>
      <c r="DW45" s="130">
        <f t="shared" si="137"/>
        <v>7</v>
      </c>
      <c r="DX45" s="130">
        <f t="shared" si="138"/>
        <v>6</v>
      </c>
      <c r="DY45" s="130">
        <f t="shared" si="139"/>
        <v>8</v>
      </c>
      <c r="DZ45" s="130">
        <f t="shared" si="140"/>
        <v>9</v>
      </c>
      <c r="EA45" s="130">
        <f t="shared" si="141"/>
        <v>10</v>
      </c>
      <c r="EB45" s="130">
        <f t="shared" si="142"/>
        <v>10</v>
      </c>
      <c r="EC45" s="130">
        <f t="shared" si="143"/>
        <v>10</v>
      </c>
      <c r="ED45" s="130">
        <f t="shared" si="144"/>
        <v>9</v>
      </c>
      <c r="EE45" s="130">
        <f t="shared" si="145"/>
        <v>9</v>
      </c>
      <c r="EF45" s="130">
        <f t="shared" si="146"/>
        <v>10</v>
      </c>
      <c r="EG45" s="130">
        <f t="shared" si="147"/>
        <v>8</v>
      </c>
      <c r="EH45" s="130">
        <f t="shared" si="148"/>
        <v>5</v>
      </c>
      <c r="EI45" s="130">
        <f t="shared" si="149"/>
        <v>6</v>
      </c>
      <c r="EJ45" s="130">
        <f t="shared" si="150"/>
        <v>12</v>
      </c>
      <c r="EK45" s="130">
        <f t="shared" si="151"/>
        <v>6</v>
      </c>
      <c r="EL45" s="130">
        <f t="shared" si="152"/>
        <v>8</v>
      </c>
      <c r="EM45" s="130">
        <f t="shared" si="153"/>
        <v>10</v>
      </c>
      <c r="EN45" s="130">
        <f t="shared" si="154"/>
        <v>8</v>
      </c>
      <c r="EO45" s="130">
        <f t="shared" si="155"/>
        <v>11</v>
      </c>
      <c r="EP45" s="130">
        <f t="shared" si="156"/>
        <v>9</v>
      </c>
      <c r="EQ45" s="130">
        <f t="shared" si="157"/>
        <v>8</v>
      </c>
      <c r="ER45" s="130">
        <f t="shared" si="158"/>
        <v>7</v>
      </c>
      <c r="ES45" s="130">
        <f t="shared" si="159"/>
        <v>7</v>
      </c>
      <c r="ET45" s="130">
        <f t="shared" si="160"/>
        <v>6</v>
      </c>
      <c r="EU45" s="130">
        <f t="shared" si="161"/>
        <v>0</v>
      </c>
      <c r="EV45" s="130">
        <f t="shared" si="162"/>
        <v>14</v>
      </c>
      <c r="EW45" s="130">
        <f t="shared" si="163"/>
        <v>7</v>
      </c>
      <c r="EX45" s="130">
        <f t="shared" si="164"/>
        <v>6</v>
      </c>
      <c r="EY45" s="130">
        <f t="shared" si="165"/>
        <v>8</v>
      </c>
      <c r="EZ45" s="130">
        <f t="shared" si="166"/>
        <v>5</v>
      </c>
      <c r="FA45" s="130">
        <f t="shared" si="167"/>
        <v>5</v>
      </c>
      <c r="FB45" s="130">
        <f t="shared" si="168"/>
        <v>5</v>
      </c>
      <c r="FC45" s="130">
        <f t="shared" si="169"/>
        <v>4</v>
      </c>
      <c r="FD45" s="130">
        <f t="shared" si="170"/>
        <v>7</v>
      </c>
      <c r="FE45" s="130">
        <f t="shared" si="171"/>
        <v>7</v>
      </c>
      <c r="FF45" s="130">
        <f t="shared" si="172"/>
        <v>7</v>
      </c>
      <c r="FG45" s="130">
        <f t="shared" si="173"/>
        <v>5</v>
      </c>
      <c r="FH45" s="130">
        <f t="shared" si="174"/>
        <v>7</v>
      </c>
      <c r="FI45" s="130">
        <f t="shared" si="175"/>
        <v>5</v>
      </c>
      <c r="FJ45" s="130">
        <f t="shared" si="176"/>
        <v>0</v>
      </c>
      <c r="FK45" s="130">
        <f t="shared" si="177"/>
        <v>0</v>
      </c>
      <c r="FL45" s="130">
        <f t="shared" si="178"/>
        <v>0</v>
      </c>
      <c r="FM45" s="130">
        <f t="shared" si="179"/>
        <v>3</v>
      </c>
      <c r="FN45" s="130">
        <f t="shared" si="180"/>
        <v>4</v>
      </c>
      <c r="FO45" s="130">
        <f t="shared" si="181"/>
        <v>6</v>
      </c>
      <c r="FP45" s="130">
        <f t="shared" si="182"/>
        <v>5</v>
      </c>
      <c r="FQ45" s="130">
        <f t="shared" si="183"/>
        <v>5</v>
      </c>
      <c r="FR45" s="130">
        <f t="shared" si="184"/>
        <v>6</v>
      </c>
      <c r="FS45" s="130">
        <f t="shared" si="185"/>
        <v>5</v>
      </c>
      <c r="FT45" s="130">
        <f t="shared" si="186"/>
        <v>6</v>
      </c>
      <c r="FU45" s="130">
        <f t="shared" si="187"/>
        <v>6</v>
      </c>
      <c r="FV45" s="130">
        <f t="shared" si="188"/>
        <v>6</v>
      </c>
      <c r="FW45" s="130">
        <f t="shared" si="189"/>
        <v>6</v>
      </c>
      <c r="FX45" s="130">
        <f t="shared" si="190"/>
        <v>12</v>
      </c>
      <c r="FY45" s="130">
        <f t="shared" si="191"/>
        <v>0</v>
      </c>
      <c r="FZ45" s="130">
        <f t="shared" si="192"/>
        <v>8</v>
      </c>
      <c r="GA45" s="130">
        <f t="shared" si="193"/>
        <v>8</v>
      </c>
      <c r="GB45" s="130">
        <f t="shared" si="194"/>
        <v>8</v>
      </c>
      <c r="GC45" s="130">
        <f t="shared" si="195"/>
        <v>8</v>
      </c>
      <c r="GD45" s="130">
        <f t="shared" si="196"/>
        <v>8</v>
      </c>
      <c r="GE45" s="130">
        <f t="shared" si="197"/>
        <v>8</v>
      </c>
      <c r="GF45" s="130">
        <f t="shared" si="198"/>
        <v>8</v>
      </c>
      <c r="GG45" s="130">
        <f t="shared" si="199"/>
        <v>13</v>
      </c>
      <c r="GH45" s="130">
        <f t="shared" si="200"/>
        <v>13</v>
      </c>
      <c r="GI45" s="130">
        <f t="shared" si="201"/>
        <v>13</v>
      </c>
      <c r="GJ45" s="130">
        <f t="shared" si="202"/>
        <v>13</v>
      </c>
      <c r="GK45" s="130">
        <f t="shared" si="203"/>
        <v>13</v>
      </c>
      <c r="GL45" s="130">
        <f t="shared" si="204"/>
        <v>13</v>
      </c>
      <c r="GM45" s="130">
        <f t="shared" si="205"/>
        <v>13</v>
      </c>
      <c r="GN45" s="130">
        <f t="shared" si="206"/>
        <v>13</v>
      </c>
      <c r="GO45" s="130">
        <f t="shared" si="87"/>
        <v>14.833333333333258</v>
      </c>
      <c r="GP45" s="130">
        <f t="shared" si="88"/>
        <v>14.833333333333258</v>
      </c>
      <c r="GQ45" s="130">
        <f t="shared" si="89"/>
        <v>14.833333333333258</v>
      </c>
      <c r="GR45" s="130">
        <f t="shared" si="90"/>
        <v>14.833333333333258</v>
      </c>
      <c r="GS45" s="130">
        <f t="shared" si="91"/>
        <v>14.833333333333258</v>
      </c>
      <c r="GT45" s="130">
        <f t="shared" si="92"/>
        <v>14.833333333333712</v>
      </c>
    </row>
    <row r="46" spans="1:202">
      <c r="A46" s="136" t="s">
        <v>66</v>
      </c>
      <c r="B46" s="137">
        <v>239</v>
      </c>
      <c r="C46" s="28">
        <v>244</v>
      </c>
      <c r="D46" s="28">
        <v>249</v>
      </c>
      <c r="E46" s="130">
        <v>254</v>
      </c>
      <c r="F46" s="130">
        <v>259</v>
      </c>
      <c r="G46" s="130">
        <v>264</v>
      </c>
      <c r="H46" s="28">
        <v>268</v>
      </c>
      <c r="I46" s="28">
        <v>273</v>
      </c>
      <c r="J46" s="28">
        <v>278</v>
      </c>
      <c r="K46" s="28">
        <v>282</v>
      </c>
      <c r="L46" s="28">
        <v>287</v>
      </c>
      <c r="M46" s="28">
        <v>291</v>
      </c>
      <c r="N46" s="28">
        <v>301</v>
      </c>
      <c r="O46" s="28">
        <v>307</v>
      </c>
      <c r="P46" s="28">
        <v>312</v>
      </c>
      <c r="Q46" s="28">
        <v>317</v>
      </c>
      <c r="R46" s="28">
        <v>322</v>
      </c>
      <c r="S46" s="28">
        <v>327</v>
      </c>
      <c r="T46" s="28">
        <v>333</v>
      </c>
      <c r="U46" s="28">
        <v>338</v>
      </c>
      <c r="V46" s="28">
        <v>344</v>
      </c>
      <c r="W46" s="28">
        <v>348</v>
      </c>
      <c r="X46" s="28">
        <v>354</v>
      </c>
      <c r="Y46" s="28">
        <v>359</v>
      </c>
      <c r="Z46" s="28">
        <v>364</v>
      </c>
      <c r="AA46" s="28">
        <v>369</v>
      </c>
      <c r="AB46" s="28">
        <v>375</v>
      </c>
      <c r="AC46" s="28">
        <v>384</v>
      </c>
      <c r="AD46" s="28">
        <v>389</v>
      </c>
      <c r="AE46" s="28">
        <v>396</v>
      </c>
      <c r="AF46" s="28">
        <v>402</v>
      </c>
      <c r="AG46" s="28">
        <v>407</v>
      </c>
      <c r="AH46" s="28">
        <v>412</v>
      </c>
      <c r="AI46" s="28">
        <v>418</v>
      </c>
      <c r="AJ46" s="28">
        <v>424</v>
      </c>
      <c r="AK46" s="28">
        <v>430</v>
      </c>
      <c r="AL46" s="28">
        <v>436</v>
      </c>
      <c r="AM46" s="28">
        <v>442</v>
      </c>
      <c r="AN46" s="28">
        <v>442</v>
      </c>
      <c r="AO46" s="28">
        <v>455</v>
      </c>
      <c r="AP46" s="28">
        <v>460</v>
      </c>
      <c r="AQ46" s="28">
        <v>466</v>
      </c>
      <c r="AR46" s="28">
        <v>471</v>
      </c>
      <c r="AS46" s="28">
        <v>476</v>
      </c>
      <c r="AT46" s="146">
        <v>481.5</v>
      </c>
      <c r="AU46" s="28">
        <v>487</v>
      </c>
      <c r="AV46" s="28">
        <v>492</v>
      </c>
      <c r="AW46" s="28">
        <v>496</v>
      </c>
      <c r="AX46" s="28">
        <v>497</v>
      </c>
      <c r="AY46" s="28">
        <v>497</v>
      </c>
      <c r="AZ46" s="28">
        <v>503</v>
      </c>
      <c r="BA46" s="28">
        <v>510</v>
      </c>
      <c r="BB46" s="28">
        <v>517</v>
      </c>
      <c r="BC46" s="28">
        <v>525</v>
      </c>
      <c r="BD46" s="28">
        <v>531</v>
      </c>
      <c r="BE46" s="28">
        <v>536</v>
      </c>
      <c r="BF46" s="130">
        <v>541</v>
      </c>
      <c r="BG46" s="28">
        <v>546</v>
      </c>
      <c r="BH46" s="28">
        <v>553</v>
      </c>
      <c r="BI46" s="28">
        <v>559</v>
      </c>
      <c r="BJ46" s="27">
        <v>564</v>
      </c>
      <c r="BK46" s="27">
        <v>570</v>
      </c>
      <c r="BL46" s="27">
        <v>576</v>
      </c>
      <c r="BM46" s="27">
        <v>582</v>
      </c>
      <c r="BN46" s="28">
        <v>588</v>
      </c>
      <c r="BO46" s="130">
        <f t="shared" si="85"/>
        <v>594.5</v>
      </c>
      <c r="BP46" s="130">
        <v>601</v>
      </c>
      <c r="BQ46" s="130">
        <v>606</v>
      </c>
      <c r="BR46" s="130">
        <v>602</v>
      </c>
      <c r="BS46" s="130">
        <v>609</v>
      </c>
      <c r="BT46" s="130">
        <v>616</v>
      </c>
      <c r="BU46" s="130">
        <v>623</v>
      </c>
      <c r="BV46" s="130">
        <v>630</v>
      </c>
      <c r="BW46" s="130">
        <v>637</v>
      </c>
      <c r="BX46" s="130">
        <v>644</v>
      </c>
      <c r="BY46" s="28">
        <v>651</v>
      </c>
      <c r="BZ46" s="130">
        <v>656</v>
      </c>
      <c r="CA46" s="130">
        <v>661</v>
      </c>
      <c r="CB46" s="130">
        <v>666</v>
      </c>
      <c r="CC46" s="130">
        <v>671</v>
      </c>
      <c r="CD46" s="130">
        <v>676</v>
      </c>
      <c r="CE46" s="130">
        <v>681</v>
      </c>
      <c r="CF46" s="130">
        <v>686</v>
      </c>
      <c r="CG46" s="28">
        <v>693</v>
      </c>
      <c r="CH46" s="130">
        <f t="shared" ref="CH46:CL46" si="218">+CG46+($CM46-$CG46)/6</f>
        <v>698.33333333333337</v>
      </c>
      <c r="CI46" s="130">
        <f t="shared" si="218"/>
        <v>703.66666666666674</v>
      </c>
      <c r="CJ46" s="130">
        <f t="shared" si="218"/>
        <v>709.00000000000011</v>
      </c>
      <c r="CK46" s="130">
        <f t="shared" si="218"/>
        <v>714.33333333333348</v>
      </c>
      <c r="CL46" s="130">
        <f t="shared" si="218"/>
        <v>719.66666666666686</v>
      </c>
      <c r="CM46" s="28">
        <v>725</v>
      </c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130">
        <f t="shared" si="124"/>
        <v>5</v>
      </c>
      <c r="DK46" s="130">
        <f t="shared" si="125"/>
        <v>5</v>
      </c>
      <c r="DL46" s="130">
        <f t="shared" si="126"/>
        <v>5</v>
      </c>
      <c r="DM46" s="130">
        <f t="shared" si="127"/>
        <v>5</v>
      </c>
      <c r="DN46" s="130">
        <f t="shared" si="128"/>
        <v>5</v>
      </c>
      <c r="DO46" s="130">
        <f t="shared" si="129"/>
        <v>4</v>
      </c>
      <c r="DP46" s="130">
        <f t="shared" si="130"/>
        <v>5</v>
      </c>
      <c r="DQ46" s="130">
        <f t="shared" si="131"/>
        <v>5</v>
      </c>
      <c r="DR46" s="130">
        <f t="shared" si="132"/>
        <v>4</v>
      </c>
      <c r="DS46" s="130">
        <f t="shared" si="133"/>
        <v>5</v>
      </c>
      <c r="DT46" s="130">
        <f t="shared" si="134"/>
        <v>4</v>
      </c>
      <c r="DU46" s="130">
        <f t="shared" si="135"/>
        <v>10</v>
      </c>
      <c r="DV46" s="130">
        <f t="shared" si="136"/>
        <v>6</v>
      </c>
      <c r="DW46" s="130">
        <f t="shared" si="137"/>
        <v>5</v>
      </c>
      <c r="DX46" s="130">
        <f t="shared" si="138"/>
        <v>5</v>
      </c>
      <c r="DY46" s="130">
        <f t="shared" si="139"/>
        <v>5</v>
      </c>
      <c r="DZ46" s="130">
        <f t="shared" si="140"/>
        <v>5</v>
      </c>
      <c r="EA46" s="130">
        <f t="shared" si="141"/>
        <v>6</v>
      </c>
      <c r="EB46" s="130">
        <f t="shared" si="142"/>
        <v>5</v>
      </c>
      <c r="EC46" s="130">
        <f t="shared" si="143"/>
        <v>6</v>
      </c>
      <c r="ED46" s="130">
        <f t="shared" si="144"/>
        <v>4</v>
      </c>
      <c r="EE46" s="130">
        <f t="shared" si="145"/>
        <v>6</v>
      </c>
      <c r="EF46" s="130">
        <f t="shared" si="146"/>
        <v>5</v>
      </c>
      <c r="EG46" s="130">
        <f t="shared" si="147"/>
        <v>5</v>
      </c>
      <c r="EH46" s="130">
        <f t="shared" si="148"/>
        <v>5</v>
      </c>
      <c r="EI46" s="130">
        <f t="shared" si="149"/>
        <v>6</v>
      </c>
      <c r="EJ46" s="130">
        <f t="shared" si="150"/>
        <v>9</v>
      </c>
      <c r="EK46" s="130">
        <f t="shared" si="151"/>
        <v>5</v>
      </c>
      <c r="EL46" s="130">
        <f t="shared" si="152"/>
        <v>7</v>
      </c>
      <c r="EM46" s="130">
        <f t="shared" si="153"/>
        <v>6</v>
      </c>
      <c r="EN46" s="130">
        <f t="shared" si="154"/>
        <v>5</v>
      </c>
      <c r="EO46" s="130">
        <f t="shared" si="155"/>
        <v>5</v>
      </c>
      <c r="EP46" s="130">
        <f t="shared" si="156"/>
        <v>6</v>
      </c>
      <c r="EQ46" s="130">
        <f t="shared" si="157"/>
        <v>6</v>
      </c>
      <c r="ER46" s="130">
        <f t="shared" si="158"/>
        <v>6</v>
      </c>
      <c r="ES46" s="130">
        <f t="shared" si="159"/>
        <v>6</v>
      </c>
      <c r="ET46" s="130">
        <f t="shared" si="160"/>
        <v>6</v>
      </c>
      <c r="EU46" s="130">
        <f t="shared" si="161"/>
        <v>0</v>
      </c>
      <c r="EV46" s="130">
        <f t="shared" si="162"/>
        <v>13</v>
      </c>
      <c r="EW46" s="130">
        <f t="shared" si="163"/>
        <v>5</v>
      </c>
      <c r="EX46" s="130">
        <f t="shared" si="164"/>
        <v>6</v>
      </c>
      <c r="EY46" s="130">
        <f t="shared" si="165"/>
        <v>5</v>
      </c>
      <c r="EZ46" s="130">
        <f t="shared" si="166"/>
        <v>5</v>
      </c>
      <c r="FA46" s="130">
        <f t="shared" si="167"/>
        <v>5.5</v>
      </c>
      <c r="FB46" s="130">
        <f t="shared" si="168"/>
        <v>5.5</v>
      </c>
      <c r="FC46" s="130">
        <f t="shared" si="169"/>
        <v>5</v>
      </c>
      <c r="FD46" s="130">
        <f t="shared" si="170"/>
        <v>4</v>
      </c>
      <c r="FE46" s="130">
        <f t="shared" si="171"/>
        <v>1</v>
      </c>
      <c r="FF46" s="130">
        <f t="shared" si="172"/>
        <v>0</v>
      </c>
      <c r="FG46" s="130">
        <f t="shared" si="173"/>
        <v>6</v>
      </c>
      <c r="FH46" s="130">
        <f t="shared" si="174"/>
        <v>7</v>
      </c>
      <c r="FI46" s="130">
        <f t="shared" si="175"/>
        <v>7</v>
      </c>
      <c r="FJ46" s="130">
        <f t="shared" si="176"/>
        <v>8</v>
      </c>
      <c r="FK46" s="130">
        <f t="shared" si="177"/>
        <v>6</v>
      </c>
      <c r="FL46" s="130">
        <f t="shared" si="178"/>
        <v>5</v>
      </c>
      <c r="FM46" s="130">
        <f t="shared" si="179"/>
        <v>5</v>
      </c>
      <c r="FN46" s="130">
        <f t="shared" si="180"/>
        <v>5</v>
      </c>
      <c r="FO46" s="130">
        <f t="shared" si="181"/>
        <v>7</v>
      </c>
      <c r="FP46" s="130">
        <f t="shared" si="182"/>
        <v>6</v>
      </c>
      <c r="FQ46" s="130">
        <f t="shared" si="183"/>
        <v>5</v>
      </c>
      <c r="FR46" s="130">
        <f t="shared" si="184"/>
        <v>6</v>
      </c>
      <c r="FS46" s="130">
        <f t="shared" si="185"/>
        <v>6</v>
      </c>
      <c r="FT46" s="130">
        <f t="shared" si="186"/>
        <v>6</v>
      </c>
      <c r="FU46" s="130">
        <f t="shared" si="187"/>
        <v>6</v>
      </c>
      <c r="FV46" s="130">
        <f t="shared" si="188"/>
        <v>6.5</v>
      </c>
      <c r="FW46" s="130">
        <f t="shared" si="189"/>
        <v>6.5</v>
      </c>
      <c r="FX46" s="130">
        <f t="shared" si="190"/>
        <v>5</v>
      </c>
      <c r="FY46" s="130">
        <f t="shared" si="191"/>
        <v>-4</v>
      </c>
      <c r="FZ46" s="130">
        <f t="shared" si="192"/>
        <v>7</v>
      </c>
      <c r="GA46" s="130">
        <f t="shared" si="193"/>
        <v>7</v>
      </c>
      <c r="GB46" s="130">
        <f t="shared" si="194"/>
        <v>7</v>
      </c>
      <c r="GC46" s="130">
        <f t="shared" si="195"/>
        <v>7</v>
      </c>
      <c r="GD46" s="130">
        <f t="shared" si="196"/>
        <v>7</v>
      </c>
      <c r="GE46" s="130">
        <f t="shared" si="197"/>
        <v>7</v>
      </c>
      <c r="GF46" s="130">
        <f t="shared" si="198"/>
        <v>7</v>
      </c>
      <c r="GG46" s="130">
        <f t="shared" si="199"/>
        <v>5</v>
      </c>
      <c r="GH46" s="130">
        <f t="shared" si="200"/>
        <v>5</v>
      </c>
      <c r="GI46" s="130">
        <f t="shared" si="201"/>
        <v>5</v>
      </c>
      <c r="GJ46" s="130">
        <f t="shared" si="202"/>
        <v>5</v>
      </c>
      <c r="GK46" s="130">
        <f t="shared" si="203"/>
        <v>5</v>
      </c>
      <c r="GL46" s="130">
        <f t="shared" si="204"/>
        <v>5</v>
      </c>
      <c r="GM46" s="130">
        <f t="shared" si="205"/>
        <v>5</v>
      </c>
      <c r="GN46" s="130">
        <f t="shared" si="206"/>
        <v>7</v>
      </c>
      <c r="GO46" s="130">
        <f t="shared" si="87"/>
        <v>5.3333333333333712</v>
      </c>
      <c r="GP46" s="130">
        <f t="shared" si="88"/>
        <v>5.3333333333333712</v>
      </c>
      <c r="GQ46" s="130">
        <f t="shared" si="89"/>
        <v>5.3333333333333712</v>
      </c>
      <c r="GR46" s="130">
        <f t="shared" si="90"/>
        <v>5.3333333333333712</v>
      </c>
      <c r="GS46" s="130">
        <f t="shared" si="91"/>
        <v>5.3333333333333712</v>
      </c>
      <c r="GT46" s="130">
        <f t="shared" si="92"/>
        <v>5.3333333333331439</v>
      </c>
    </row>
    <row r="47" spans="1:202">
      <c r="A47" s="136" t="s">
        <v>67</v>
      </c>
      <c r="B47" s="137">
        <v>238</v>
      </c>
      <c r="C47" s="28">
        <v>243</v>
      </c>
      <c r="D47" s="28">
        <v>248</v>
      </c>
      <c r="E47" s="130">
        <v>253</v>
      </c>
      <c r="F47" s="130">
        <v>257</v>
      </c>
      <c r="G47" s="130">
        <v>262</v>
      </c>
      <c r="H47" s="28">
        <v>266</v>
      </c>
      <c r="I47" s="28">
        <v>272</v>
      </c>
      <c r="J47" s="28">
        <v>278</v>
      </c>
      <c r="K47" s="28">
        <v>283</v>
      </c>
      <c r="L47" s="28">
        <v>287</v>
      </c>
      <c r="M47" s="28">
        <v>292</v>
      </c>
      <c r="N47" s="28">
        <v>299</v>
      </c>
      <c r="O47" s="28">
        <v>303</v>
      </c>
      <c r="P47" s="28">
        <v>308</v>
      </c>
      <c r="Q47" s="28">
        <v>312</v>
      </c>
      <c r="R47" s="28">
        <v>317</v>
      </c>
      <c r="S47" s="28">
        <v>322</v>
      </c>
      <c r="T47" s="28">
        <v>324</v>
      </c>
      <c r="U47" s="28">
        <v>328</v>
      </c>
      <c r="V47" s="28">
        <v>333</v>
      </c>
      <c r="W47" s="28">
        <v>334</v>
      </c>
      <c r="X47" s="28">
        <v>335</v>
      </c>
      <c r="Y47" s="28">
        <v>336</v>
      </c>
      <c r="Z47" s="28">
        <v>337</v>
      </c>
      <c r="AA47" s="28">
        <v>342</v>
      </c>
      <c r="AB47" s="28">
        <v>348</v>
      </c>
      <c r="AC47" s="28">
        <v>358</v>
      </c>
      <c r="AD47" s="28">
        <v>364</v>
      </c>
      <c r="AE47" s="28">
        <v>369</v>
      </c>
      <c r="AF47" s="28">
        <v>374</v>
      </c>
      <c r="AG47" s="28">
        <v>381</v>
      </c>
      <c r="AH47" s="28">
        <v>387</v>
      </c>
      <c r="AI47" s="28">
        <v>391</v>
      </c>
      <c r="AJ47" s="28">
        <v>393</v>
      </c>
      <c r="AK47" s="28">
        <v>395</v>
      </c>
      <c r="AL47" s="28">
        <v>398</v>
      </c>
      <c r="AM47" s="28">
        <v>401</v>
      </c>
      <c r="AN47" s="28">
        <v>401</v>
      </c>
      <c r="AO47" s="28">
        <v>403</v>
      </c>
      <c r="AP47" s="28">
        <v>404</v>
      </c>
      <c r="AQ47" s="28">
        <v>407</v>
      </c>
      <c r="AR47" s="28">
        <v>410</v>
      </c>
      <c r="AS47" s="28">
        <v>413</v>
      </c>
      <c r="AT47" s="146">
        <v>415.5</v>
      </c>
      <c r="AU47" s="28">
        <v>418</v>
      </c>
      <c r="AV47" s="28">
        <v>422</v>
      </c>
      <c r="AW47" s="28">
        <v>424</v>
      </c>
      <c r="AX47" s="28">
        <v>426</v>
      </c>
      <c r="AY47" s="28">
        <v>427</v>
      </c>
      <c r="AZ47" s="28">
        <v>429</v>
      </c>
      <c r="BA47" s="28">
        <v>430</v>
      </c>
      <c r="BB47" s="28">
        <v>432</v>
      </c>
      <c r="BC47" s="28">
        <v>434</v>
      </c>
      <c r="BD47" s="28">
        <v>435</v>
      </c>
      <c r="BE47" s="28">
        <v>437</v>
      </c>
      <c r="BF47" s="130">
        <v>442</v>
      </c>
      <c r="BG47" s="28">
        <v>448</v>
      </c>
      <c r="BH47" s="28">
        <v>452</v>
      </c>
      <c r="BI47" s="28">
        <v>456</v>
      </c>
      <c r="BJ47" s="27">
        <v>459</v>
      </c>
      <c r="BK47" s="27">
        <v>462</v>
      </c>
      <c r="BL47" s="27">
        <v>466</v>
      </c>
      <c r="BM47" s="27">
        <v>469</v>
      </c>
      <c r="BN47" s="28">
        <v>473</v>
      </c>
      <c r="BO47" s="130">
        <f t="shared" si="85"/>
        <v>476</v>
      </c>
      <c r="BP47" s="130">
        <v>479</v>
      </c>
      <c r="BQ47" s="130">
        <v>483</v>
      </c>
      <c r="BR47" s="130">
        <v>478</v>
      </c>
      <c r="BS47" s="130">
        <v>482</v>
      </c>
      <c r="BT47" s="130">
        <v>486</v>
      </c>
      <c r="BU47" s="130">
        <v>490</v>
      </c>
      <c r="BV47" s="130">
        <v>494</v>
      </c>
      <c r="BW47" s="130">
        <v>498</v>
      </c>
      <c r="BX47" s="130">
        <v>502</v>
      </c>
      <c r="BY47" s="28">
        <v>506</v>
      </c>
      <c r="BZ47" s="130">
        <v>511</v>
      </c>
      <c r="CA47" s="130">
        <v>516</v>
      </c>
      <c r="CB47" s="130">
        <v>521</v>
      </c>
      <c r="CC47" s="130">
        <v>526</v>
      </c>
      <c r="CD47" s="130">
        <v>531</v>
      </c>
      <c r="CE47" s="130">
        <v>536</v>
      </c>
      <c r="CF47" s="130">
        <v>541</v>
      </c>
      <c r="CG47" s="28">
        <v>547</v>
      </c>
      <c r="CH47" s="130">
        <f t="shared" ref="CH47:CL47" si="219">+CG47+($CM47-$CG47)/6</f>
        <v>550.33333333333337</v>
      </c>
      <c r="CI47" s="130">
        <f t="shared" si="219"/>
        <v>553.66666666666674</v>
      </c>
      <c r="CJ47" s="130">
        <f t="shared" si="219"/>
        <v>557.00000000000011</v>
      </c>
      <c r="CK47" s="130">
        <f t="shared" si="219"/>
        <v>560.33333333333348</v>
      </c>
      <c r="CL47" s="130">
        <f t="shared" si="219"/>
        <v>563.66666666666686</v>
      </c>
      <c r="CM47" s="28">
        <v>567</v>
      </c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130">
        <f t="shared" si="124"/>
        <v>5</v>
      </c>
      <c r="DK47" s="130">
        <f t="shared" si="125"/>
        <v>5</v>
      </c>
      <c r="DL47" s="130">
        <f t="shared" si="126"/>
        <v>5</v>
      </c>
      <c r="DM47" s="130">
        <f t="shared" si="127"/>
        <v>4</v>
      </c>
      <c r="DN47" s="130">
        <f t="shared" si="128"/>
        <v>5</v>
      </c>
      <c r="DO47" s="130">
        <f t="shared" si="129"/>
        <v>4</v>
      </c>
      <c r="DP47" s="130">
        <f t="shared" si="130"/>
        <v>6</v>
      </c>
      <c r="DQ47" s="130">
        <f t="shared" si="131"/>
        <v>6</v>
      </c>
      <c r="DR47" s="130">
        <f t="shared" si="132"/>
        <v>5</v>
      </c>
      <c r="DS47" s="130">
        <f t="shared" si="133"/>
        <v>4</v>
      </c>
      <c r="DT47" s="130">
        <f t="shared" si="134"/>
        <v>5</v>
      </c>
      <c r="DU47" s="130">
        <f t="shared" si="135"/>
        <v>7</v>
      </c>
      <c r="DV47" s="130">
        <f t="shared" si="136"/>
        <v>4</v>
      </c>
      <c r="DW47" s="130">
        <f t="shared" si="137"/>
        <v>5</v>
      </c>
      <c r="DX47" s="130">
        <f t="shared" si="138"/>
        <v>4</v>
      </c>
      <c r="DY47" s="130">
        <f t="shared" si="139"/>
        <v>5</v>
      </c>
      <c r="DZ47" s="130">
        <f t="shared" si="140"/>
        <v>5</v>
      </c>
      <c r="EA47" s="130">
        <f t="shared" si="141"/>
        <v>2</v>
      </c>
      <c r="EB47" s="130">
        <f t="shared" si="142"/>
        <v>4</v>
      </c>
      <c r="EC47" s="130">
        <f t="shared" si="143"/>
        <v>5</v>
      </c>
      <c r="ED47" s="130">
        <f t="shared" si="144"/>
        <v>1</v>
      </c>
      <c r="EE47" s="130">
        <f t="shared" si="145"/>
        <v>1</v>
      </c>
      <c r="EF47" s="130">
        <f t="shared" si="146"/>
        <v>1</v>
      </c>
      <c r="EG47" s="130">
        <f t="shared" si="147"/>
        <v>1</v>
      </c>
      <c r="EH47" s="130">
        <f t="shared" si="148"/>
        <v>5</v>
      </c>
      <c r="EI47" s="130">
        <f t="shared" si="149"/>
        <v>6</v>
      </c>
      <c r="EJ47" s="130">
        <f t="shared" si="150"/>
        <v>10</v>
      </c>
      <c r="EK47" s="130">
        <f t="shared" si="151"/>
        <v>6</v>
      </c>
      <c r="EL47" s="130">
        <f t="shared" si="152"/>
        <v>5</v>
      </c>
      <c r="EM47" s="130">
        <f t="shared" si="153"/>
        <v>5</v>
      </c>
      <c r="EN47" s="130">
        <f t="shared" si="154"/>
        <v>7</v>
      </c>
      <c r="EO47" s="130">
        <f t="shared" si="155"/>
        <v>6</v>
      </c>
      <c r="EP47" s="130">
        <f t="shared" si="156"/>
        <v>4</v>
      </c>
      <c r="EQ47" s="130">
        <f t="shared" si="157"/>
        <v>2</v>
      </c>
      <c r="ER47" s="130">
        <f t="shared" si="158"/>
        <v>2</v>
      </c>
      <c r="ES47" s="130">
        <f t="shared" si="159"/>
        <v>3</v>
      </c>
      <c r="ET47" s="130">
        <f t="shared" si="160"/>
        <v>3</v>
      </c>
      <c r="EU47" s="130">
        <f t="shared" si="161"/>
        <v>0</v>
      </c>
      <c r="EV47" s="130">
        <f t="shared" si="162"/>
        <v>2</v>
      </c>
      <c r="EW47" s="130">
        <f t="shared" si="163"/>
        <v>1</v>
      </c>
      <c r="EX47" s="130">
        <f t="shared" si="164"/>
        <v>3</v>
      </c>
      <c r="EY47" s="130">
        <f t="shared" si="165"/>
        <v>3</v>
      </c>
      <c r="EZ47" s="130">
        <f t="shared" si="166"/>
        <v>3</v>
      </c>
      <c r="FA47" s="130">
        <f t="shared" si="167"/>
        <v>2.5</v>
      </c>
      <c r="FB47" s="130">
        <f t="shared" si="168"/>
        <v>2.5</v>
      </c>
      <c r="FC47" s="130">
        <f t="shared" si="169"/>
        <v>4</v>
      </c>
      <c r="FD47" s="130">
        <f t="shared" si="170"/>
        <v>2</v>
      </c>
      <c r="FE47" s="130">
        <f t="shared" si="171"/>
        <v>2</v>
      </c>
      <c r="FF47" s="130">
        <f t="shared" si="172"/>
        <v>1</v>
      </c>
      <c r="FG47" s="130">
        <f t="shared" si="173"/>
        <v>2</v>
      </c>
      <c r="FH47" s="130">
        <f t="shared" si="174"/>
        <v>1</v>
      </c>
      <c r="FI47" s="130">
        <f t="shared" si="175"/>
        <v>2</v>
      </c>
      <c r="FJ47" s="130">
        <f t="shared" si="176"/>
        <v>2</v>
      </c>
      <c r="FK47" s="130">
        <f t="shared" si="177"/>
        <v>1</v>
      </c>
      <c r="FL47" s="130">
        <f t="shared" si="178"/>
        <v>2</v>
      </c>
      <c r="FM47" s="130">
        <f t="shared" si="179"/>
        <v>5</v>
      </c>
      <c r="FN47" s="130">
        <f t="shared" si="180"/>
        <v>6</v>
      </c>
      <c r="FO47" s="130">
        <f t="shared" si="181"/>
        <v>4</v>
      </c>
      <c r="FP47" s="130">
        <f t="shared" si="182"/>
        <v>4</v>
      </c>
      <c r="FQ47" s="130">
        <f t="shared" si="183"/>
        <v>3</v>
      </c>
      <c r="FR47" s="130">
        <f t="shared" si="184"/>
        <v>3</v>
      </c>
      <c r="FS47" s="130">
        <f t="shared" si="185"/>
        <v>4</v>
      </c>
      <c r="FT47" s="130">
        <f t="shared" si="186"/>
        <v>3</v>
      </c>
      <c r="FU47" s="130">
        <f t="shared" si="187"/>
        <v>4</v>
      </c>
      <c r="FV47" s="130">
        <f t="shared" si="188"/>
        <v>3</v>
      </c>
      <c r="FW47" s="130">
        <f t="shared" si="189"/>
        <v>3</v>
      </c>
      <c r="FX47" s="130">
        <f t="shared" si="190"/>
        <v>4</v>
      </c>
      <c r="FY47" s="130">
        <f t="shared" si="191"/>
        <v>-5</v>
      </c>
      <c r="FZ47" s="130">
        <f t="shared" si="192"/>
        <v>4</v>
      </c>
      <c r="GA47" s="130">
        <f t="shared" si="193"/>
        <v>4</v>
      </c>
      <c r="GB47" s="130">
        <f t="shared" si="194"/>
        <v>4</v>
      </c>
      <c r="GC47" s="130">
        <f t="shared" si="195"/>
        <v>4</v>
      </c>
      <c r="GD47" s="130">
        <f t="shared" si="196"/>
        <v>4</v>
      </c>
      <c r="GE47" s="130">
        <f t="shared" si="197"/>
        <v>4</v>
      </c>
      <c r="GF47" s="130">
        <f t="shared" si="198"/>
        <v>4</v>
      </c>
      <c r="GG47" s="130">
        <f t="shared" si="199"/>
        <v>5</v>
      </c>
      <c r="GH47" s="130">
        <f t="shared" si="200"/>
        <v>5</v>
      </c>
      <c r="GI47" s="130">
        <f t="shared" si="201"/>
        <v>5</v>
      </c>
      <c r="GJ47" s="130">
        <f t="shared" si="202"/>
        <v>5</v>
      </c>
      <c r="GK47" s="130">
        <f t="shared" si="203"/>
        <v>5</v>
      </c>
      <c r="GL47" s="130">
        <f t="shared" si="204"/>
        <v>5</v>
      </c>
      <c r="GM47" s="130">
        <f t="shared" si="205"/>
        <v>5</v>
      </c>
      <c r="GN47" s="130">
        <f t="shared" si="206"/>
        <v>6</v>
      </c>
      <c r="GO47" s="130">
        <f t="shared" si="87"/>
        <v>3.3333333333333712</v>
      </c>
      <c r="GP47" s="130">
        <f t="shared" si="88"/>
        <v>3.3333333333333712</v>
      </c>
      <c r="GQ47" s="130">
        <f t="shared" si="89"/>
        <v>3.3333333333333712</v>
      </c>
      <c r="GR47" s="130">
        <f t="shared" si="90"/>
        <v>3.3333333333333712</v>
      </c>
      <c r="GS47" s="130">
        <f t="shared" si="91"/>
        <v>3.3333333333333712</v>
      </c>
      <c r="GT47" s="130">
        <f t="shared" si="92"/>
        <v>3.3333333333331439</v>
      </c>
    </row>
    <row r="48" spans="1:202">
      <c r="A48" s="136" t="s">
        <v>68</v>
      </c>
      <c r="B48" s="137">
        <v>176</v>
      </c>
      <c r="C48" s="28">
        <v>182</v>
      </c>
      <c r="D48" s="28">
        <v>188</v>
      </c>
      <c r="E48" s="130">
        <v>195</v>
      </c>
      <c r="F48" s="130">
        <v>198</v>
      </c>
      <c r="G48" s="130">
        <v>203</v>
      </c>
      <c r="H48" s="28">
        <v>208</v>
      </c>
      <c r="I48" s="28">
        <v>213</v>
      </c>
      <c r="J48" s="28">
        <v>217</v>
      </c>
      <c r="K48" s="28">
        <v>221</v>
      </c>
      <c r="L48" s="28">
        <v>227</v>
      </c>
      <c r="M48" s="28">
        <v>231</v>
      </c>
      <c r="N48" s="28">
        <v>241</v>
      </c>
      <c r="O48" s="28">
        <v>245</v>
      </c>
      <c r="P48" s="28">
        <v>251</v>
      </c>
      <c r="Q48" s="28">
        <v>255</v>
      </c>
      <c r="R48" s="28">
        <v>261</v>
      </c>
      <c r="S48" s="28">
        <v>265</v>
      </c>
      <c r="T48" s="28">
        <v>270</v>
      </c>
      <c r="U48" s="28">
        <v>274</v>
      </c>
      <c r="V48" s="28">
        <v>278</v>
      </c>
      <c r="W48" s="28">
        <v>282</v>
      </c>
      <c r="X48" s="28">
        <v>287</v>
      </c>
      <c r="Y48" s="28">
        <v>291</v>
      </c>
      <c r="Z48" s="28">
        <v>295</v>
      </c>
      <c r="AA48" s="28">
        <v>300</v>
      </c>
      <c r="AB48" s="28">
        <v>306</v>
      </c>
      <c r="AC48" s="28">
        <v>316</v>
      </c>
      <c r="AD48" s="28">
        <v>321</v>
      </c>
      <c r="AE48" s="28">
        <v>324</v>
      </c>
      <c r="AF48" s="28">
        <v>329</v>
      </c>
      <c r="AG48" s="28">
        <v>334</v>
      </c>
      <c r="AH48" s="28">
        <v>339</v>
      </c>
      <c r="AI48" s="28">
        <v>344</v>
      </c>
      <c r="AJ48" s="28">
        <v>350</v>
      </c>
      <c r="AK48" s="28">
        <v>354</v>
      </c>
      <c r="AL48" s="28">
        <v>359</v>
      </c>
      <c r="AM48" s="28">
        <v>365</v>
      </c>
      <c r="AN48" s="28">
        <v>365</v>
      </c>
      <c r="AO48" s="28">
        <v>375</v>
      </c>
      <c r="AP48" s="28">
        <v>379</v>
      </c>
      <c r="AQ48" s="28">
        <v>384</v>
      </c>
      <c r="AR48" s="28">
        <v>389</v>
      </c>
      <c r="AS48" s="28">
        <v>393</v>
      </c>
      <c r="AT48" s="146">
        <v>397</v>
      </c>
      <c r="AU48" s="28">
        <v>401</v>
      </c>
      <c r="AV48" s="28">
        <v>406</v>
      </c>
      <c r="AW48" s="28">
        <v>409</v>
      </c>
      <c r="AX48" s="28">
        <v>413</v>
      </c>
      <c r="AY48" s="28">
        <v>417</v>
      </c>
      <c r="AZ48" s="28">
        <v>419</v>
      </c>
      <c r="BA48" s="28">
        <v>424</v>
      </c>
      <c r="BB48" s="28">
        <v>427</v>
      </c>
      <c r="BC48" s="28">
        <v>431</v>
      </c>
      <c r="BD48" s="28">
        <v>435</v>
      </c>
      <c r="BE48" s="28">
        <v>439</v>
      </c>
      <c r="BF48" s="130">
        <v>443</v>
      </c>
      <c r="BG48" s="28">
        <v>447</v>
      </c>
      <c r="BH48" s="28">
        <v>451</v>
      </c>
      <c r="BI48" s="28">
        <v>455</v>
      </c>
      <c r="BJ48" s="27">
        <v>458</v>
      </c>
      <c r="BK48" s="27">
        <v>462</v>
      </c>
      <c r="BL48" s="27">
        <v>465</v>
      </c>
      <c r="BM48" s="27">
        <v>469</v>
      </c>
      <c r="BN48" s="28">
        <v>473</v>
      </c>
      <c r="BO48" s="130">
        <f t="shared" si="85"/>
        <v>476.5</v>
      </c>
      <c r="BP48" s="130">
        <v>480</v>
      </c>
      <c r="BQ48" s="130">
        <v>484</v>
      </c>
      <c r="BR48" s="130">
        <v>481</v>
      </c>
      <c r="BS48" s="130">
        <v>485</v>
      </c>
      <c r="BT48" s="130">
        <v>489</v>
      </c>
      <c r="BU48" s="130">
        <v>493</v>
      </c>
      <c r="BV48" s="130">
        <v>497</v>
      </c>
      <c r="BW48" s="130">
        <v>501</v>
      </c>
      <c r="BX48" s="130">
        <v>505</v>
      </c>
      <c r="BY48" s="28">
        <v>509</v>
      </c>
      <c r="BZ48" s="130">
        <v>511</v>
      </c>
      <c r="CA48" s="130">
        <v>513</v>
      </c>
      <c r="CB48" s="130">
        <v>515</v>
      </c>
      <c r="CC48" s="130">
        <v>517</v>
      </c>
      <c r="CD48" s="130">
        <v>519</v>
      </c>
      <c r="CE48" s="130">
        <v>521</v>
      </c>
      <c r="CF48" s="130">
        <v>523</v>
      </c>
      <c r="CG48" s="28">
        <v>532</v>
      </c>
      <c r="CH48" s="130">
        <f t="shared" ref="CH48:CL48" si="220">+CG48+($CM48-$CG48)/6</f>
        <v>535.16666666666663</v>
      </c>
      <c r="CI48" s="130">
        <f t="shared" si="220"/>
        <v>538.33333333333326</v>
      </c>
      <c r="CJ48" s="130">
        <f t="shared" si="220"/>
        <v>541.49999999999989</v>
      </c>
      <c r="CK48" s="130">
        <f t="shared" si="220"/>
        <v>544.66666666666652</v>
      </c>
      <c r="CL48" s="130">
        <f t="shared" si="220"/>
        <v>547.83333333333314</v>
      </c>
      <c r="CM48" s="28">
        <v>551</v>
      </c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130">
        <f t="shared" si="124"/>
        <v>6</v>
      </c>
      <c r="DK48" s="130">
        <f t="shared" si="125"/>
        <v>6</v>
      </c>
      <c r="DL48" s="130">
        <f t="shared" si="126"/>
        <v>7</v>
      </c>
      <c r="DM48" s="130">
        <f t="shared" si="127"/>
        <v>3</v>
      </c>
      <c r="DN48" s="130">
        <f t="shared" si="128"/>
        <v>5</v>
      </c>
      <c r="DO48" s="130">
        <f t="shared" si="129"/>
        <v>5</v>
      </c>
      <c r="DP48" s="130">
        <f t="shared" si="130"/>
        <v>5</v>
      </c>
      <c r="DQ48" s="130">
        <f t="shared" si="131"/>
        <v>4</v>
      </c>
      <c r="DR48" s="130">
        <f t="shared" si="132"/>
        <v>4</v>
      </c>
      <c r="DS48" s="130">
        <f t="shared" si="133"/>
        <v>6</v>
      </c>
      <c r="DT48" s="130">
        <f t="shared" si="134"/>
        <v>4</v>
      </c>
      <c r="DU48" s="130">
        <f t="shared" si="135"/>
        <v>10</v>
      </c>
      <c r="DV48" s="130">
        <f t="shared" si="136"/>
        <v>4</v>
      </c>
      <c r="DW48" s="130">
        <f t="shared" si="137"/>
        <v>6</v>
      </c>
      <c r="DX48" s="130">
        <f t="shared" si="138"/>
        <v>4</v>
      </c>
      <c r="DY48" s="130">
        <f t="shared" si="139"/>
        <v>6</v>
      </c>
      <c r="DZ48" s="130">
        <f t="shared" si="140"/>
        <v>4</v>
      </c>
      <c r="EA48" s="130">
        <f t="shared" si="141"/>
        <v>5</v>
      </c>
      <c r="EB48" s="130">
        <f t="shared" si="142"/>
        <v>4</v>
      </c>
      <c r="EC48" s="130">
        <f t="shared" si="143"/>
        <v>4</v>
      </c>
      <c r="ED48" s="130">
        <f t="shared" si="144"/>
        <v>4</v>
      </c>
      <c r="EE48" s="130">
        <f t="shared" si="145"/>
        <v>5</v>
      </c>
      <c r="EF48" s="130">
        <f t="shared" si="146"/>
        <v>4</v>
      </c>
      <c r="EG48" s="130">
        <f t="shared" si="147"/>
        <v>4</v>
      </c>
      <c r="EH48" s="130">
        <f t="shared" si="148"/>
        <v>5</v>
      </c>
      <c r="EI48" s="130">
        <f t="shared" si="149"/>
        <v>6</v>
      </c>
      <c r="EJ48" s="130">
        <f t="shared" si="150"/>
        <v>10</v>
      </c>
      <c r="EK48" s="130">
        <f t="shared" si="151"/>
        <v>5</v>
      </c>
      <c r="EL48" s="130">
        <f t="shared" si="152"/>
        <v>3</v>
      </c>
      <c r="EM48" s="130">
        <f t="shared" si="153"/>
        <v>5</v>
      </c>
      <c r="EN48" s="130">
        <f t="shared" si="154"/>
        <v>5</v>
      </c>
      <c r="EO48" s="130">
        <f t="shared" si="155"/>
        <v>5</v>
      </c>
      <c r="EP48" s="130">
        <f t="shared" si="156"/>
        <v>5</v>
      </c>
      <c r="EQ48" s="130">
        <f t="shared" si="157"/>
        <v>6</v>
      </c>
      <c r="ER48" s="130">
        <f t="shared" si="158"/>
        <v>4</v>
      </c>
      <c r="ES48" s="130">
        <f t="shared" si="159"/>
        <v>5</v>
      </c>
      <c r="ET48" s="130">
        <f t="shared" si="160"/>
        <v>6</v>
      </c>
      <c r="EU48" s="130">
        <f t="shared" si="161"/>
        <v>0</v>
      </c>
      <c r="EV48" s="130">
        <f t="shared" si="162"/>
        <v>10</v>
      </c>
      <c r="EW48" s="130">
        <f t="shared" si="163"/>
        <v>4</v>
      </c>
      <c r="EX48" s="130">
        <f t="shared" si="164"/>
        <v>5</v>
      </c>
      <c r="EY48" s="130">
        <f t="shared" si="165"/>
        <v>5</v>
      </c>
      <c r="EZ48" s="130">
        <f t="shared" si="166"/>
        <v>4</v>
      </c>
      <c r="FA48" s="130">
        <f t="shared" si="167"/>
        <v>4</v>
      </c>
      <c r="FB48" s="130">
        <f t="shared" si="168"/>
        <v>4</v>
      </c>
      <c r="FC48" s="130">
        <f t="shared" si="169"/>
        <v>5</v>
      </c>
      <c r="FD48" s="130">
        <f t="shared" si="170"/>
        <v>3</v>
      </c>
      <c r="FE48" s="130">
        <f t="shared" si="171"/>
        <v>4</v>
      </c>
      <c r="FF48" s="130">
        <f t="shared" si="172"/>
        <v>4</v>
      </c>
      <c r="FG48" s="130">
        <f t="shared" si="173"/>
        <v>2</v>
      </c>
      <c r="FH48" s="130">
        <f t="shared" si="174"/>
        <v>5</v>
      </c>
      <c r="FI48" s="130">
        <f t="shared" si="175"/>
        <v>3</v>
      </c>
      <c r="FJ48" s="130">
        <f t="shared" si="176"/>
        <v>4</v>
      </c>
      <c r="FK48" s="130">
        <f t="shared" si="177"/>
        <v>4</v>
      </c>
      <c r="FL48" s="130">
        <f t="shared" si="178"/>
        <v>4</v>
      </c>
      <c r="FM48" s="130">
        <f t="shared" si="179"/>
        <v>4</v>
      </c>
      <c r="FN48" s="130">
        <f t="shared" si="180"/>
        <v>4</v>
      </c>
      <c r="FO48" s="130">
        <f t="shared" si="181"/>
        <v>4</v>
      </c>
      <c r="FP48" s="130">
        <f t="shared" si="182"/>
        <v>4</v>
      </c>
      <c r="FQ48" s="130">
        <f t="shared" si="183"/>
        <v>3</v>
      </c>
      <c r="FR48" s="130">
        <f t="shared" si="184"/>
        <v>4</v>
      </c>
      <c r="FS48" s="130">
        <f t="shared" si="185"/>
        <v>3</v>
      </c>
      <c r="FT48" s="130">
        <f t="shared" si="186"/>
        <v>4</v>
      </c>
      <c r="FU48" s="130">
        <f t="shared" si="187"/>
        <v>4</v>
      </c>
      <c r="FV48" s="130">
        <f t="shared" si="188"/>
        <v>3.5</v>
      </c>
      <c r="FW48" s="130">
        <f t="shared" si="189"/>
        <v>3.5</v>
      </c>
      <c r="FX48" s="130">
        <f t="shared" si="190"/>
        <v>4</v>
      </c>
      <c r="FY48" s="130">
        <f t="shared" si="191"/>
        <v>-3</v>
      </c>
      <c r="FZ48" s="130">
        <f t="shared" si="192"/>
        <v>4</v>
      </c>
      <c r="GA48" s="130">
        <f t="shared" si="193"/>
        <v>4</v>
      </c>
      <c r="GB48" s="130">
        <f t="shared" si="194"/>
        <v>4</v>
      </c>
      <c r="GC48" s="130">
        <f t="shared" si="195"/>
        <v>4</v>
      </c>
      <c r="GD48" s="130">
        <f t="shared" si="196"/>
        <v>4</v>
      </c>
      <c r="GE48" s="130">
        <f t="shared" si="197"/>
        <v>4</v>
      </c>
      <c r="GF48" s="130">
        <f t="shared" si="198"/>
        <v>4</v>
      </c>
      <c r="GG48" s="130">
        <f t="shared" si="199"/>
        <v>2</v>
      </c>
      <c r="GH48" s="130">
        <f t="shared" si="200"/>
        <v>2</v>
      </c>
      <c r="GI48" s="130">
        <f t="shared" si="201"/>
        <v>2</v>
      </c>
      <c r="GJ48" s="130">
        <f t="shared" si="202"/>
        <v>2</v>
      </c>
      <c r="GK48" s="130">
        <f t="shared" si="203"/>
        <v>2</v>
      </c>
      <c r="GL48" s="130">
        <f t="shared" si="204"/>
        <v>2</v>
      </c>
      <c r="GM48" s="130">
        <f t="shared" si="205"/>
        <v>2</v>
      </c>
      <c r="GN48" s="130">
        <f t="shared" si="206"/>
        <v>9</v>
      </c>
      <c r="GO48" s="130">
        <f t="shared" si="87"/>
        <v>3.1666666666666288</v>
      </c>
      <c r="GP48" s="130">
        <f t="shared" si="88"/>
        <v>3.1666666666666288</v>
      </c>
      <c r="GQ48" s="130">
        <f t="shared" si="89"/>
        <v>3.1666666666666288</v>
      </c>
      <c r="GR48" s="130">
        <f t="shared" si="90"/>
        <v>3.1666666666666288</v>
      </c>
      <c r="GS48" s="130">
        <f t="shared" si="91"/>
        <v>3.1666666666666288</v>
      </c>
      <c r="GT48" s="130">
        <f t="shared" si="92"/>
        <v>3.1666666666668561</v>
      </c>
    </row>
    <row r="49" spans="1:203">
      <c r="A49" s="136" t="s">
        <v>69</v>
      </c>
      <c r="B49" s="137">
        <v>155</v>
      </c>
      <c r="C49" s="28">
        <v>158</v>
      </c>
      <c r="D49" s="28">
        <v>161</v>
      </c>
      <c r="E49" s="130">
        <v>164</v>
      </c>
      <c r="F49" s="130">
        <v>167</v>
      </c>
      <c r="G49" s="130">
        <v>171</v>
      </c>
      <c r="H49" s="28">
        <v>173</v>
      </c>
      <c r="I49" s="28">
        <v>176</v>
      </c>
      <c r="J49" s="28">
        <v>179</v>
      </c>
      <c r="K49" s="28">
        <v>183</v>
      </c>
      <c r="L49" s="28">
        <v>188</v>
      </c>
      <c r="M49" s="28">
        <v>192</v>
      </c>
      <c r="N49" s="28">
        <v>199</v>
      </c>
      <c r="O49" s="28">
        <v>204</v>
      </c>
      <c r="P49" s="28">
        <v>207</v>
      </c>
      <c r="Q49" s="28">
        <v>211</v>
      </c>
      <c r="R49" s="28">
        <v>214</v>
      </c>
      <c r="S49" s="28">
        <v>217</v>
      </c>
      <c r="T49" s="28">
        <v>221</v>
      </c>
      <c r="U49" s="28">
        <v>226</v>
      </c>
      <c r="V49" s="28">
        <v>228</v>
      </c>
      <c r="W49" s="28">
        <v>232</v>
      </c>
      <c r="X49" s="28">
        <v>237</v>
      </c>
      <c r="Y49" s="28">
        <v>240</v>
      </c>
      <c r="Z49" s="28">
        <v>245</v>
      </c>
      <c r="AA49" s="28">
        <v>248</v>
      </c>
      <c r="AB49" s="28">
        <v>251</v>
      </c>
      <c r="AC49" s="28">
        <v>259</v>
      </c>
      <c r="AD49" s="28">
        <v>263</v>
      </c>
      <c r="AE49" s="28">
        <v>267</v>
      </c>
      <c r="AF49" s="28">
        <v>272</v>
      </c>
      <c r="AG49" s="28">
        <v>276</v>
      </c>
      <c r="AH49" s="28">
        <v>279</v>
      </c>
      <c r="AI49" s="28">
        <v>284</v>
      </c>
      <c r="AJ49" s="28">
        <v>288</v>
      </c>
      <c r="AK49" s="28">
        <v>292</v>
      </c>
      <c r="AL49" s="28">
        <v>292</v>
      </c>
      <c r="AM49" s="28">
        <v>298</v>
      </c>
      <c r="AN49" s="28">
        <v>298</v>
      </c>
      <c r="AO49" s="28">
        <v>305</v>
      </c>
      <c r="AP49" s="28">
        <v>309</v>
      </c>
      <c r="AQ49" s="28">
        <v>313</v>
      </c>
      <c r="AR49" s="28">
        <v>314</v>
      </c>
      <c r="AS49" s="28">
        <v>327</v>
      </c>
      <c r="AT49" s="146">
        <v>328</v>
      </c>
      <c r="AU49" s="28">
        <v>329</v>
      </c>
      <c r="AV49" s="28">
        <v>331</v>
      </c>
      <c r="AW49" s="28">
        <v>331</v>
      </c>
      <c r="AX49" s="28">
        <v>332</v>
      </c>
      <c r="AY49" s="28">
        <v>336</v>
      </c>
      <c r="AZ49" s="28">
        <v>341</v>
      </c>
      <c r="BA49" s="28">
        <v>346</v>
      </c>
      <c r="BB49" s="28">
        <v>354</v>
      </c>
      <c r="BC49" s="28">
        <v>361</v>
      </c>
      <c r="BD49" s="28">
        <v>371</v>
      </c>
      <c r="BE49" s="28">
        <v>384</v>
      </c>
      <c r="BF49" s="130">
        <v>392</v>
      </c>
      <c r="BG49" s="28">
        <v>400</v>
      </c>
      <c r="BH49" s="28">
        <v>407</v>
      </c>
      <c r="BI49" s="28">
        <v>414</v>
      </c>
      <c r="BJ49" s="27">
        <v>419</v>
      </c>
      <c r="BK49" s="27">
        <v>424</v>
      </c>
      <c r="BL49" s="27">
        <v>430</v>
      </c>
      <c r="BM49" s="27">
        <v>435</v>
      </c>
      <c r="BN49" s="28">
        <v>441</v>
      </c>
      <c r="BO49" s="130">
        <f t="shared" si="85"/>
        <v>449</v>
      </c>
      <c r="BP49" s="130">
        <v>457</v>
      </c>
      <c r="BQ49" s="130">
        <v>466</v>
      </c>
      <c r="BR49" s="130">
        <v>465</v>
      </c>
      <c r="BS49" s="130">
        <v>474</v>
      </c>
      <c r="BT49" s="130">
        <v>483</v>
      </c>
      <c r="BU49" s="130">
        <v>492</v>
      </c>
      <c r="BV49" s="130">
        <v>501</v>
      </c>
      <c r="BW49" s="130">
        <v>510</v>
      </c>
      <c r="BX49" s="130">
        <v>519</v>
      </c>
      <c r="BY49" s="28">
        <v>528</v>
      </c>
      <c r="BZ49" s="130">
        <v>535</v>
      </c>
      <c r="CA49" s="130">
        <v>542</v>
      </c>
      <c r="CB49" s="130">
        <v>549</v>
      </c>
      <c r="CC49" s="130">
        <v>556</v>
      </c>
      <c r="CD49" s="130">
        <v>563</v>
      </c>
      <c r="CE49" s="130">
        <v>570</v>
      </c>
      <c r="CF49" s="130">
        <v>577</v>
      </c>
      <c r="CG49" s="28">
        <v>585</v>
      </c>
      <c r="CH49" s="130">
        <f t="shared" ref="CH49:CL49" si="221">+CG49+($CM49-$CG49)/6</f>
        <v>587.83333333333337</v>
      </c>
      <c r="CI49" s="130">
        <f t="shared" si="221"/>
        <v>590.66666666666674</v>
      </c>
      <c r="CJ49" s="130">
        <f t="shared" si="221"/>
        <v>593.50000000000011</v>
      </c>
      <c r="CK49" s="130">
        <f t="shared" si="221"/>
        <v>596.33333333333348</v>
      </c>
      <c r="CL49" s="130">
        <f t="shared" si="221"/>
        <v>599.16666666666686</v>
      </c>
      <c r="CM49" s="28">
        <v>602</v>
      </c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130">
        <f t="shared" si="124"/>
        <v>3</v>
      </c>
      <c r="DK49" s="130">
        <f t="shared" si="125"/>
        <v>3</v>
      </c>
      <c r="DL49" s="130">
        <f t="shared" si="126"/>
        <v>3</v>
      </c>
      <c r="DM49" s="130">
        <f t="shared" si="127"/>
        <v>3</v>
      </c>
      <c r="DN49" s="130">
        <f t="shared" si="128"/>
        <v>4</v>
      </c>
      <c r="DO49" s="130">
        <f t="shared" si="129"/>
        <v>2</v>
      </c>
      <c r="DP49" s="130">
        <f t="shared" si="130"/>
        <v>3</v>
      </c>
      <c r="DQ49" s="130">
        <f t="shared" si="131"/>
        <v>3</v>
      </c>
      <c r="DR49" s="130">
        <f t="shared" si="132"/>
        <v>4</v>
      </c>
      <c r="DS49" s="130">
        <f t="shared" si="133"/>
        <v>5</v>
      </c>
      <c r="DT49" s="130">
        <f t="shared" si="134"/>
        <v>4</v>
      </c>
      <c r="DU49" s="130">
        <f t="shared" si="135"/>
        <v>7</v>
      </c>
      <c r="DV49" s="130">
        <f t="shared" si="136"/>
        <v>5</v>
      </c>
      <c r="DW49" s="130">
        <f t="shared" si="137"/>
        <v>3</v>
      </c>
      <c r="DX49" s="130">
        <f t="shared" si="138"/>
        <v>4</v>
      </c>
      <c r="DY49" s="130">
        <f t="shared" si="139"/>
        <v>3</v>
      </c>
      <c r="DZ49" s="130">
        <f t="shared" si="140"/>
        <v>3</v>
      </c>
      <c r="EA49" s="130">
        <f t="shared" si="141"/>
        <v>4</v>
      </c>
      <c r="EB49" s="130">
        <f t="shared" si="142"/>
        <v>5</v>
      </c>
      <c r="EC49" s="130">
        <f t="shared" si="143"/>
        <v>2</v>
      </c>
      <c r="ED49" s="130">
        <f t="shared" si="144"/>
        <v>4</v>
      </c>
      <c r="EE49" s="130">
        <f t="shared" si="145"/>
        <v>5</v>
      </c>
      <c r="EF49" s="130">
        <f t="shared" si="146"/>
        <v>3</v>
      </c>
      <c r="EG49" s="130">
        <f t="shared" si="147"/>
        <v>5</v>
      </c>
      <c r="EH49" s="130">
        <f t="shared" si="148"/>
        <v>3</v>
      </c>
      <c r="EI49" s="130">
        <f t="shared" si="149"/>
        <v>3</v>
      </c>
      <c r="EJ49" s="130">
        <f t="shared" si="150"/>
        <v>8</v>
      </c>
      <c r="EK49" s="130">
        <f t="shared" si="151"/>
        <v>4</v>
      </c>
      <c r="EL49" s="130">
        <f t="shared" si="152"/>
        <v>4</v>
      </c>
      <c r="EM49" s="130">
        <f t="shared" si="153"/>
        <v>5</v>
      </c>
      <c r="EN49" s="130">
        <f t="shared" si="154"/>
        <v>4</v>
      </c>
      <c r="EO49" s="130">
        <f t="shared" si="155"/>
        <v>3</v>
      </c>
      <c r="EP49" s="130">
        <f t="shared" si="156"/>
        <v>5</v>
      </c>
      <c r="EQ49" s="130">
        <f t="shared" si="157"/>
        <v>4</v>
      </c>
      <c r="ER49" s="130">
        <f t="shared" si="158"/>
        <v>4</v>
      </c>
      <c r="ES49" s="130">
        <f t="shared" si="159"/>
        <v>0</v>
      </c>
      <c r="ET49" s="130">
        <f t="shared" si="160"/>
        <v>6</v>
      </c>
      <c r="EU49" s="130">
        <f t="shared" si="161"/>
        <v>0</v>
      </c>
      <c r="EV49" s="130">
        <f t="shared" si="162"/>
        <v>7</v>
      </c>
      <c r="EW49" s="130">
        <f t="shared" si="163"/>
        <v>4</v>
      </c>
      <c r="EX49" s="130">
        <f t="shared" si="164"/>
        <v>4</v>
      </c>
      <c r="EY49" s="130">
        <f t="shared" si="165"/>
        <v>1</v>
      </c>
      <c r="EZ49" s="130">
        <f t="shared" si="166"/>
        <v>13</v>
      </c>
      <c r="FA49" s="130">
        <f t="shared" si="167"/>
        <v>1</v>
      </c>
      <c r="FB49" s="130">
        <f t="shared" si="168"/>
        <v>1</v>
      </c>
      <c r="FC49" s="130">
        <f t="shared" si="169"/>
        <v>2</v>
      </c>
      <c r="FD49" s="130">
        <f t="shared" si="170"/>
        <v>0</v>
      </c>
      <c r="FE49" s="130">
        <f t="shared" si="171"/>
        <v>1</v>
      </c>
      <c r="FF49" s="130">
        <f t="shared" si="172"/>
        <v>4</v>
      </c>
      <c r="FG49" s="130">
        <f t="shared" si="173"/>
        <v>5</v>
      </c>
      <c r="FH49" s="130">
        <f t="shared" si="174"/>
        <v>5</v>
      </c>
      <c r="FI49" s="130">
        <f t="shared" si="175"/>
        <v>8</v>
      </c>
      <c r="FJ49" s="130">
        <f t="shared" si="176"/>
        <v>7</v>
      </c>
      <c r="FK49" s="130">
        <f t="shared" si="177"/>
        <v>10</v>
      </c>
      <c r="FL49" s="130">
        <f t="shared" si="178"/>
        <v>13</v>
      </c>
      <c r="FM49" s="130">
        <f t="shared" si="179"/>
        <v>8</v>
      </c>
      <c r="FN49" s="130">
        <f t="shared" si="180"/>
        <v>8</v>
      </c>
      <c r="FO49" s="130">
        <f t="shared" si="181"/>
        <v>7</v>
      </c>
      <c r="FP49" s="130">
        <f t="shared" si="182"/>
        <v>7</v>
      </c>
      <c r="FQ49" s="130">
        <f t="shared" si="183"/>
        <v>5</v>
      </c>
      <c r="FR49" s="130">
        <f t="shared" si="184"/>
        <v>5</v>
      </c>
      <c r="FS49" s="130">
        <f t="shared" si="185"/>
        <v>6</v>
      </c>
      <c r="FT49" s="130">
        <f t="shared" si="186"/>
        <v>5</v>
      </c>
      <c r="FU49" s="130">
        <f t="shared" si="187"/>
        <v>6</v>
      </c>
      <c r="FV49" s="130">
        <f t="shared" si="188"/>
        <v>8</v>
      </c>
      <c r="FW49" s="130">
        <f t="shared" si="189"/>
        <v>8</v>
      </c>
      <c r="FX49" s="130">
        <f t="shared" si="190"/>
        <v>9</v>
      </c>
      <c r="FY49" s="130">
        <f t="shared" si="191"/>
        <v>-1</v>
      </c>
      <c r="FZ49" s="130">
        <f t="shared" si="192"/>
        <v>9</v>
      </c>
      <c r="GA49" s="130">
        <f t="shared" si="193"/>
        <v>9</v>
      </c>
      <c r="GB49" s="130">
        <f t="shared" si="194"/>
        <v>9</v>
      </c>
      <c r="GC49" s="130">
        <f t="shared" si="195"/>
        <v>9</v>
      </c>
      <c r="GD49" s="130">
        <f t="shared" si="196"/>
        <v>9</v>
      </c>
      <c r="GE49" s="130">
        <f t="shared" si="197"/>
        <v>9</v>
      </c>
      <c r="GF49" s="130">
        <f t="shared" si="198"/>
        <v>9</v>
      </c>
      <c r="GG49" s="130">
        <f t="shared" si="199"/>
        <v>7</v>
      </c>
      <c r="GH49" s="130">
        <f t="shared" si="200"/>
        <v>7</v>
      </c>
      <c r="GI49" s="130">
        <f t="shared" si="201"/>
        <v>7</v>
      </c>
      <c r="GJ49" s="130">
        <f t="shared" si="202"/>
        <v>7</v>
      </c>
      <c r="GK49" s="130">
        <f t="shared" si="203"/>
        <v>7</v>
      </c>
      <c r="GL49" s="130">
        <f t="shared" si="204"/>
        <v>7</v>
      </c>
      <c r="GM49" s="130">
        <f t="shared" si="205"/>
        <v>7</v>
      </c>
      <c r="GN49" s="130">
        <f t="shared" si="206"/>
        <v>8</v>
      </c>
      <c r="GO49" s="130">
        <f t="shared" si="87"/>
        <v>2.8333333333333712</v>
      </c>
      <c r="GP49" s="130">
        <f t="shared" si="88"/>
        <v>2.8333333333333712</v>
      </c>
      <c r="GQ49" s="130">
        <f t="shared" si="89"/>
        <v>2.8333333333333712</v>
      </c>
      <c r="GR49" s="130">
        <f t="shared" si="90"/>
        <v>2.8333333333333712</v>
      </c>
      <c r="GS49" s="130">
        <f t="shared" si="91"/>
        <v>2.8333333333333712</v>
      </c>
      <c r="GT49" s="130">
        <f t="shared" si="92"/>
        <v>2.8333333333331439</v>
      </c>
    </row>
    <row r="50" spans="1:203">
      <c r="A50" s="136" t="s">
        <v>70</v>
      </c>
      <c r="B50" s="137">
        <v>160</v>
      </c>
      <c r="C50" s="28">
        <v>170</v>
      </c>
      <c r="D50" s="28">
        <v>175</v>
      </c>
      <c r="E50" s="130">
        <v>177</v>
      </c>
      <c r="F50" s="130">
        <v>176</v>
      </c>
      <c r="G50" s="130">
        <v>182</v>
      </c>
      <c r="H50" s="28">
        <v>185</v>
      </c>
      <c r="I50" s="28">
        <v>188</v>
      </c>
      <c r="J50" s="28">
        <v>189</v>
      </c>
      <c r="K50" s="28">
        <v>189</v>
      </c>
      <c r="L50" s="28">
        <v>191</v>
      </c>
      <c r="M50" s="28">
        <v>193</v>
      </c>
      <c r="N50" s="28">
        <v>204</v>
      </c>
      <c r="O50" s="28">
        <v>205</v>
      </c>
      <c r="P50" s="28">
        <v>206</v>
      </c>
      <c r="Q50" s="28">
        <v>222</v>
      </c>
      <c r="R50" s="28">
        <v>232</v>
      </c>
      <c r="S50" s="28">
        <v>241</v>
      </c>
      <c r="T50" s="28">
        <v>259</v>
      </c>
      <c r="U50" s="28">
        <v>273</v>
      </c>
      <c r="V50" s="28">
        <v>284</v>
      </c>
      <c r="W50" s="28">
        <v>292</v>
      </c>
      <c r="X50" s="28">
        <v>303</v>
      </c>
      <c r="Y50" s="28">
        <v>312</v>
      </c>
      <c r="Z50" s="28">
        <v>322</v>
      </c>
      <c r="AA50" s="28">
        <v>335</v>
      </c>
      <c r="AB50" s="28">
        <v>346</v>
      </c>
      <c r="AC50" s="28">
        <v>363</v>
      </c>
      <c r="AD50" s="28">
        <v>374</v>
      </c>
      <c r="AE50" s="28">
        <v>384</v>
      </c>
      <c r="AF50" s="28">
        <v>390</v>
      </c>
      <c r="AG50" s="28">
        <v>399</v>
      </c>
      <c r="AH50" s="28">
        <v>408</v>
      </c>
      <c r="AI50" s="28">
        <v>418</v>
      </c>
      <c r="AJ50" s="28">
        <v>427</v>
      </c>
      <c r="AK50" s="28">
        <v>437</v>
      </c>
      <c r="AL50" s="28">
        <v>444</v>
      </c>
      <c r="AM50" s="28">
        <v>448</v>
      </c>
      <c r="AN50" s="28">
        <v>448</v>
      </c>
      <c r="AO50" s="28">
        <v>454</v>
      </c>
      <c r="AP50" s="28">
        <v>458</v>
      </c>
      <c r="AQ50" s="28">
        <v>461</v>
      </c>
      <c r="AR50" s="28">
        <v>467</v>
      </c>
      <c r="AS50" s="28">
        <v>472</v>
      </c>
      <c r="AT50" s="146">
        <v>475.5</v>
      </c>
      <c r="AU50" s="28">
        <v>479</v>
      </c>
      <c r="AV50" s="28">
        <v>482</v>
      </c>
      <c r="AW50" s="28">
        <v>482</v>
      </c>
      <c r="AX50" s="28">
        <v>483</v>
      </c>
      <c r="AY50" s="28">
        <v>485</v>
      </c>
      <c r="AZ50" s="28">
        <v>485</v>
      </c>
      <c r="BA50" s="28">
        <v>487</v>
      </c>
      <c r="BB50" s="28">
        <v>489</v>
      </c>
      <c r="BC50" s="28">
        <v>495</v>
      </c>
      <c r="BD50" s="28">
        <v>499</v>
      </c>
      <c r="BE50" s="28">
        <v>504</v>
      </c>
      <c r="BF50" s="130">
        <v>507</v>
      </c>
      <c r="BG50" s="28">
        <v>511</v>
      </c>
      <c r="BH50" s="28">
        <v>515</v>
      </c>
      <c r="BI50" s="28">
        <v>519</v>
      </c>
      <c r="BJ50" s="27">
        <v>524</v>
      </c>
      <c r="BK50" s="27">
        <v>529</v>
      </c>
      <c r="BL50" s="27">
        <v>535</v>
      </c>
      <c r="BM50" s="27">
        <v>540</v>
      </c>
      <c r="BN50" s="28">
        <v>546</v>
      </c>
      <c r="BO50" s="130">
        <f t="shared" si="85"/>
        <v>551.5</v>
      </c>
      <c r="BP50" s="130">
        <v>557</v>
      </c>
      <c r="BQ50" s="130">
        <v>562</v>
      </c>
      <c r="BR50" s="130">
        <v>562</v>
      </c>
      <c r="BS50" s="130">
        <v>568</v>
      </c>
      <c r="BT50" s="130">
        <v>574</v>
      </c>
      <c r="BU50" s="130">
        <v>580</v>
      </c>
      <c r="BV50" s="130">
        <v>586</v>
      </c>
      <c r="BW50" s="130">
        <v>592</v>
      </c>
      <c r="BX50" s="130">
        <v>598</v>
      </c>
      <c r="BY50" s="28">
        <v>604</v>
      </c>
      <c r="BZ50" s="130">
        <v>609</v>
      </c>
      <c r="CA50" s="130">
        <v>614</v>
      </c>
      <c r="CB50" s="130">
        <v>619</v>
      </c>
      <c r="CC50" s="130">
        <v>624</v>
      </c>
      <c r="CD50" s="130">
        <v>629</v>
      </c>
      <c r="CE50" s="130">
        <v>634</v>
      </c>
      <c r="CF50" s="130">
        <v>639</v>
      </c>
      <c r="CG50" s="28">
        <v>644</v>
      </c>
      <c r="CH50" s="130">
        <f t="shared" ref="CH50:CL50" si="222">+CG50+($CM50-$CG50)/6</f>
        <v>648.66666666666663</v>
      </c>
      <c r="CI50" s="130">
        <f t="shared" si="222"/>
        <v>653.33333333333326</v>
      </c>
      <c r="CJ50" s="130">
        <f t="shared" si="222"/>
        <v>657.99999999999989</v>
      </c>
      <c r="CK50" s="130">
        <f t="shared" si="222"/>
        <v>662.66666666666652</v>
      </c>
      <c r="CL50" s="130">
        <f t="shared" si="222"/>
        <v>667.33333333333314</v>
      </c>
      <c r="CM50" s="28">
        <v>672</v>
      </c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130">
        <f t="shared" si="124"/>
        <v>10</v>
      </c>
      <c r="DK50" s="130">
        <f t="shared" si="125"/>
        <v>5</v>
      </c>
      <c r="DL50" s="130">
        <f t="shared" si="126"/>
        <v>2</v>
      </c>
      <c r="DM50" s="130">
        <f t="shared" si="127"/>
        <v>-1</v>
      </c>
      <c r="DN50" s="130">
        <f t="shared" si="128"/>
        <v>6</v>
      </c>
      <c r="DO50" s="130">
        <f t="shared" si="129"/>
        <v>3</v>
      </c>
      <c r="DP50" s="130">
        <f t="shared" si="130"/>
        <v>3</v>
      </c>
      <c r="DQ50" s="130">
        <f t="shared" si="131"/>
        <v>1</v>
      </c>
      <c r="DR50" s="130">
        <f t="shared" si="132"/>
        <v>0</v>
      </c>
      <c r="DS50" s="130">
        <f t="shared" si="133"/>
        <v>2</v>
      </c>
      <c r="DT50" s="130">
        <f t="shared" si="134"/>
        <v>2</v>
      </c>
      <c r="DU50" s="130">
        <f t="shared" si="135"/>
        <v>11</v>
      </c>
      <c r="DV50" s="130">
        <f t="shared" si="136"/>
        <v>1</v>
      </c>
      <c r="DW50" s="130">
        <f t="shared" si="137"/>
        <v>1</v>
      </c>
      <c r="DX50" s="130">
        <f t="shared" si="138"/>
        <v>16</v>
      </c>
      <c r="DY50" s="130">
        <f t="shared" si="139"/>
        <v>10</v>
      </c>
      <c r="DZ50" s="130">
        <f t="shared" si="140"/>
        <v>9</v>
      </c>
      <c r="EA50" s="130">
        <f t="shared" si="141"/>
        <v>18</v>
      </c>
      <c r="EB50" s="130">
        <f t="shared" si="142"/>
        <v>14</v>
      </c>
      <c r="EC50" s="130">
        <f t="shared" si="143"/>
        <v>11</v>
      </c>
      <c r="ED50" s="130">
        <f t="shared" si="144"/>
        <v>8</v>
      </c>
      <c r="EE50" s="130">
        <f t="shared" si="145"/>
        <v>11</v>
      </c>
      <c r="EF50" s="130">
        <f t="shared" si="146"/>
        <v>9</v>
      </c>
      <c r="EG50" s="130">
        <f t="shared" si="147"/>
        <v>10</v>
      </c>
      <c r="EH50" s="130">
        <f t="shared" si="148"/>
        <v>13</v>
      </c>
      <c r="EI50" s="130">
        <f t="shared" si="149"/>
        <v>11</v>
      </c>
      <c r="EJ50" s="130">
        <f t="shared" si="150"/>
        <v>17</v>
      </c>
      <c r="EK50" s="130">
        <f t="shared" si="151"/>
        <v>11</v>
      </c>
      <c r="EL50" s="130">
        <f t="shared" si="152"/>
        <v>10</v>
      </c>
      <c r="EM50" s="130">
        <f t="shared" si="153"/>
        <v>6</v>
      </c>
      <c r="EN50" s="130">
        <f t="shared" si="154"/>
        <v>9</v>
      </c>
      <c r="EO50" s="130">
        <f t="shared" si="155"/>
        <v>9</v>
      </c>
      <c r="EP50" s="130">
        <f t="shared" si="156"/>
        <v>10</v>
      </c>
      <c r="EQ50" s="130">
        <f t="shared" si="157"/>
        <v>9</v>
      </c>
      <c r="ER50" s="130">
        <f t="shared" si="158"/>
        <v>10</v>
      </c>
      <c r="ES50" s="130">
        <f t="shared" si="159"/>
        <v>7</v>
      </c>
      <c r="ET50" s="130">
        <f t="shared" si="160"/>
        <v>4</v>
      </c>
      <c r="EU50" s="130">
        <f t="shared" si="161"/>
        <v>0</v>
      </c>
      <c r="EV50" s="130">
        <f t="shared" si="162"/>
        <v>6</v>
      </c>
      <c r="EW50" s="130">
        <f t="shared" si="163"/>
        <v>4</v>
      </c>
      <c r="EX50" s="130">
        <f t="shared" si="164"/>
        <v>3</v>
      </c>
      <c r="EY50" s="130">
        <f t="shared" si="165"/>
        <v>6</v>
      </c>
      <c r="EZ50" s="130">
        <f t="shared" si="166"/>
        <v>5</v>
      </c>
      <c r="FA50" s="130">
        <f t="shared" si="167"/>
        <v>3.5</v>
      </c>
      <c r="FB50" s="130">
        <f t="shared" si="168"/>
        <v>3.5</v>
      </c>
      <c r="FC50" s="130">
        <f t="shared" si="169"/>
        <v>3</v>
      </c>
      <c r="FD50" s="130">
        <f t="shared" si="170"/>
        <v>0</v>
      </c>
      <c r="FE50" s="130">
        <f t="shared" si="171"/>
        <v>1</v>
      </c>
      <c r="FF50" s="130">
        <f t="shared" si="172"/>
        <v>2</v>
      </c>
      <c r="FG50" s="130">
        <f t="shared" si="173"/>
        <v>0</v>
      </c>
      <c r="FH50" s="130">
        <f t="shared" si="174"/>
        <v>2</v>
      </c>
      <c r="FI50" s="130">
        <f t="shared" si="175"/>
        <v>2</v>
      </c>
      <c r="FJ50" s="130">
        <f t="shared" si="176"/>
        <v>6</v>
      </c>
      <c r="FK50" s="130">
        <f t="shared" si="177"/>
        <v>4</v>
      </c>
      <c r="FL50" s="130">
        <f t="shared" si="178"/>
        <v>5</v>
      </c>
      <c r="FM50" s="130">
        <f t="shared" si="179"/>
        <v>3</v>
      </c>
      <c r="FN50" s="130">
        <f t="shared" si="180"/>
        <v>4</v>
      </c>
      <c r="FO50" s="130">
        <f t="shared" si="181"/>
        <v>4</v>
      </c>
      <c r="FP50" s="130">
        <f t="shared" si="182"/>
        <v>4</v>
      </c>
      <c r="FQ50" s="130">
        <f t="shared" si="183"/>
        <v>5</v>
      </c>
      <c r="FR50" s="130">
        <f t="shared" si="184"/>
        <v>5</v>
      </c>
      <c r="FS50" s="130">
        <f t="shared" si="185"/>
        <v>6</v>
      </c>
      <c r="FT50" s="130">
        <f t="shared" si="186"/>
        <v>5</v>
      </c>
      <c r="FU50" s="130">
        <f t="shared" si="187"/>
        <v>6</v>
      </c>
      <c r="FV50" s="130">
        <f t="shared" si="188"/>
        <v>5.5</v>
      </c>
      <c r="FW50" s="130">
        <f t="shared" si="189"/>
        <v>5.5</v>
      </c>
      <c r="FX50" s="130">
        <f t="shared" si="190"/>
        <v>5</v>
      </c>
      <c r="FY50" s="130">
        <f t="shared" si="191"/>
        <v>0</v>
      </c>
      <c r="FZ50" s="130">
        <f t="shared" si="192"/>
        <v>6</v>
      </c>
      <c r="GA50" s="130">
        <f t="shared" si="193"/>
        <v>6</v>
      </c>
      <c r="GB50" s="130">
        <f t="shared" si="194"/>
        <v>6</v>
      </c>
      <c r="GC50" s="130">
        <f t="shared" si="195"/>
        <v>6</v>
      </c>
      <c r="GD50" s="130">
        <f t="shared" si="196"/>
        <v>6</v>
      </c>
      <c r="GE50" s="130">
        <f t="shared" si="197"/>
        <v>6</v>
      </c>
      <c r="GF50" s="130">
        <f t="shared" si="198"/>
        <v>6</v>
      </c>
      <c r="GG50" s="130">
        <f t="shared" si="199"/>
        <v>5</v>
      </c>
      <c r="GH50" s="130">
        <f t="shared" si="200"/>
        <v>5</v>
      </c>
      <c r="GI50" s="130">
        <f t="shared" si="201"/>
        <v>5</v>
      </c>
      <c r="GJ50" s="130">
        <f t="shared" si="202"/>
        <v>5</v>
      </c>
      <c r="GK50" s="130">
        <f t="shared" si="203"/>
        <v>5</v>
      </c>
      <c r="GL50" s="130">
        <f t="shared" si="204"/>
        <v>5</v>
      </c>
      <c r="GM50" s="130">
        <f t="shared" si="205"/>
        <v>5</v>
      </c>
      <c r="GN50" s="130">
        <f t="shared" si="206"/>
        <v>5</v>
      </c>
      <c r="GO50" s="130">
        <f t="shared" si="87"/>
        <v>4.6666666666666288</v>
      </c>
      <c r="GP50" s="130">
        <f t="shared" si="88"/>
        <v>4.6666666666666288</v>
      </c>
      <c r="GQ50" s="130">
        <f t="shared" si="89"/>
        <v>4.6666666666666288</v>
      </c>
      <c r="GR50" s="130">
        <f t="shared" si="90"/>
        <v>4.6666666666666288</v>
      </c>
      <c r="GS50" s="130">
        <f t="shared" si="91"/>
        <v>4.6666666666666288</v>
      </c>
      <c r="GT50" s="130">
        <f t="shared" si="92"/>
        <v>4.6666666666668561</v>
      </c>
    </row>
    <row r="51" spans="1:203">
      <c r="A51" s="136" t="s">
        <v>145</v>
      </c>
      <c r="B51" s="137">
        <v>392</v>
      </c>
      <c r="C51" s="28">
        <v>400</v>
      </c>
      <c r="D51" s="28">
        <v>410</v>
      </c>
      <c r="E51" s="130">
        <v>418</v>
      </c>
      <c r="F51" s="130">
        <v>424</v>
      </c>
      <c r="G51" s="130">
        <v>429</v>
      </c>
      <c r="H51" s="28">
        <v>438</v>
      </c>
      <c r="I51" s="28">
        <v>449</v>
      </c>
      <c r="J51" s="28">
        <v>458</v>
      </c>
      <c r="K51" s="28">
        <v>462</v>
      </c>
      <c r="L51" s="28">
        <v>467</v>
      </c>
      <c r="M51" s="28">
        <v>472</v>
      </c>
      <c r="N51" s="28">
        <v>487</v>
      </c>
      <c r="O51" s="28">
        <v>500</v>
      </c>
      <c r="P51" s="28">
        <v>512</v>
      </c>
      <c r="Q51" s="28">
        <v>523</v>
      </c>
      <c r="R51" s="28">
        <v>532</v>
      </c>
      <c r="S51" s="28">
        <v>535</v>
      </c>
      <c r="T51" s="28">
        <v>540</v>
      </c>
      <c r="U51" s="28">
        <v>543</v>
      </c>
      <c r="V51" s="28">
        <v>548</v>
      </c>
      <c r="W51" s="28">
        <v>551</v>
      </c>
      <c r="X51" s="28">
        <v>555</v>
      </c>
      <c r="Y51" s="28">
        <v>560</v>
      </c>
      <c r="Z51" s="28">
        <v>564</v>
      </c>
      <c r="AA51" s="28">
        <v>569</v>
      </c>
      <c r="AB51" s="28">
        <v>574</v>
      </c>
      <c r="AC51" s="28">
        <v>582</v>
      </c>
      <c r="AD51" s="28">
        <v>585</v>
      </c>
      <c r="AE51" s="28">
        <v>589</v>
      </c>
      <c r="AF51" s="28">
        <v>581</v>
      </c>
      <c r="AG51" s="28">
        <v>595</v>
      </c>
      <c r="AH51" s="28">
        <v>598</v>
      </c>
      <c r="AI51" s="28">
        <v>602</v>
      </c>
      <c r="AJ51" s="28">
        <v>606</v>
      </c>
      <c r="AK51" s="28">
        <v>610</v>
      </c>
      <c r="AL51" s="28">
        <v>614</v>
      </c>
      <c r="AM51" s="28">
        <v>619</v>
      </c>
      <c r="AN51" s="28">
        <v>619</v>
      </c>
      <c r="AO51" s="28">
        <v>628</v>
      </c>
      <c r="AP51" s="28">
        <v>633</v>
      </c>
      <c r="AQ51" s="28">
        <v>638</v>
      </c>
      <c r="AR51" s="28">
        <v>644</v>
      </c>
      <c r="AS51" s="28">
        <v>651</v>
      </c>
      <c r="AT51" s="146">
        <v>656.5</v>
      </c>
      <c r="AU51" s="28">
        <v>662</v>
      </c>
      <c r="AV51" s="28">
        <v>665</v>
      </c>
      <c r="AW51" s="28">
        <v>665</v>
      </c>
      <c r="AX51" s="28">
        <v>665</v>
      </c>
      <c r="AY51" s="28">
        <v>668</v>
      </c>
      <c r="AZ51" s="28">
        <v>676</v>
      </c>
      <c r="BA51" s="28">
        <v>684</v>
      </c>
      <c r="BB51" s="28">
        <v>690</v>
      </c>
      <c r="BC51" s="28">
        <v>694</v>
      </c>
      <c r="BD51" s="28">
        <v>698</v>
      </c>
      <c r="BE51" s="28">
        <v>705</v>
      </c>
      <c r="BF51" s="130">
        <v>710</v>
      </c>
      <c r="BG51" s="28">
        <v>716</v>
      </c>
      <c r="BH51" s="28">
        <v>722</v>
      </c>
      <c r="BI51" s="28">
        <v>728</v>
      </c>
      <c r="BJ51" s="27">
        <v>735</v>
      </c>
      <c r="BK51" s="27">
        <v>742</v>
      </c>
      <c r="BL51" s="27">
        <v>749</v>
      </c>
      <c r="BM51" s="27">
        <v>756</v>
      </c>
      <c r="BN51" s="28">
        <v>763</v>
      </c>
      <c r="BO51" s="130">
        <f t="shared" si="85"/>
        <v>772</v>
      </c>
      <c r="BP51" s="130">
        <v>781</v>
      </c>
      <c r="BQ51" s="130">
        <v>790</v>
      </c>
      <c r="BR51" s="130">
        <v>787</v>
      </c>
      <c r="BS51" s="130">
        <v>799</v>
      </c>
      <c r="BT51" s="130">
        <v>811</v>
      </c>
      <c r="BU51" s="130">
        <v>823</v>
      </c>
      <c r="BV51" s="130">
        <v>835</v>
      </c>
      <c r="BW51" s="130">
        <v>847</v>
      </c>
      <c r="BX51" s="130">
        <v>859</v>
      </c>
      <c r="BY51" s="28">
        <v>871</v>
      </c>
      <c r="BZ51" s="130">
        <v>878</v>
      </c>
      <c r="CA51" s="130">
        <v>885</v>
      </c>
      <c r="CB51" s="130">
        <v>892</v>
      </c>
      <c r="CC51" s="130">
        <v>899</v>
      </c>
      <c r="CD51" s="130">
        <v>906</v>
      </c>
      <c r="CE51" s="130">
        <v>913</v>
      </c>
      <c r="CF51" s="130">
        <v>920</v>
      </c>
      <c r="CG51" s="28">
        <v>934</v>
      </c>
      <c r="CH51" s="130">
        <f t="shared" ref="CH51:CL51" si="223">+CG51+($CM51-$CG51)/6</f>
        <v>938.5</v>
      </c>
      <c r="CI51" s="130">
        <f t="shared" si="223"/>
        <v>943</v>
      </c>
      <c r="CJ51" s="130">
        <f t="shared" si="223"/>
        <v>947.5</v>
      </c>
      <c r="CK51" s="130">
        <f t="shared" si="223"/>
        <v>952</v>
      </c>
      <c r="CL51" s="130">
        <f t="shared" si="223"/>
        <v>956.5</v>
      </c>
      <c r="CM51" s="28">
        <v>961</v>
      </c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130">
        <f t="shared" si="124"/>
        <v>8</v>
      </c>
      <c r="DK51" s="130">
        <f t="shared" si="125"/>
        <v>10</v>
      </c>
      <c r="DL51" s="130">
        <f t="shared" si="126"/>
        <v>8</v>
      </c>
      <c r="DM51" s="130">
        <f t="shared" si="127"/>
        <v>6</v>
      </c>
      <c r="DN51" s="130">
        <f t="shared" si="128"/>
        <v>5</v>
      </c>
      <c r="DO51" s="130">
        <f t="shared" si="129"/>
        <v>9</v>
      </c>
      <c r="DP51" s="130">
        <f t="shared" si="130"/>
        <v>11</v>
      </c>
      <c r="DQ51" s="130">
        <f t="shared" si="131"/>
        <v>9</v>
      </c>
      <c r="DR51" s="130">
        <f t="shared" si="132"/>
        <v>4</v>
      </c>
      <c r="DS51" s="130">
        <f t="shared" si="133"/>
        <v>5</v>
      </c>
      <c r="DT51" s="130">
        <f t="shared" si="134"/>
        <v>5</v>
      </c>
      <c r="DU51" s="130">
        <f t="shared" si="135"/>
        <v>15</v>
      </c>
      <c r="DV51" s="130">
        <f t="shared" si="136"/>
        <v>13</v>
      </c>
      <c r="DW51" s="130">
        <f t="shared" si="137"/>
        <v>12</v>
      </c>
      <c r="DX51" s="130">
        <f t="shared" si="138"/>
        <v>11</v>
      </c>
      <c r="DY51" s="130">
        <f t="shared" si="139"/>
        <v>9</v>
      </c>
      <c r="DZ51" s="130">
        <f t="shared" si="140"/>
        <v>3</v>
      </c>
      <c r="EA51" s="130">
        <f t="shared" si="141"/>
        <v>5</v>
      </c>
      <c r="EB51" s="130">
        <f t="shared" si="142"/>
        <v>3</v>
      </c>
      <c r="EC51" s="130">
        <f t="shared" si="143"/>
        <v>5</v>
      </c>
      <c r="ED51" s="130">
        <f t="shared" si="144"/>
        <v>3</v>
      </c>
      <c r="EE51" s="130">
        <f t="shared" si="145"/>
        <v>4</v>
      </c>
      <c r="EF51" s="130">
        <f t="shared" si="146"/>
        <v>5</v>
      </c>
      <c r="EG51" s="130">
        <f t="shared" si="147"/>
        <v>4</v>
      </c>
      <c r="EH51" s="130">
        <f t="shared" si="148"/>
        <v>5</v>
      </c>
      <c r="EI51" s="130">
        <f t="shared" si="149"/>
        <v>5</v>
      </c>
      <c r="EJ51" s="130">
        <f t="shared" si="150"/>
        <v>8</v>
      </c>
      <c r="EK51" s="130">
        <f t="shared" si="151"/>
        <v>3</v>
      </c>
      <c r="EL51" s="130">
        <f t="shared" si="152"/>
        <v>4</v>
      </c>
      <c r="EM51" s="143">
        <f t="shared" si="153"/>
        <v>-8</v>
      </c>
      <c r="EN51" s="142">
        <f t="shared" si="154"/>
        <v>14</v>
      </c>
      <c r="EO51" s="142">
        <f t="shared" si="155"/>
        <v>3</v>
      </c>
      <c r="EP51" s="130">
        <f t="shared" si="156"/>
        <v>4</v>
      </c>
      <c r="EQ51" s="130">
        <f t="shared" si="157"/>
        <v>4</v>
      </c>
      <c r="ER51" s="130">
        <f t="shared" si="158"/>
        <v>4</v>
      </c>
      <c r="ES51" s="130">
        <f t="shared" si="159"/>
        <v>4</v>
      </c>
      <c r="ET51" s="130">
        <f t="shared" si="160"/>
        <v>5</v>
      </c>
      <c r="EU51" s="130">
        <f t="shared" si="161"/>
        <v>0</v>
      </c>
      <c r="EV51" s="130">
        <f t="shared" si="162"/>
        <v>9</v>
      </c>
      <c r="EW51" s="130">
        <f t="shared" si="163"/>
        <v>5</v>
      </c>
      <c r="EX51" s="130">
        <f t="shared" si="164"/>
        <v>5</v>
      </c>
      <c r="EY51" s="130">
        <f t="shared" si="165"/>
        <v>6</v>
      </c>
      <c r="EZ51" s="130">
        <f t="shared" si="166"/>
        <v>7</v>
      </c>
      <c r="FA51" s="130">
        <f t="shared" si="167"/>
        <v>5.5</v>
      </c>
      <c r="FB51" s="130">
        <f t="shared" si="168"/>
        <v>5.5</v>
      </c>
      <c r="FC51" s="130">
        <f t="shared" si="169"/>
        <v>3</v>
      </c>
      <c r="FD51" s="130">
        <f t="shared" si="170"/>
        <v>0</v>
      </c>
      <c r="FE51" s="130">
        <f t="shared" si="171"/>
        <v>0</v>
      </c>
      <c r="FF51" s="130">
        <f t="shared" si="172"/>
        <v>3</v>
      </c>
      <c r="FG51" s="130">
        <f t="shared" si="173"/>
        <v>8</v>
      </c>
      <c r="FH51" s="130">
        <f t="shared" si="174"/>
        <v>8</v>
      </c>
      <c r="FI51" s="130">
        <f t="shared" si="175"/>
        <v>6</v>
      </c>
      <c r="FJ51" s="130">
        <f t="shared" si="176"/>
        <v>4</v>
      </c>
      <c r="FK51" s="130">
        <f t="shared" si="177"/>
        <v>4</v>
      </c>
      <c r="FL51" s="130">
        <f t="shared" si="178"/>
        <v>7</v>
      </c>
      <c r="FM51" s="130">
        <f t="shared" si="179"/>
        <v>5</v>
      </c>
      <c r="FN51" s="130">
        <f t="shared" si="180"/>
        <v>6</v>
      </c>
      <c r="FO51" s="130">
        <f t="shared" si="181"/>
        <v>6</v>
      </c>
      <c r="FP51" s="130">
        <f t="shared" si="182"/>
        <v>6</v>
      </c>
      <c r="FQ51" s="130">
        <f t="shared" si="183"/>
        <v>7</v>
      </c>
      <c r="FR51" s="130">
        <f t="shared" si="184"/>
        <v>7</v>
      </c>
      <c r="FS51" s="130">
        <f t="shared" si="185"/>
        <v>7</v>
      </c>
      <c r="FT51" s="130">
        <f t="shared" si="186"/>
        <v>7</v>
      </c>
      <c r="FU51" s="130">
        <f t="shared" si="187"/>
        <v>7</v>
      </c>
      <c r="FV51" s="130">
        <f t="shared" si="188"/>
        <v>9</v>
      </c>
      <c r="FW51" s="130">
        <f t="shared" si="189"/>
        <v>9</v>
      </c>
      <c r="FX51" s="130">
        <f t="shared" si="190"/>
        <v>9</v>
      </c>
      <c r="FY51" s="130">
        <f t="shared" si="191"/>
        <v>-3</v>
      </c>
      <c r="FZ51" s="130">
        <f t="shared" si="192"/>
        <v>12</v>
      </c>
      <c r="GA51" s="130">
        <f t="shared" si="193"/>
        <v>12</v>
      </c>
      <c r="GB51" s="130">
        <f t="shared" si="194"/>
        <v>12</v>
      </c>
      <c r="GC51" s="130">
        <f t="shared" si="195"/>
        <v>12</v>
      </c>
      <c r="GD51" s="130">
        <f t="shared" si="196"/>
        <v>12</v>
      </c>
      <c r="GE51" s="130">
        <f t="shared" si="197"/>
        <v>12</v>
      </c>
      <c r="GF51" s="130">
        <f t="shared" si="198"/>
        <v>12</v>
      </c>
      <c r="GG51" s="130">
        <f t="shared" si="199"/>
        <v>7</v>
      </c>
      <c r="GH51" s="130">
        <f t="shared" si="200"/>
        <v>7</v>
      </c>
      <c r="GI51" s="130">
        <f t="shared" si="201"/>
        <v>7</v>
      </c>
      <c r="GJ51" s="130">
        <f t="shared" si="202"/>
        <v>7</v>
      </c>
      <c r="GK51" s="130">
        <f t="shared" si="203"/>
        <v>7</v>
      </c>
      <c r="GL51" s="130">
        <f t="shared" si="204"/>
        <v>7</v>
      </c>
      <c r="GM51" s="130">
        <f t="shared" si="205"/>
        <v>7</v>
      </c>
      <c r="GN51" s="130">
        <f t="shared" si="206"/>
        <v>14</v>
      </c>
      <c r="GO51" s="130">
        <f t="shared" si="87"/>
        <v>4.5</v>
      </c>
      <c r="GP51" s="130">
        <f t="shared" si="88"/>
        <v>4.5</v>
      </c>
      <c r="GQ51" s="130">
        <f t="shared" si="89"/>
        <v>4.5</v>
      </c>
      <c r="GR51" s="130">
        <f t="shared" si="90"/>
        <v>4.5</v>
      </c>
      <c r="GS51" s="130">
        <f t="shared" si="91"/>
        <v>4.5</v>
      </c>
      <c r="GT51" s="130">
        <f t="shared" si="92"/>
        <v>4.5</v>
      </c>
    </row>
    <row r="52" spans="1:203">
      <c r="A52" s="136" t="s">
        <v>45</v>
      </c>
      <c r="B52" s="137">
        <v>162</v>
      </c>
      <c r="C52" s="28">
        <v>168</v>
      </c>
      <c r="D52" s="28">
        <v>172</v>
      </c>
      <c r="E52" s="130">
        <v>179</v>
      </c>
      <c r="F52" s="130">
        <v>187</v>
      </c>
      <c r="G52" s="130">
        <v>193</v>
      </c>
      <c r="H52" s="28">
        <v>204</v>
      </c>
      <c r="I52" s="28">
        <v>213</v>
      </c>
      <c r="J52" s="28">
        <v>223</v>
      </c>
      <c r="K52" s="28">
        <v>229</v>
      </c>
      <c r="L52" s="28">
        <v>237</v>
      </c>
      <c r="M52" s="28">
        <v>247</v>
      </c>
      <c r="N52" s="28">
        <v>279</v>
      </c>
      <c r="O52" s="28">
        <v>279</v>
      </c>
      <c r="P52" s="28">
        <v>282</v>
      </c>
      <c r="Q52" s="28">
        <v>285</v>
      </c>
      <c r="R52" s="28">
        <v>289</v>
      </c>
      <c r="S52" s="28">
        <v>295</v>
      </c>
      <c r="T52" s="28">
        <v>298</v>
      </c>
      <c r="U52" s="28">
        <v>301</v>
      </c>
      <c r="V52" s="28">
        <v>305</v>
      </c>
      <c r="W52" s="28">
        <v>310</v>
      </c>
      <c r="X52" s="28">
        <v>315</v>
      </c>
      <c r="Y52" s="28">
        <v>322</v>
      </c>
      <c r="Z52" s="28">
        <v>327</v>
      </c>
      <c r="AA52" s="28">
        <v>333</v>
      </c>
      <c r="AB52" s="28">
        <v>340</v>
      </c>
      <c r="AC52" s="28">
        <v>354</v>
      </c>
      <c r="AD52" s="28">
        <v>362</v>
      </c>
      <c r="AE52" s="28">
        <v>370</v>
      </c>
      <c r="AF52" s="28">
        <v>378</v>
      </c>
      <c r="AG52" s="28">
        <v>386</v>
      </c>
      <c r="AH52" s="28">
        <v>391</v>
      </c>
      <c r="AI52" s="28">
        <v>397</v>
      </c>
      <c r="AJ52" s="28">
        <v>404</v>
      </c>
      <c r="AK52" s="28">
        <v>409</v>
      </c>
      <c r="AL52" s="28">
        <v>416</v>
      </c>
      <c r="AM52" s="28">
        <v>421</v>
      </c>
      <c r="AN52" s="28">
        <v>421</v>
      </c>
      <c r="AO52" s="28">
        <v>433</v>
      </c>
      <c r="AP52" s="28">
        <v>439</v>
      </c>
      <c r="AQ52" s="28">
        <v>446</v>
      </c>
      <c r="AR52" s="28">
        <v>456</v>
      </c>
      <c r="AS52" s="28">
        <v>464</v>
      </c>
      <c r="AT52" s="146">
        <v>468.5</v>
      </c>
      <c r="AU52" s="28">
        <v>473</v>
      </c>
      <c r="AV52" s="28">
        <v>473</v>
      </c>
      <c r="AW52" s="28">
        <v>473</v>
      </c>
      <c r="AX52" s="28">
        <v>474</v>
      </c>
      <c r="AY52" s="28">
        <v>474</v>
      </c>
      <c r="AZ52" s="28">
        <v>478</v>
      </c>
      <c r="BA52" s="28">
        <v>481</v>
      </c>
      <c r="BB52" s="28">
        <v>482</v>
      </c>
      <c r="BC52" s="28">
        <v>485</v>
      </c>
      <c r="BD52" s="28">
        <v>487</v>
      </c>
      <c r="BE52" s="28">
        <v>487</v>
      </c>
      <c r="BF52" s="130">
        <v>489</v>
      </c>
      <c r="BG52" s="28">
        <v>492</v>
      </c>
      <c r="BH52" s="28">
        <v>495</v>
      </c>
      <c r="BI52" s="28">
        <v>498</v>
      </c>
      <c r="BJ52" s="27">
        <v>500</v>
      </c>
      <c r="BK52" s="27">
        <v>503</v>
      </c>
      <c r="BL52" s="27">
        <v>505</v>
      </c>
      <c r="BM52" s="27">
        <v>508</v>
      </c>
      <c r="BN52" s="28">
        <v>511</v>
      </c>
      <c r="BO52" s="130">
        <f t="shared" si="85"/>
        <v>514.5</v>
      </c>
      <c r="BP52" s="130">
        <v>518</v>
      </c>
      <c r="BQ52" s="130">
        <v>520</v>
      </c>
      <c r="BR52" s="130">
        <v>517</v>
      </c>
      <c r="BS52" s="130">
        <v>521</v>
      </c>
      <c r="BT52" s="130">
        <v>525</v>
      </c>
      <c r="BU52" s="130">
        <v>529</v>
      </c>
      <c r="BV52" s="130">
        <v>533</v>
      </c>
      <c r="BW52" s="130">
        <v>537</v>
      </c>
      <c r="BX52" s="130">
        <v>541</v>
      </c>
      <c r="BY52" s="28">
        <v>545</v>
      </c>
      <c r="BZ52" s="130">
        <v>547</v>
      </c>
      <c r="CA52" s="130">
        <v>549</v>
      </c>
      <c r="CB52" s="130">
        <v>551</v>
      </c>
      <c r="CC52" s="130">
        <v>553</v>
      </c>
      <c r="CD52" s="130">
        <v>555</v>
      </c>
      <c r="CE52" s="130">
        <v>557</v>
      </c>
      <c r="CF52" s="130">
        <v>559</v>
      </c>
      <c r="CG52" s="28">
        <v>568</v>
      </c>
      <c r="CH52" s="130">
        <f t="shared" ref="CH52:CL52" si="224">+CG52+($CM52-$CG52)/6</f>
        <v>572.66666666666663</v>
      </c>
      <c r="CI52" s="130">
        <f t="shared" si="224"/>
        <v>577.33333333333326</v>
      </c>
      <c r="CJ52" s="130">
        <f t="shared" si="224"/>
        <v>581.99999999999989</v>
      </c>
      <c r="CK52" s="130">
        <f t="shared" si="224"/>
        <v>586.66666666666652</v>
      </c>
      <c r="CL52" s="130">
        <f t="shared" si="224"/>
        <v>591.33333333333314</v>
      </c>
      <c r="CM52" s="28">
        <v>596</v>
      </c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130">
        <f t="shared" si="124"/>
        <v>6</v>
      </c>
      <c r="DK52" s="130">
        <f t="shared" si="125"/>
        <v>4</v>
      </c>
      <c r="DL52" s="130">
        <f t="shared" si="126"/>
        <v>7</v>
      </c>
      <c r="DM52" s="130">
        <f t="shared" si="127"/>
        <v>8</v>
      </c>
      <c r="DN52" s="130">
        <f t="shared" si="128"/>
        <v>6</v>
      </c>
      <c r="DO52" s="130">
        <f t="shared" si="129"/>
        <v>11</v>
      </c>
      <c r="DP52" s="130">
        <f t="shared" si="130"/>
        <v>9</v>
      </c>
      <c r="DQ52" s="130">
        <f t="shared" si="131"/>
        <v>10</v>
      </c>
      <c r="DR52" s="130">
        <f t="shared" si="132"/>
        <v>6</v>
      </c>
      <c r="DS52" s="130">
        <f t="shared" si="133"/>
        <v>8</v>
      </c>
      <c r="DT52" s="130">
        <f t="shared" si="134"/>
        <v>10</v>
      </c>
      <c r="DU52" s="130">
        <f t="shared" si="135"/>
        <v>32</v>
      </c>
      <c r="DV52" s="130">
        <f t="shared" si="136"/>
        <v>0</v>
      </c>
      <c r="DW52" s="130">
        <f t="shared" si="137"/>
        <v>3</v>
      </c>
      <c r="DX52" s="130">
        <f t="shared" si="138"/>
        <v>3</v>
      </c>
      <c r="DY52" s="130">
        <f t="shared" si="139"/>
        <v>4</v>
      </c>
      <c r="DZ52" s="130">
        <f t="shared" si="140"/>
        <v>6</v>
      </c>
      <c r="EA52" s="130">
        <f t="shared" si="141"/>
        <v>3</v>
      </c>
      <c r="EB52" s="130">
        <f t="shared" si="142"/>
        <v>3</v>
      </c>
      <c r="EC52" s="130">
        <f t="shared" si="143"/>
        <v>4</v>
      </c>
      <c r="ED52" s="130">
        <f t="shared" si="144"/>
        <v>5</v>
      </c>
      <c r="EE52" s="130">
        <f t="shared" si="145"/>
        <v>5</v>
      </c>
      <c r="EF52" s="130">
        <f t="shared" si="146"/>
        <v>7</v>
      </c>
      <c r="EG52" s="130">
        <f t="shared" si="147"/>
        <v>5</v>
      </c>
      <c r="EH52" s="130">
        <f t="shared" si="148"/>
        <v>6</v>
      </c>
      <c r="EI52" s="130">
        <f t="shared" si="149"/>
        <v>7</v>
      </c>
      <c r="EJ52" s="130">
        <f t="shared" si="150"/>
        <v>14</v>
      </c>
      <c r="EK52" s="130">
        <f t="shared" si="151"/>
        <v>8</v>
      </c>
      <c r="EL52" s="130">
        <f t="shared" si="152"/>
        <v>8</v>
      </c>
      <c r="EM52" s="130">
        <f t="shared" si="153"/>
        <v>8</v>
      </c>
      <c r="EN52" s="130">
        <f t="shared" si="154"/>
        <v>8</v>
      </c>
      <c r="EO52" s="130">
        <f t="shared" si="155"/>
        <v>5</v>
      </c>
      <c r="EP52" s="130">
        <f t="shared" si="156"/>
        <v>6</v>
      </c>
      <c r="EQ52" s="130">
        <f t="shared" si="157"/>
        <v>7</v>
      </c>
      <c r="ER52" s="130">
        <f t="shared" si="158"/>
        <v>5</v>
      </c>
      <c r="ES52" s="130">
        <f t="shared" si="159"/>
        <v>7</v>
      </c>
      <c r="ET52" s="130">
        <f t="shared" si="160"/>
        <v>5</v>
      </c>
      <c r="EU52" s="130">
        <f t="shared" si="161"/>
        <v>0</v>
      </c>
      <c r="EV52" s="130">
        <f t="shared" si="162"/>
        <v>12</v>
      </c>
      <c r="EW52" s="130">
        <f t="shared" si="163"/>
        <v>6</v>
      </c>
      <c r="EX52" s="130">
        <f t="shared" si="164"/>
        <v>7</v>
      </c>
      <c r="EY52" s="130">
        <f t="shared" si="165"/>
        <v>10</v>
      </c>
      <c r="EZ52" s="130">
        <f t="shared" si="166"/>
        <v>8</v>
      </c>
      <c r="FA52" s="130">
        <f t="shared" si="167"/>
        <v>4.5</v>
      </c>
      <c r="FB52" s="130">
        <f t="shared" si="168"/>
        <v>4.5</v>
      </c>
      <c r="FC52" s="130">
        <f t="shared" si="169"/>
        <v>0</v>
      </c>
      <c r="FD52" s="130">
        <f t="shared" si="170"/>
        <v>0</v>
      </c>
      <c r="FE52" s="130">
        <f t="shared" si="171"/>
        <v>1</v>
      </c>
      <c r="FF52" s="130">
        <f t="shared" si="172"/>
        <v>0</v>
      </c>
      <c r="FG52" s="130">
        <f t="shared" si="173"/>
        <v>4</v>
      </c>
      <c r="FH52" s="130">
        <f t="shared" si="174"/>
        <v>3</v>
      </c>
      <c r="FI52" s="130">
        <f t="shared" si="175"/>
        <v>1</v>
      </c>
      <c r="FJ52" s="130">
        <f t="shared" si="176"/>
        <v>3</v>
      </c>
      <c r="FK52" s="130">
        <f t="shared" si="177"/>
        <v>2</v>
      </c>
      <c r="FL52" s="130">
        <f t="shared" si="178"/>
        <v>0</v>
      </c>
      <c r="FM52" s="130">
        <f t="shared" si="179"/>
        <v>2</v>
      </c>
      <c r="FN52" s="130">
        <f t="shared" si="180"/>
        <v>3</v>
      </c>
      <c r="FO52" s="130">
        <f t="shared" si="181"/>
        <v>3</v>
      </c>
      <c r="FP52" s="130">
        <f t="shared" si="182"/>
        <v>3</v>
      </c>
      <c r="FQ52" s="130">
        <f t="shared" si="183"/>
        <v>2</v>
      </c>
      <c r="FR52" s="130">
        <f t="shared" si="184"/>
        <v>3</v>
      </c>
      <c r="FS52" s="130">
        <f t="shared" si="185"/>
        <v>2</v>
      </c>
      <c r="FT52" s="130">
        <f t="shared" si="186"/>
        <v>3</v>
      </c>
      <c r="FU52" s="130">
        <f t="shared" si="187"/>
        <v>3</v>
      </c>
      <c r="FV52" s="130">
        <f t="shared" si="188"/>
        <v>3.5</v>
      </c>
      <c r="FW52" s="130">
        <f t="shared" si="189"/>
        <v>3.5</v>
      </c>
      <c r="FX52" s="130">
        <f t="shared" si="190"/>
        <v>2</v>
      </c>
      <c r="FY52" s="130">
        <f t="shared" si="191"/>
        <v>-3</v>
      </c>
      <c r="FZ52" s="130">
        <f t="shared" si="192"/>
        <v>4</v>
      </c>
      <c r="GA52" s="130">
        <f t="shared" si="193"/>
        <v>4</v>
      </c>
      <c r="GB52" s="130">
        <f t="shared" si="194"/>
        <v>4</v>
      </c>
      <c r="GC52" s="130">
        <f t="shared" si="195"/>
        <v>4</v>
      </c>
      <c r="GD52" s="130">
        <f t="shared" si="196"/>
        <v>4</v>
      </c>
      <c r="GE52" s="130">
        <f t="shared" si="197"/>
        <v>4</v>
      </c>
      <c r="GF52" s="130">
        <f t="shared" si="198"/>
        <v>4</v>
      </c>
      <c r="GG52" s="130">
        <f t="shared" si="199"/>
        <v>2</v>
      </c>
      <c r="GH52" s="130">
        <f t="shared" si="200"/>
        <v>2</v>
      </c>
      <c r="GI52" s="130">
        <f t="shared" si="201"/>
        <v>2</v>
      </c>
      <c r="GJ52" s="130">
        <f t="shared" si="202"/>
        <v>2</v>
      </c>
      <c r="GK52" s="130">
        <f t="shared" si="203"/>
        <v>2</v>
      </c>
      <c r="GL52" s="130">
        <f t="shared" si="204"/>
        <v>2</v>
      </c>
      <c r="GM52" s="130">
        <f t="shared" si="205"/>
        <v>2</v>
      </c>
      <c r="GN52" s="130">
        <f t="shared" si="206"/>
        <v>9</v>
      </c>
      <c r="GO52" s="130">
        <f t="shared" si="87"/>
        <v>4.6666666666666288</v>
      </c>
      <c r="GP52" s="130">
        <f t="shared" si="88"/>
        <v>4.6666666666666288</v>
      </c>
      <c r="GQ52" s="130">
        <f t="shared" si="89"/>
        <v>4.6666666666666288</v>
      </c>
      <c r="GR52" s="130">
        <f t="shared" si="90"/>
        <v>4.6666666666666288</v>
      </c>
      <c r="GS52" s="130">
        <f t="shared" si="91"/>
        <v>4.6666666666666288</v>
      </c>
      <c r="GT52" s="130">
        <f t="shared" si="92"/>
        <v>4.6666666666668561</v>
      </c>
    </row>
    <row r="53" spans="1:203">
      <c r="A53" s="136" t="s">
        <v>71</v>
      </c>
      <c r="B53" s="137">
        <v>232</v>
      </c>
      <c r="C53" s="28">
        <v>241</v>
      </c>
      <c r="D53" s="28">
        <v>243</v>
      </c>
      <c r="E53" s="130">
        <v>247</v>
      </c>
      <c r="F53" s="130">
        <v>250</v>
      </c>
      <c r="G53" s="130">
        <v>251</v>
      </c>
      <c r="H53" s="28">
        <v>253</v>
      </c>
      <c r="I53" s="28">
        <v>255</v>
      </c>
      <c r="J53" s="28">
        <v>258</v>
      </c>
      <c r="K53" s="28">
        <v>261</v>
      </c>
      <c r="L53" s="28">
        <v>264</v>
      </c>
      <c r="M53" s="28">
        <v>268</v>
      </c>
      <c r="N53" s="28">
        <v>275</v>
      </c>
      <c r="O53" s="28">
        <v>277</v>
      </c>
      <c r="P53" s="28">
        <v>279</v>
      </c>
      <c r="Q53" s="28">
        <v>282</v>
      </c>
      <c r="R53" s="28">
        <v>287</v>
      </c>
      <c r="S53" s="28">
        <v>291</v>
      </c>
      <c r="T53" s="28">
        <v>294</v>
      </c>
      <c r="U53" s="28">
        <v>298</v>
      </c>
      <c r="V53" s="28">
        <v>300</v>
      </c>
      <c r="W53" s="28">
        <v>304</v>
      </c>
      <c r="X53" s="28">
        <v>309</v>
      </c>
      <c r="Y53" s="28">
        <v>312</v>
      </c>
      <c r="Z53" s="28">
        <v>317</v>
      </c>
      <c r="AA53" s="28">
        <v>318</v>
      </c>
      <c r="AB53" s="28">
        <v>320</v>
      </c>
      <c r="AC53" s="28">
        <v>342</v>
      </c>
      <c r="AD53" s="28">
        <v>354</v>
      </c>
      <c r="AE53" s="28">
        <v>367</v>
      </c>
      <c r="AF53" s="28">
        <v>373</v>
      </c>
      <c r="AG53" s="28">
        <v>375</v>
      </c>
      <c r="AH53" s="28">
        <v>386</v>
      </c>
      <c r="AI53" s="28">
        <v>398</v>
      </c>
      <c r="AJ53" s="28">
        <v>411</v>
      </c>
      <c r="AK53" s="28">
        <v>423</v>
      </c>
      <c r="AL53" s="28">
        <v>431</v>
      </c>
      <c r="AM53" s="28">
        <v>435</v>
      </c>
      <c r="AN53" s="28">
        <v>435</v>
      </c>
      <c r="AO53" s="28">
        <v>443</v>
      </c>
      <c r="AP53" s="28">
        <v>451</v>
      </c>
      <c r="AQ53" s="28">
        <v>459</v>
      </c>
      <c r="AR53" s="28">
        <v>466</v>
      </c>
      <c r="AS53" s="28">
        <v>472</v>
      </c>
      <c r="AT53" s="146">
        <v>477</v>
      </c>
      <c r="AU53" s="28">
        <v>482</v>
      </c>
      <c r="AV53" s="28">
        <v>489</v>
      </c>
      <c r="AW53" s="28">
        <v>496</v>
      </c>
      <c r="AX53" s="28">
        <v>505</v>
      </c>
      <c r="AY53" s="28">
        <v>514</v>
      </c>
      <c r="AZ53" s="28">
        <v>523</v>
      </c>
      <c r="BA53" s="28">
        <v>533</v>
      </c>
      <c r="BB53" s="28">
        <v>542</v>
      </c>
      <c r="BC53" s="28">
        <v>549</v>
      </c>
      <c r="BD53" s="28">
        <v>556</v>
      </c>
      <c r="BE53" s="28">
        <v>562</v>
      </c>
      <c r="BF53" s="130">
        <v>569</v>
      </c>
      <c r="BG53" s="28">
        <v>577</v>
      </c>
      <c r="BH53" s="28">
        <v>583</v>
      </c>
      <c r="BI53" s="28">
        <v>589</v>
      </c>
      <c r="BJ53" s="27">
        <v>594</v>
      </c>
      <c r="BK53" s="27">
        <v>600</v>
      </c>
      <c r="BL53" s="27">
        <v>605</v>
      </c>
      <c r="BM53" s="27">
        <v>611</v>
      </c>
      <c r="BN53" s="28">
        <v>617</v>
      </c>
      <c r="BO53" s="130">
        <f t="shared" si="85"/>
        <v>618.5</v>
      </c>
      <c r="BP53" s="130">
        <v>620</v>
      </c>
      <c r="BQ53" s="130">
        <v>627</v>
      </c>
      <c r="BR53" s="130">
        <v>623</v>
      </c>
      <c r="BS53" s="130">
        <v>628</v>
      </c>
      <c r="BT53" s="130">
        <v>633</v>
      </c>
      <c r="BU53" s="130">
        <v>638</v>
      </c>
      <c r="BV53" s="130">
        <v>643</v>
      </c>
      <c r="BW53" s="130">
        <v>648</v>
      </c>
      <c r="BX53" s="130">
        <v>653</v>
      </c>
      <c r="BY53" s="28">
        <v>658</v>
      </c>
      <c r="BZ53" s="130">
        <v>662</v>
      </c>
      <c r="CA53" s="130">
        <v>666</v>
      </c>
      <c r="CB53" s="130">
        <v>670</v>
      </c>
      <c r="CC53" s="130">
        <v>674</v>
      </c>
      <c r="CD53" s="130">
        <v>678</v>
      </c>
      <c r="CE53" s="130">
        <v>682</v>
      </c>
      <c r="CF53" s="130">
        <v>686</v>
      </c>
      <c r="CG53" s="28">
        <v>694</v>
      </c>
      <c r="CH53" s="130">
        <f t="shared" ref="CH53:CL53" si="225">+CG53+($CM53-$CG53)/6</f>
        <v>698.83333333333337</v>
      </c>
      <c r="CI53" s="130">
        <f t="shared" si="225"/>
        <v>703.66666666666674</v>
      </c>
      <c r="CJ53" s="130">
        <f t="shared" si="225"/>
        <v>708.50000000000011</v>
      </c>
      <c r="CK53" s="130">
        <f t="shared" si="225"/>
        <v>713.33333333333348</v>
      </c>
      <c r="CL53" s="130">
        <f t="shared" si="225"/>
        <v>718.16666666666686</v>
      </c>
      <c r="CM53" s="28">
        <v>723</v>
      </c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130">
        <f t="shared" si="124"/>
        <v>9</v>
      </c>
      <c r="DK53" s="130">
        <f t="shared" si="125"/>
        <v>2</v>
      </c>
      <c r="DL53" s="130">
        <f t="shared" si="126"/>
        <v>4</v>
      </c>
      <c r="DM53" s="130">
        <f t="shared" si="127"/>
        <v>3</v>
      </c>
      <c r="DN53" s="130">
        <f t="shared" si="128"/>
        <v>1</v>
      </c>
      <c r="DO53" s="130">
        <f t="shared" si="129"/>
        <v>2</v>
      </c>
      <c r="DP53" s="130">
        <f t="shared" si="130"/>
        <v>2</v>
      </c>
      <c r="DQ53" s="130">
        <f t="shared" si="131"/>
        <v>3</v>
      </c>
      <c r="DR53" s="130">
        <f t="shared" si="132"/>
        <v>3</v>
      </c>
      <c r="DS53" s="130">
        <f t="shared" si="133"/>
        <v>3</v>
      </c>
      <c r="DT53" s="130">
        <f t="shared" si="134"/>
        <v>4</v>
      </c>
      <c r="DU53" s="130">
        <f t="shared" si="135"/>
        <v>7</v>
      </c>
      <c r="DV53" s="130">
        <f t="shared" si="136"/>
        <v>2</v>
      </c>
      <c r="DW53" s="130">
        <f t="shared" si="137"/>
        <v>2</v>
      </c>
      <c r="DX53" s="130">
        <f t="shared" si="138"/>
        <v>3</v>
      </c>
      <c r="DY53" s="130">
        <f t="shared" si="139"/>
        <v>5</v>
      </c>
      <c r="DZ53" s="130">
        <f t="shared" si="140"/>
        <v>4</v>
      </c>
      <c r="EA53" s="130">
        <f t="shared" si="141"/>
        <v>3</v>
      </c>
      <c r="EB53" s="130">
        <f t="shared" si="142"/>
        <v>4</v>
      </c>
      <c r="EC53" s="130">
        <f t="shared" si="143"/>
        <v>2</v>
      </c>
      <c r="ED53" s="130">
        <f t="shared" si="144"/>
        <v>4</v>
      </c>
      <c r="EE53" s="130">
        <f t="shared" si="145"/>
        <v>5</v>
      </c>
      <c r="EF53" s="130">
        <f t="shared" si="146"/>
        <v>3</v>
      </c>
      <c r="EG53" s="130">
        <f t="shared" si="147"/>
        <v>5</v>
      </c>
      <c r="EH53" s="130">
        <f t="shared" si="148"/>
        <v>1</v>
      </c>
      <c r="EI53" s="130">
        <f t="shared" si="149"/>
        <v>2</v>
      </c>
      <c r="EJ53" s="130">
        <f t="shared" si="150"/>
        <v>22</v>
      </c>
      <c r="EK53" s="130">
        <f t="shared" si="151"/>
        <v>12</v>
      </c>
      <c r="EL53" s="130">
        <f t="shared" si="152"/>
        <v>13</v>
      </c>
      <c r="EM53" s="130">
        <f t="shared" si="153"/>
        <v>6</v>
      </c>
      <c r="EN53" s="130">
        <f t="shared" si="154"/>
        <v>2</v>
      </c>
      <c r="EO53" s="130">
        <f t="shared" si="155"/>
        <v>11</v>
      </c>
      <c r="EP53" s="130">
        <f t="shared" si="156"/>
        <v>12</v>
      </c>
      <c r="EQ53" s="130">
        <f t="shared" si="157"/>
        <v>13</v>
      </c>
      <c r="ER53" s="130">
        <f t="shared" si="158"/>
        <v>12</v>
      </c>
      <c r="ES53" s="130">
        <f t="shared" si="159"/>
        <v>8</v>
      </c>
      <c r="ET53" s="130">
        <f t="shared" si="160"/>
        <v>4</v>
      </c>
      <c r="EU53" s="130">
        <f t="shared" si="161"/>
        <v>0</v>
      </c>
      <c r="EV53" s="130">
        <f t="shared" si="162"/>
        <v>8</v>
      </c>
      <c r="EW53" s="130">
        <f t="shared" si="163"/>
        <v>8</v>
      </c>
      <c r="EX53" s="130">
        <f t="shared" si="164"/>
        <v>8</v>
      </c>
      <c r="EY53" s="130">
        <f t="shared" si="165"/>
        <v>7</v>
      </c>
      <c r="EZ53" s="130">
        <f t="shared" si="166"/>
        <v>6</v>
      </c>
      <c r="FA53" s="130">
        <f t="shared" si="167"/>
        <v>5</v>
      </c>
      <c r="FB53" s="130">
        <f t="shared" si="168"/>
        <v>5</v>
      </c>
      <c r="FC53" s="130">
        <f t="shared" si="169"/>
        <v>7</v>
      </c>
      <c r="FD53" s="130">
        <f t="shared" si="170"/>
        <v>7</v>
      </c>
      <c r="FE53" s="130">
        <f t="shared" si="171"/>
        <v>9</v>
      </c>
      <c r="FF53" s="130">
        <f t="shared" si="172"/>
        <v>9</v>
      </c>
      <c r="FG53" s="130">
        <f t="shared" si="173"/>
        <v>9</v>
      </c>
      <c r="FH53" s="130">
        <f t="shared" si="174"/>
        <v>10</v>
      </c>
      <c r="FI53" s="130">
        <f t="shared" si="175"/>
        <v>9</v>
      </c>
      <c r="FJ53" s="130">
        <f t="shared" si="176"/>
        <v>7</v>
      </c>
      <c r="FK53" s="130">
        <f t="shared" si="177"/>
        <v>7</v>
      </c>
      <c r="FL53" s="130">
        <f t="shared" si="178"/>
        <v>6</v>
      </c>
      <c r="FM53" s="130">
        <f t="shared" si="179"/>
        <v>7</v>
      </c>
      <c r="FN53" s="130">
        <f t="shared" si="180"/>
        <v>8</v>
      </c>
      <c r="FO53" s="130">
        <f t="shared" si="181"/>
        <v>6</v>
      </c>
      <c r="FP53" s="130">
        <f t="shared" si="182"/>
        <v>6</v>
      </c>
      <c r="FQ53" s="130">
        <f t="shared" si="183"/>
        <v>5</v>
      </c>
      <c r="FR53" s="130">
        <f t="shared" si="184"/>
        <v>6</v>
      </c>
      <c r="FS53" s="130">
        <f t="shared" si="185"/>
        <v>5</v>
      </c>
      <c r="FT53" s="130">
        <f t="shared" si="186"/>
        <v>6</v>
      </c>
      <c r="FU53" s="130">
        <f t="shared" si="187"/>
        <v>6</v>
      </c>
      <c r="FV53" s="130">
        <f t="shared" si="188"/>
        <v>1.5</v>
      </c>
      <c r="FW53" s="130">
        <f t="shared" si="189"/>
        <v>1.5</v>
      </c>
      <c r="FX53" s="130">
        <f t="shared" si="190"/>
        <v>7</v>
      </c>
      <c r="FY53" s="130">
        <f t="shared" si="191"/>
        <v>-4</v>
      </c>
      <c r="FZ53" s="130">
        <f t="shared" si="192"/>
        <v>5</v>
      </c>
      <c r="GA53" s="130">
        <f t="shared" si="193"/>
        <v>5</v>
      </c>
      <c r="GB53" s="130">
        <f t="shared" si="194"/>
        <v>5</v>
      </c>
      <c r="GC53" s="130">
        <f t="shared" si="195"/>
        <v>5</v>
      </c>
      <c r="GD53" s="130">
        <f t="shared" si="196"/>
        <v>5</v>
      </c>
      <c r="GE53" s="130">
        <f t="shared" si="197"/>
        <v>5</v>
      </c>
      <c r="GF53" s="130">
        <f t="shared" si="198"/>
        <v>5</v>
      </c>
      <c r="GG53" s="130">
        <f t="shared" si="199"/>
        <v>4</v>
      </c>
      <c r="GH53" s="130">
        <f t="shared" si="200"/>
        <v>4</v>
      </c>
      <c r="GI53" s="130">
        <f t="shared" si="201"/>
        <v>4</v>
      </c>
      <c r="GJ53" s="130">
        <f t="shared" si="202"/>
        <v>4</v>
      </c>
      <c r="GK53" s="130">
        <f t="shared" si="203"/>
        <v>4</v>
      </c>
      <c r="GL53" s="130">
        <f t="shared" si="204"/>
        <v>4</v>
      </c>
      <c r="GM53" s="130">
        <f t="shared" si="205"/>
        <v>4</v>
      </c>
      <c r="GN53" s="130">
        <f t="shared" si="206"/>
        <v>8</v>
      </c>
      <c r="GO53" s="130">
        <f t="shared" si="87"/>
        <v>4.8333333333333712</v>
      </c>
      <c r="GP53" s="130">
        <f t="shared" si="88"/>
        <v>4.8333333333333712</v>
      </c>
      <c r="GQ53" s="130">
        <f t="shared" si="89"/>
        <v>4.8333333333333712</v>
      </c>
      <c r="GR53" s="130">
        <f t="shared" si="90"/>
        <v>4.8333333333333712</v>
      </c>
      <c r="GS53" s="130">
        <f t="shared" si="91"/>
        <v>4.8333333333333712</v>
      </c>
      <c r="GT53" s="130">
        <f t="shared" si="92"/>
        <v>4.8333333333331439</v>
      </c>
    </row>
    <row r="54" spans="1:203">
      <c r="A54" s="136" t="s">
        <v>72</v>
      </c>
      <c r="B54" s="137">
        <v>1056</v>
      </c>
      <c r="C54" s="28">
        <v>1064</v>
      </c>
      <c r="D54" s="28">
        <v>1072</v>
      </c>
      <c r="E54" s="130">
        <v>1077</v>
      </c>
      <c r="F54" s="130">
        <v>1084</v>
      </c>
      <c r="G54" s="130">
        <v>1090</v>
      </c>
      <c r="H54" s="28">
        <v>1096</v>
      </c>
      <c r="I54" s="28">
        <v>1102</v>
      </c>
      <c r="J54" s="28">
        <v>1107</v>
      </c>
      <c r="K54" s="28">
        <v>1111</v>
      </c>
      <c r="L54" s="28">
        <v>1118</v>
      </c>
      <c r="M54" s="28">
        <v>1124</v>
      </c>
      <c r="N54" s="28">
        <v>1134</v>
      </c>
      <c r="O54" s="28">
        <v>1137</v>
      </c>
      <c r="P54" s="28">
        <v>1141</v>
      </c>
      <c r="Q54" s="28">
        <v>1144</v>
      </c>
      <c r="R54" s="28">
        <v>1147</v>
      </c>
      <c r="S54" s="28">
        <v>1149</v>
      </c>
      <c r="T54" s="28">
        <v>1152</v>
      </c>
      <c r="U54" s="28">
        <v>1155</v>
      </c>
      <c r="V54" s="28">
        <v>1160</v>
      </c>
      <c r="W54" s="28">
        <v>1163</v>
      </c>
      <c r="X54" s="28">
        <v>1166</v>
      </c>
      <c r="Y54" s="28">
        <v>1170</v>
      </c>
      <c r="Z54" s="28">
        <v>1172</v>
      </c>
      <c r="AA54" s="28">
        <v>1177</v>
      </c>
      <c r="AB54" s="28">
        <v>1184</v>
      </c>
      <c r="AC54" s="28">
        <v>1197</v>
      </c>
      <c r="AD54" s="28">
        <v>1204</v>
      </c>
      <c r="AE54" s="28">
        <v>1212</v>
      </c>
      <c r="AF54" s="28">
        <v>1219</v>
      </c>
      <c r="AG54" s="28">
        <v>1226</v>
      </c>
      <c r="AH54" s="28">
        <v>1235</v>
      </c>
      <c r="AI54" s="28">
        <v>1244</v>
      </c>
      <c r="AJ54" s="28">
        <v>1252</v>
      </c>
      <c r="AK54" s="28">
        <v>1261</v>
      </c>
      <c r="AL54" s="28">
        <v>1268</v>
      </c>
      <c r="AM54" s="28">
        <v>1275</v>
      </c>
      <c r="AN54" s="28">
        <v>1275</v>
      </c>
      <c r="AO54" s="28">
        <v>1288</v>
      </c>
      <c r="AP54" s="28">
        <v>1292</v>
      </c>
      <c r="AQ54" s="28">
        <v>1295</v>
      </c>
      <c r="AR54" s="28">
        <v>1299</v>
      </c>
      <c r="AS54" s="28">
        <v>1303</v>
      </c>
      <c r="AT54" s="146">
        <v>1301.5</v>
      </c>
      <c r="AU54" s="28">
        <v>1300</v>
      </c>
      <c r="AV54" s="28">
        <v>1314</v>
      </c>
      <c r="AW54" s="28">
        <v>1316</v>
      </c>
      <c r="AX54" s="28">
        <v>1319</v>
      </c>
      <c r="AY54" s="28">
        <v>1322</v>
      </c>
      <c r="AZ54" s="28">
        <v>1325</v>
      </c>
      <c r="BA54" s="28">
        <v>1328</v>
      </c>
      <c r="BB54" s="28">
        <v>1332</v>
      </c>
      <c r="BC54" s="28">
        <v>1336</v>
      </c>
      <c r="BD54" s="28">
        <v>1340</v>
      </c>
      <c r="BE54" s="28">
        <v>1344</v>
      </c>
      <c r="BF54" s="130">
        <v>1349</v>
      </c>
      <c r="BG54" s="28">
        <v>1354</v>
      </c>
      <c r="BH54" s="28">
        <v>1356</v>
      </c>
      <c r="BI54" s="28">
        <v>1359</v>
      </c>
      <c r="BJ54" s="27">
        <v>1362</v>
      </c>
      <c r="BK54" s="27">
        <v>1366</v>
      </c>
      <c r="BL54" s="27">
        <v>1369</v>
      </c>
      <c r="BM54" s="27">
        <v>1373</v>
      </c>
      <c r="BN54" s="28">
        <v>1377</v>
      </c>
      <c r="BO54" s="130">
        <f t="shared" si="85"/>
        <v>1379.5</v>
      </c>
      <c r="BP54" s="130">
        <v>1382</v>
      </c>
      <c r="BQ54" s="130">
        <v>1385</v>
      </c>
      <c r="BR54" s="130">
        <v>1382</v>
      </c>
      <c r="BS54" s="130">
        <v>1386</v>
      </c>
      <c r="BT54" s="130">
        <v>1390</v>
      </c>
      <c r="BU54" s="130">
        <v>1394</v>
      </c>
      <c r="BV54" s="130">
        <v>1398</v>
      </c>
      <c r="BW54" s="130">
        <v>1402</v>
      </c>
      <c r="BX54" s="130">
        <v>1406</v>
      </c>
      <c r="BY54" s="28">
        <v>1410</v>
      </c>
      <c r="BZ54" s="130">
        <v>1414</v>
      </c>
      <c r="CA54" s="130">
        <v>1418</v>
      </c>
      <c r="CB54" s="130">
        <v>1422</v>
      </c>
      <c r="CC54" s="130">
        <v>1426</v>
      </c>
      <c r="CD54" s="130">
        <v>1430</v>
      </c>
      <c r="CE54" s="130">
        <v>1434</v>
      </c>
      <c r="CF54" s="130">
        <v>1438</v>
      </c>
      <c r="CG54" s="28">
        <v>1445</v>
      </c>
      <c r="CH54" s="130">
        <f t="shared" ref="CH54:CL54" si="226">+CG54+($CM54-$CG54)/6</f>
        <v>1448.6666666666667</v>
      </c>
      <c r="CI54" s="130">
        <f t="shared" si="226"/>
        <v>1452.3333333333335</v>
      </c>
      <c r="CJ54" s="130">
        <f t="shared" si="226"/>
        <v>1456.0000000000002</v>
      </c>
      <c r="CK54" s="130">
        <f t="shared" si="226"/>
        <v>1459.666666666667</v>
      </c>
      <c r="CL54" s="130">
        <f t="shared" si="226"/>
        <v>1463.3333333333337</v>
      </c>
      <c r="CM54" s="28">
        <v>1467</v>
      </c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130">
        <f t="shared" si="124"/>
        <v>8</v>
      </c>
      <c r="DK54" s="130">
        <f t="shared" si="125"/>
        <v>8</v>
      </c>
      <c r="DL54" s="130">
        <f t="shared" si="126"/>
        <v>5</v>
      </c>
      <c r="DM54" s="130">
        <f t="shared" si="127"/>
        <v>7</v>
      </c>
      <c r="DN54" s="130">
        <f t="shared" si="128"/>
        <v>6</v>
      </c>
      <c r="DO54" s="130">
        <f t="shared" si="129"/>
        <v>6</v>
      </c>
      <c r="DP54" s="130">
        <f t="shared" si="130"/>
        <v>6</v>
      </c>
      <c r="DQ54" s="130">
        <f t="shared" si="131"/>
        <v>5</v>
      </c>
      <c r="DR54" s="130">
        <f t="shared" si="132"/>
        <v>4</v>
      </c>
      <c r="DS54" s="130">
        <f t="shared" si="133"/>
        <v>7</v>
      </c>
      <c r="DT54" s="130">
        <f t="shared" si="134"/>
        <v>6</v>
      </c>
      <c r="DU54" s="130">
        <f t="shared" si="135"/>
        <v>10</v>
      </c>
      <c r="DV54" s="130">
        <f t="shared" si="136"/>
        <v>3</v>
      </c>
      <c r="DW54" s="130">
        <f t="shared" si="137"/>
        <v>4</v>
      </c>
      <c r="DX54" s="130">
        <f t="shared" si="138"/>
        <v>3</v>
      </c>
      <c r="DY54" s="130">
        <f t="shared" si="139"/>
        <v>3</v>
      </c>
      <c r="DZ54" s="130">
        <f t="shared" si="140"/>
        <v>2</v>
      </c>
      <c r="EA54" s="130">
        <f t="shared" si="141"/>
        <v>3</v>
      </c>
      <c r="EB54" s="130">
        <f t="shared" si="142"/>
        <v>3</v>
      </c>
      <c r="EC54" s="130">
        <f t="shared" si="143"/>
        <v>5</v>
      </c>
      <c r="ED54" s="130">
        <f t="shared" si="144"/>
        <v>3</v>
      </c>
      <c r="EE54" s="130">
        <f t="shared" si="145"/>
        <v>3</v>
      </c>
      <c r="EF54" s="130">
        <f t="shared" si="146"/>
        <v>4</v>
      </c>
      <c r="EG54" s="130">
        <f t="shared" si="147"/>
        <v>2</v>
      </c>
      <c r="EH54" s="130">
        <f t="shared" si="148"/>
        <v>5</v>
      </c>
      <c r="EI54" s="130">
        <f t="shared" si="149"/>
        <v>7</v>
      </c>
      <c r="EJ54" s="130">
        <f t="shared" si="150"/>
        <v>13</v>
      </c>
      <c r="EK54" s="130">
        <f t="shared" si="151"/>
        <v>7</v>
      </c>
      <c r="EL54" s="130">
        <f t="shared" si="152"/>
        <v>8</v>
      </c>
      <c r="EM54" s="130">
        <f t="shared" si="153"/>
        <v>7</v>
      </c>
      <c r="EN54" s="130">
        <f t="shared" si="154"/>
        <v>7</v>
      </c>
      <c r="EO54" s="130">
        <f t="shared" si="155"/>
        <v>9</v>
      </c>
      <c r="EP54" s="130">
        <f t="shared" si="156"/>
        <v>9</v>
      </c>
      <c r="EQ54" s="130">
        <f t="shared" si="157"/>
        <v>8</v>
      </c>
      <c r="ER54" s="130">
        <f t="shared" si="158"/>
        <v>9</v>
      </c>
      <c r="ES54" s="130">
        <f t="shared" si="159"/>
        <v>7</v>
      </c>
      <c r="ET54" s="130">
        <f t="shared" si="160"/>
        <v>7</v>
      </c>
      <c r="EU54" s="130">
        <f t="shared" si="161"/>
        <v>0</v>
      </c>
      <c r="EV54" s="130">
        <f t="shared" si="162"/>
        <v>13</v>
      </c>
      <c r="EW54" s="130">
        <f t="shared" si="163"/>
        <v>4</v>
      </c>
      <c r="EX54" s="130">
        <f t="shared" si="164"/>
        <v>3</v>
      </c>
      <c r="EY54" s="130">
        <f t="shared" si="165"/>
        <v>4</v>
      </c>
      <c r="EZ54" s="130">
        <f t="shared" si="166"/>
        <v>4</v>
      </c>
      <c r="FA54" s="130">
        <f t="shared" si="167"/>
        <v>-1.5</v>
      </c>
      <c r="FB54" s="130">
        <f t="shared" si="168"/>
        <v>-1.5</v>
      </c>
      <c r="FC54" s="130">
        <f t="shared" si="169"/>
        <v>14</v>
      </c>
      <c r="FD54" s="130">
        <f t="shared" si="170"/>
        <v>2</v>
      </c>
      <c r="FE54" s="130">
        <f t="shared" si="171"/>
        <v>3</v>
      </c>
      <c r="FF54" s="130">
        <f t="shared" si="172"/>
        <v>3</v>
      </c>
      <c r="FG54" s="130">
        <f t="shared" si="173"/>
        <v>3</v>
      </c>
      <c r="FH54" s="130">
        <f t="shared" si="174"/>
        <v>3</v>
      </c>
      <c r="FI54" s="130">
        <f t="shared" si="175"/>
        <v>4</v>
      </c>
      <c r="FJ54" s="130">
        <f t="shared" si="176"/>
        <v>4</v>
      </c>
      <c r="FK54" s="130">
        <f t="shared" si="177"/>
        <v>4</v>
      </c>
      <c r="FL54" s="130">
        <f t="shared" si="178"/>
        <v>4</v>
      </c>
      <c r="FM54" s="130">
        <f t="shared" si="179"/>
        <v>5</v>
      </c>
      <c r="FN54" s="130">
        <f t="shared" si="180"/>
        <v>5</v>
      </c>
      <c r="FO54" s="130">
        <f t="shared" si="181"/>
        <v>2</v>
      </c>
      <c r="FP54" s="130">
        <f t="shared" si="182"/>
        <v>3</v>
      </c>
      <c r="FQ54" s="130">
        <f t="shared" si="183"/>
        <v>3</v>
      </c>
      <c r="FR54" s="130">
        <f t="shared" si="184"/>
        <v>4</v>
      </c>
      <c r="FS54" s="130">
        <f t="shared" si="185"/>
        <v>3</v>
      </c>
      <c r="FT54" s="130">
        <f t="shared" si="186"/>
        <v>4</v>
      </c>
      <c r="FU54" s="130">
        <f t="shared" si="187"/>
        <v>4</v>
      </c>
      <c r="FV54" s="130">
        <f t="shared" si="188"/>
        <v>2.5</v>
      </c>
      <c r="FW54" s="130">
        <f t="shared" si="189"/>
        <v>2.5</v>
      </c>
      <c r="FX54" s="130">
        <f t="shared" si="190"/>
        <v>3</v>
      </c>
      <c r="FY54" s="130">
        <f t="shared" si="191"/>
        <v>-3</v>
      </c>
      <c r="FZ54" s="130">
        <f t="shared" si="192"/>
        <v>4</v>
      </c>
      <c r="GA54" s="130">
        <f t="shared" si="193"/>
        <v>4</v>
      </c>
      <c r="GB54" s="130">
        <f t="shared" si="194"/>
        <v>4</v>
      </c>
      <c r="GC54" s="130">
        <f t="shared" si="195"/>
        <v>4</v>
      </c>
      <c r="GD54" s="130">
        <f t="shared" si="196"/>
        <v>4</v>
      </c>
      <c r="GE54" s="130">
        <f t="shared" si="197"/>
        <v>4</v>
      </c>
      <c r="GF54" s="130">
        <f t="shared" si="198"/>
        <v>4</v>
      </c>
      <c r="GG54" s="130">
        <f t="shared" si="199"/>
        <v>4</v>
      </c>
      <c r="GH54" s="130">
        <f t="shared" si="200"/>
        <v>4</v>
      </c>
      <c r="GI54" s="130">
        <f t="shared" si="201"/>
        <v>4</v>
      </c>
      <c r="GJ54" s="130">
        <f t="shared" si="202"/>
        <v>4</v>
      </c>
      <c r="GK54" s="130">
        <f t="shared" si="203"/>
        <v>4</v>
      </c>
      <c r="GL54" s="130">
        <f t="shared" si="204"/>
        <v>4</v>
      </c>
      <c r="GM54" s="130">
        <f t="shared" si="205"/>
        <v>4</v>
      </c>
      <c r="GN54" s="130">
        <f t="shared" si="206"/>
        <v>7</v>
      </c>
      <c r="GO54" s="130">
        <f t="shared" si="87"/>
        <v>3.6666666666667425</v>
      </c>
      <c r="GP54" s="130">
        <f t="shared" si="88"/>
        <v>3.6666666666667425</v>
      </c>
      <c r="GQ54" s="130">
        <f t="shared" si="89"/>
        <v>3.6666666666667425</v>
      </c>
      <c r="GR54" s="130">
        <f t="shared" si="90"/>
        <v>3.6666666666667425</v>
      </c>
      <c r="GS54" s="130">
        <f t="shared" si="91"/>
        <v>3.6666666666667425</v>
      </c>
      <c r="GT54" s="130">
        <f t="shared" si="92"/>
        <v>3.6666666666662877</v>
      </c>
    </row>
    <row r="55" spans="1:203">
      <c r="A55" s="136" t="s">
        <v>73</v>
      </c>
      <c r="B55" s="137">
        <v>120</v>
      </c>
      <c r="C55" s="28">
        <v>126</v>
      </c>
      <c r="D55" s="28">
        <v>132</v>
      </c>
      <c r="E55" s="130">
        <v>133</v>
      </c>
      <c r="F55" s="130">
        <v>138</v>
      </c>
      <c r="G55" s="130">
        <v>146</v>
      </c>
      <c r="H55" s="28">
        <v>153</v>
      </c>
      <c r="I55" s="28">
        <v>161</v>
      </c>
      <c r="J55" s="28">
        <v>164</v>
      </c>
      <c r="K55" s="28">
        <v>166</v>
      </c>
      <c r="L55" s="28">
        <v>176</v>
      </c>
      <c r="M55" s="28">
        <v>185</v>
      </c>
      <c r="N55" s="28">
        <v>198</v>
      </c>
      <c r="O55" s="28">
        <v>201</v>
      </c>
      <c r="P55" s="28">
        <v>205</v>
      </c>
      <c r="Q55" s="28">
        <v>212</v>
      </c>
      <c r="R55" s="28">
        <v>221</v>
      </c>
      <c r="S55" s="28">
        <v>229</v>
      </c>
      <c r="T55" s="28">
        <v>237</v>
      </c>
      <c r="U55" s="28">
        <v>240</v>
      </c>
      <c r="V55" s="28">
        <v>245</v>
      </c>
      <c r="W55" s="28">
        <v>250</v>
      </c>
      <c r="X55" s="28">
        <v>260</v>
      </c>
      <c r="Y55" s="28">
        <v>268</v>
      </c>
      <c r="Z55" s="28">
        <v>275</v>
      </c>
      <c r="AA55" s="28">
        <v>277</v>
      </c>
      <c r="AB55" s="28">
        <v>277</v>
      </c>
      <c r="AC55" s="28">
        <v>291</v>
      </c>
      <c r="AD55" s="28">
        <v>301</v>
      </c>
      <c r="AE55" s="28">
        <v>309</v>
      </c>
      <c r="AF55" s="28">
        <v>310</v>
      </c>
      <c r="AG55" s="28">
        <v>310</v>
      </c>
      <c r="AH55" s="28">
        <v>315</v>
      </c>
      <c r="AI55" s="28">
        <v>324</v>
      </c>
      <c r="AJ55" s="28">
        <v>333</v>
      </c>
      <c r="AK55" s="28">
        <v>341</v>
      </c>
      <c r="AL55" s="28">
        <v>343</v>
      </c>
      <c r="AM55" s="28">
        <v>351</v>
      </c>
      <c r="AN55" s="28">
        <v>351</v>
      </c>
      <c r="AO55" s="28">
        <v>364</v>
      </c>
      <c r="AP55" s="28">
        <v>369</v>
      </c>
      <c r="AQ55" s="28">
        <v>375</v>
      </c>
      <c r="AR55" s="28">
        <v>382</v>
      </c>
      <c r="AS55" s="28">
        <v>386</v>
      </c>
      <c r="AT55" s="146">
        <v>389</v>
      </c>
      <c r="AU55" s="28">
        <v>392</v>
      </c>
      <c r="AV55" s="28">
        <v>397</v>
      </c>
      <c r="AW55" s="28">
        <v>402</v>
      </c>
      <c r="AX55" s="28">
        <v>406</v>
      </c>
      <c r="AY55" s="28">
        <v>408</v>
      </c>
      <c r="AZ55" s="28">
        <v>410</v>
      </c>
      <c r="BA55" s="28">
        <v>414</v>
      </c>
      <c r="BB55" s="28">
        <v>417</v>
      </c>
      <c r="BC55" s="28">
        <v>421</v>
      </c>
      <c r="BD55" s="28">
        <v>425</v>
      </c>
      <c r="BE55" s="28">
        <v>427</v>
      </c>
      <c r="BF55" s="130">
        <v>430</v>
      </c>
      <c r="BG55" s="28">
        <v>433</v>
      </c>
      <c r="BH55" s="28">
        <v>436</v>
      </c>
      <c r="BI55" s="28">
        <v>439</v>
      </c>
      <c r="BJ55" s="27">
        <v>444</v>
      </c>
      <c r="BK55" s="27">
        <v>449</v>
      </c>
      <c r="BL55" s="27">
        <v>454</v>
      </c>
      <c r="BM55" s="27">
        <v>459</v>
      </c>
      <c r="BN55" s="28">
        <v>465</v>
      </c>
      <c r="BO55" s="130">
        <f t="shared" si="85"/>
        <v>473</v>
      </c>
      <c r="BP55" s="130">
        <v>481</v>
      </c>
      <c r="BQ55" s="130">
        <v>487</v>
      </c>
      <c r="BR55" s="130">
        <v>486</v>
      </c>
      <c r="BS55" s="130">
        <v>495</v>
      </c>
      <c r="BT55" s="130">
        <v>504</v>
      </c>
      <c r="BU55" s="130">
        <v>513</v>
      </c>
      <c r="BV55" s="130">
        <v>522</v>
      </c>
      <c r="BW55" s="130">
        <v>531</v>
      </c>
      <c r="BX55" s="130">
        <v>540</v>
      </c>
      <c r="BY55" s="28">
        <v>549</v>
      </c>
      <c r="BZ55" s="130">
        <v>554</v>
      </c>
      <c r="CA55" s="130">
        <v>559</v>
      </c>
      <c r="CB55" s="130">
        <v>564</v>
      </c>
      <c r="CC55" s="130">
        <v>569</v>
      </c>
      <c r="CD55" s="130">
        <v>574</v>
      </c>
      <c r="CE55" s="130">
        <v>579</v>
      </c>
      <c r="CF55" s="130">
        <v>584</v>
      </c>
      <c r="CG55" s="28">
        <v>592</v>
      </c>
      <c r="CH55" s="130">
        <f t="shared" ref="CH55:CL55" si="227">+CG55+($CM55-$CG55)/6</f>
        <v>598</v>
      </c>
      <c r="CI55" s="130">
        <f t="shared" si="227"/>
        <v>604</v>
      </c>
      <c r="CJ55" s="130">
        <f t="shared" si="227"/>
        <v>610</v>
      </c>
      <c r="CK55" s="130">
        <f t="shared" si="227"/>
        <v>616</v>
      </c>
      <c r="CL55" s="130">
        <f t="shared" si="227"/>
        <v>622</v>
      </c>
      <c r="CM55" s="28">
        <v>628</v>
      </c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130">
        <f t="shared" si="124"/>
        <v>6</v>
      </c>
      <c r="DK55" s="130">
        <f t="shared" si="125"/>
        <v>6</v>
      </c>
      <c r="DL55" s="130">
        <f t="shared" si="126"/>
        <v>1</v>
      </c>
      <c r="DM55" s="130">
        <f t="shared" si="127"/>
        <v>5</v>
      </c>
      <c r="DN55" s="130">
        <f t="shared" si="128"/>
        <v>8</v>
      </c>
      <c r="DO55" s="130">
        <f t="shared" si="129"/>
        <v>7</v>
      </c>
      <c r="DP55" s="130">
        <f t="shared" si="130"/>
        <v>8</v>
      </c>
      <c r="DQ55" s="130">
        <f t="shared" si="131"/>
        <v>3</v>
      </c>
      <c r="DR55" s="130">
        <f t="shared" si="132"/>
        <v>2</v>
      </c>
      <c r="DS55" s="130">
        <f t="shared" si="133"/>
        <v>10</v>
      </c>
      <c r="DT55" s="130">
        <f t="shared" si="134"/>
        <v>9</v>
      </c>
      <c r="DU55" s="130">
        <f t="shared" si="135"/>
        <v>13</v>
      </c>
      <c r="DV55" s="130">
        <f t="shared" si="136"/>
        <v>3</v>
      </c>
      <c r="DW55" s="130">
        <f t="shared" si="137"/>
        <v>4</v>
      </c>
      <c r="DX55" s="130">
        <f t="shared" si="138"/>
        <v>7</v>
      </c>
      <c r="DY55" s="130">
        <f t="shared" si="139"/>
        <v>9</v>
      </c>
      <c r="DZ55" s="130">
        <f t="shared" si="140"/>
        <v>8</v>
      </c>
      <c r="EA55" s="130">
        <f t="shared" si="141"/>
        <v>8</v>
      </c>
      <c r="EB55" s="130">
        <f t="shared" si="142"/>
        <v>3</v>
      </c>
      <c r="EC55" s="130">
        <f t="shared" si="143"/>
        <v>5</v>
      </c>
      <c r="ED55" s="130">
        <f t="shared" si="144"/>
        <v>5</v>
      </c>
      <c r="EE55" s="130">
        <f t="shared" si="145"/>
        <v>10</v>
      </c>
      <c r="EF55" s="130">
        <f t="shared" si="146"/>
        <v>8</v>
      </c>
      <c r="EG55" s="130">
        <f t="shared" si="147"/>
        <v>7</v>
      </c>
      <c r="EH55" s="130">
        <f t="shared" si="148"/>
        <v>2</v>
      </c>
      <c r="EI55" s="130">
        <f t="shared" si="149"/>
        <v>0</v>
      </c>
      <c r="EJ55" s="130">
        <f t="shared" si="150"/>
        <v>14</v>
      </c>
      <c r="EK55" s="130">
        <f t="shared" si="151"/>
        <v>10</v>
      </c>
      <c r="EL55" s="130">
        <f t="shared" si="152"/>
        <v>8</v>
      </c>
      <c r="EM55" s="130">
        <f t="shared" si="153"/>
        <v>1</v>
      </c>
      <c r="EN55" s="130">
        <f t="shared" si="154"/>
        <v>0</v>
      </c>
      <c r="EO55" s="130">
        <f t="shared" si="155"/>
        <v>5</v>
      </c>
      <c r="EP55" s="130">
        <f t="shared" si="156"/>
        <v>9</v>
      </c>
      <c r="EQ55" s="130">
        <f t="shared" si="157"/>
        <v>9</v>
      </c>
      <c r="ER55" s="130">
        <f t="shared" si="158"/>
        <v>8</v>
      </c>
      <c r="ES55" s="130">
        <f t="shared" si="159"/>
        <v>2</v>
      </c>
      <c r="ET55" s="130">
        <f t="shared" si="160"/>
        <v>8</v>
      </c>
      <c r="EU55" s="130">
        <f t="shared" si="161"/>
        <v>0</v>
      </c>
      <c r="EV55" s="130">
        <f t="shared" si="162"/>
        <v>13</v>
      </c>
      <c r="EW55" s="130">
        <f t="shared" si="163"/>
        <v>5</v>
      </c>
      <c r="EX55" s="130">
        <f t="shared" si="164"/>
        <v>6</v>
      </c>
      <c r="EY55" s="130">
        <f t="shared" si="165"/>
        <v>7</v>
      </c>
      <c r="EZ55" s="130">
        <f t="shared" si="166"/>
        <v>4</v>
      </c>
      <c r="FA55" s="130">
        <f t="shared" si="167"/>
        <v>3</v>
      </c>
      <c r="FB55" s="130">
        <f t="shared" si="168"/>
        <v>3</v>
      </c>
      <c r="FC55" s="130">
        <f t="shared" si="169"/>
        <v>5</v>
      </c>
      <c r="FD55" s="130">
        <f t="shared" si="170"/>
        <v>5</v>
      </c>
      <c r="FE55" s="130">
        <f t="shared" si="171"/>
        <v>4</v>
      </c>
      <c r="FF55" s="130">
        <f t="shared" si="172"/>
        <v>2</v>
      </c>
      <c r="FG55" s="130">
        <f t="shared" si="173"/>
        <v>2</v>
      </c>
      <c r="FH55" s="130">
        <f t="shared" si="174"/>
        <v>4</v>
      </c>
      <c r="FI55" s="130">
        <f t="shared" si="175"/>
        <v>3</v>
      </c>
      <c r="FJ55" s="130">
        <f t="shared" si="176"/>
        <v>4</v>
      </c>
      <c r="FK55" s="130">
        <f t="shared" si="177"/>
        <v>4</v>
      </c>
      <c r="FL55" s="130">
        <f t="shared" si="178"/>
        <v>2</v>
      </c>
      <c r="FM55" s="130">
        <f t="shared" si="179"/>
        <v>3</v>
      </c>
      <c r="FN55" s="130">
        <f t="shared" si="180"/>
        <v>3</v>
      </c>
      <c r="FO55" s="130">
        <f t="shared" si="181"/>
        <v>3</v>
      </c>
      <c r="FP55" s="130">
        <f t="shared" si="182"/>
        <v>3</v>
      </c>
      <c r="FQ55" s="130">
        <f t="shared" si="183"/>
        <v>5</v>
      </c>
      <c r="FR55" s="130">
        <f t="shared" si="184"/>
        <v>5</v>
      </c>
      <c r="FS55" s="130">
        <f t="shared" si="185"/>
        <v>5</v>
      </c>
      <c r="FT55" s="130">
        <f t="shared" si="186"/>
        <v>5</v>
      </c>
      <c r="FU55" s="130">
        <f t="shared" si="187"/>
        <v>6</v>
      </c>
      <c r="FV55" s="130">
        <f t="shared" si="188"/>
        <v>8</v>
      </c>
      <c r="FW55" s="130">
        <f t="shared" si="189"/>
        <v>8</v>
      </c>
      <c r="FX55" s="130">
        <f t="shared" si="190"/>
        <v>6</v>
      </c>
      <c r="FY55" s="130">
        <f t="shared" si="191"/>
        <v>-1</v>
      </c>
      <c r="FZ55" s="130">
        <f t="shared" si="192"/>
        <v>9</v>
      </c>
      <c r="GA55" s="130">
        <f t="shared" si="193"/>
        <v>9</v>
      </c>
      <c r="GB55" s="130">
        <f t="shared" si="194"/>
        <v>9</v>
      </c>
      <c r="GC55" s="130">
        <f t="shared" si="195"/>
        <v>9</v>
      </c>
      <c r="GD55" s="130">
        <f t="shared" si="196"/>
        <v>9</v>
      </c>
      <c r="GE55" s="130">
        <f t="shared" si="197"/>
        <v>9</v>
      </c>
      <c r="GF55" s="130">
        <f t="shared" si="198"/>
        <v>9</v>
      </c>
      <c r="GG55" s="130">
        <f t="shared" si="199"/>
        <v>5</v>
      </c>
      <c r="GH55" s="130">
        <f t="shared" si="200"/>
        <v>5</v>
      </c>
      <c r="GI55" s="130">
        <f t="shared" si="201"/>
        <v>5</v>
      </c>
      <c r="GJ55" s="130">
        <f t="shared" si="202"/>
        <v>5</v>
      </c>
      <c r="GK55" s="130">
        <f t="shared" si="203"/>
        <v>5</v>
      </c>
      <c r="GL55" s="130">
        <f t="shared" si="204"/>
        <v>5</v>
      </c>
      <c r="GM55" s="130">
        <f t="shared" si="205"/>
        <v>5</v>
      </c>
      <c r="GN55" s="130">
        <f t="shared" si="206"/>
        <v>8</v>
      </c>
      <c r="GO55" s="130">
        <f t="shared" si="87"/>
        <v>6</v>
      </c>
      <c r="GP55" s="130">
        <f t="shared" si="88"/>
        <v>6</v>
      </c>
      <c r="GQ55" s="130">
        <f t="shared" si="89"/>
        <v>6</v>
      </c>
      <c r="GR55" s="130">
        <f t="shared" si="90"/>
        <v>6</v>
      </c>
      <c r="GS55" s="130">
        <f t="shared" si="91"/>
        <v>6</v>
      </c>
      <c r="GT55" s="130">
        <f t="shared" si="92"/>
        <v>6</v>
      </c>
    </row>
    <row r="56" spans="1:203">
      <c r="A56" s="136" t="s">
        <v>74</v>
      </c>
      <c r="B56" s="137">
        <v>199</v>
      </c>
      <c r="C56" s="28">
        <v>217</v>
      </c>
      <c r="D56" s="28">
        <v>231</v>
      </c>
      <c r="E56" s="130">
        <v>251</v>
      </c>
      <c r="F56" s="130">
        <v>269</v>
      </c>
      <c r="G56" s="130">
        <v>293</v>
      </c>
      <c r="H56" s="28">
        <v>315</v>
      </c>
      <c r="I56" s="28">
        <v>340</v>
      </c>
      <c r="J56" s="28">
        <v>364</v>
      </c>
      <c r="K56" s="28">
        <v>387</v>
      </c>
      <c r="L56" s="28">
        <v>408</v>
      </c>
      <c r="M56" s="28">
        <v>424</v>
      </c>
      <c r="N56" s="28">
        <v>454</v>
      </c>
      <c r="O56" s="28">
        <v>471</v>
      </c>
      <c r="P56" s="28">
        <v>495</v>
      </c>
      <c r="Q56" s="28">
        <v>516</v>
      </c>
      <c r="R56" s="28">
        <v>541</v>
      </c>
      <c r="S56" s="28">
        <v>564</v>
      </c>
      <c r="T56" s="28">
        <v>587</v>
      </c>
      <c r="U56" s="28">
        <v>609</v>
      </c>
      <c r="V56" s="28">
        <v>635</v>
      </c>
      <c r="W56" s="28">
        <v>658</v>
      </c>
      <c r="X56" s="28">
        <v>682</v>
      </c>
      <c r="Y56" s="28">
        <v>707</v>
      </c>
      <c r="Z56" s="28">
        <v>728</v>
      </c>
      <c r="AA56" s="28">
        <v>748</v>
      </c>
      <c r="AB56" s="28">
        <v>776</v>
      </c>
      <c r="AC56" s="28">
        <v>789</v>
      </c>
      <c r="AD56" s="28">
        <v>798</v>
      </c>
      <c r="AE56" s="28">
        <v>806</v>
      </c>
      <c r="AF56" s="28">
        <v>815</v>
      </c>
      <c r="AG56" s="28">
        <v>823</v>
      </c>
      <c r="AH56" s="28">
        <v>831</v>
      </c>
      <c r="AI56" s="28">
        <v>840</v>
      </c>
      <c r="AJ56" s="28">
        <v>849</v>
      </c>
      <c r="AK56" s="28">
        <v>858</v>
      </c>
      <c r="AL56" s="28">
        <v>867</v>
      </c>
      <c r="AM56" s="28">
        <v>875</v>
      </c>
      <c r="AN56" s="28">
        <v>875</v>
      </c>
      <c r="AO56" s="28">
        <v>891</v>
      </c>
      <c r="AP56" s="28">
        <v>899</v>
      </c>
      <c r="AQ56" s="28">
        <v>908</v>
      </c>
      <c r="AR56" s="28">
        <v>917</v>
      </c>
      <c r="AS56" s="28">
        <v>927</v>
      </c>
      <c r="AT56" s="146">
        <v>936</v>
      </c>
      <c r="AU56" s="28">
        <v>945</v>
      </c>
      <c r="AV56" s="28">
        <v>954</v>
      </c>
      <c r="AW56" s="28">
        <v>961</v>
      </c>
      <c r="AX56" s="28">
        <v>971</v>
      </c>
      <c r="AY56" s="28">
        <v>977</v>
      </c>
      <c r="AZ56" s="28">
        <v>985</v>
      </c>
      <c r="BA56" s="28">
        <v>994</v>
      </c>
      <c r="BB56" s="28">
        <v>1002</v>
      </c>
      <c r="BC56" s="28">
        <v>1011</v>
      </c>
      <c r="BD56" s="28">
        <v>1018</v>
      </c>
      <c r="BE56" s="28">
        <v>1027</v>
      </c>
      <c r="BF56" s="130">
        <v>1034</v>
      </c>
      <c r="BG56" s="28">
        <v>1042</v>
      </c>
      <c r="BH56" s="28">
        <v>1049</v>
      </c>
      <c r="BI56" s="28">
        <v>1057</v>
      </c>
      <c r="BJ56" s="27">
        <v>1064</v>
      </c>
      <c r="BK56" s="27">
        <v>1071</v>
      </c>
      <c r="BL56" s="27">
        <v>1079</v>
      </c>
      <c r="BM56" s="27">
        <v>1086</v>
      </c>
      <c r="BN56" s="28">
        <v>1094</v>
      </c>
      <c r="BO56" s="130">
        <f t="shared" si="85"/>
        <v>1103</v>
      </c>
      <c r="BP56" s="130">
        <v>1112</v>
      </c>
      <c r="BQ56" s="130">
        <v>1122</v>
      </c>
      <c r="BR56" s="130">
        <v>1118</v>
      </c>
      <c r="BS56" s="130">
        <v>1133</v>
      </c>
      <c r="BT56" s="130">
        <v>1148</v>
      </c>
      <c r="BU56" s="130">
        <v>1163</v>
      </c>
      <c r="BV56" s="130">
        <v>1178</v>
      </c>
      <c r="BW56" s="130">
        <v>1193</v>
      </c>
      <c r="BX56" s="130">
        <v>1208</v>
      </c>
      <c r="BY56" s="28">
        <v>1223</v>
      </c>
      <c r="BZ56" s="130">
        <v>1238</v>
      </c>
      <c r="CA56" s="130">
        <v>1253</v>
      </c>
      <c r="CB56" s="130">
        <v>1268</v>
      </c>
      <c r="CC56" s="130">
        <v>1283</v>
      </c>
      <c r="CD56" s="130">
        <v>1298</v>
      </c>
      <c r="CE56" s="130">
        <v>1313</v>
      </c>
      <c r="CF56" s="130">
        <v>1328</v>
      </c>
      <c r="CG56" s="28">
        <v>1347</v>
      </c>
      <c r="CH56" s="130">
        <f t="shared" ref="CH56:CL56" si="228">+CG56+($CM56-$CG56)/6</f>
        <v>1357.1666666666667</v>
      </c>
      <c r="CI56" s="130">
        <f t="shared" si="228"/>
        <v>1367.3333333333335</v>
      </c>
      <c r="CJ56" s="130">
        <f t="shared" si="228"/>
        <v>1377.5000000000002</v>
      </c>
      <c r="CK56" s="130">
        <f t="shared" si="228"/>
        <v>1387.666666666667</v>
      </c>
      <c r="CL56" s="130">
        <f t="shared" si="228"/>
        <v>1397.8333333333337</v>
      </c>
      <c r="CM56" s="28">
        <v>1408</v>
      </c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130">
        <f t="shared" si="124"/>
        <v>18</v>
      </c>
      <c r="DK56" s="130">
        <f t="shared" si="125"/>
        <v>14</v>
      </c>
      <c r="DL56" s="130">
        <f t="shared" si="126"/>
        <v>20</v>
      </c>
      <c r="DM56" s="130">
        <f t="shared" si="127"/>
        <v>18</v>
      </c>
      <c r="DN56" s="130">
        <f t="shared" si="128"/>
        <v>24</v>
      </c>
      <c r="DO56" s="130">
        <f t="shared" si="129"/>
        <v>22</v>
      </c>
      <c r="DP56" s="130">
        <f t="shared" si="130"/>
        <v>25</v>
      </c>
      <c r="DQ56" s="130">
        <f t="shared" si="131"/>
        <v>24</v>
      </c>
      <c r="DR56" s="130">
        <f t="shared" si="132"/>
        <v>23</v>
      </c>
      <c r="DS56" s="130">
        <f t="shared" si="133"/>
        <v>21</v>
      </c>
      <c r="DT56" s="130">
        <f t="shared" si="134"/>
        <v>16</v>
      </c>
      <c r="DU56" s="130">
        <f t="shared" si="135"/>
        <v>30</v>
      </c>
      <c r="DV56" s="130">
        <f t="shared" si="136"/>
        <v>17</v>
      </c>
      <c r="DW56" s="130">
        <f t="shared" si="137"/>
        <v>24</v>
      </c>
      <c r="DX56" s="130">
        <f t="shared" si="138"/>
        <v>21</v>
      </c>
      <c r="DY56" s="130">
        <f t="shared" si="139"/>
        <v>25</v>
      </c>
      <c r="DZ56" s="130">
        <f t="shared" si="140"/>
        <v>23</v>
      </c>
      <c r="EA56" s="130">
        <f t="shared" si="141"/>
        <v>23</v>
      </c>
      <c r="EB56" s="130">
        <f t="shared" si="142"/>
        <v>22</v>
      </c>
      <c r="EC56" s="130">
        <f t="shared" si="143"/>
        <v>26</v>
      </c>
      <c r="ED56" s="130">
        <f t="shared" si="144"/>
        <v>23</v>
      </c>
      <c r="EE56" s="130">
        <f t="shared" si="145"/>
        <v>24</v>
      </c>
      <c r="EF56" s="130">
        <f t="shared" si="146"/>
        <v>25</v>
      </c>
      <c r="EG56" s="130">
        <f t="shared" si="147"/>
        <v>21</v>
      </c>
      <c r="EH56" s="130">
        <f t="shared" si="148"/>
        <v>20</v>
      </c>
      <c r="EI56" s="130">
        <f t="shared" si="149"/>
        <v>28</v>
      </c>
      <c r="EJ56" s="130">
        <f t="shared" si="150"/>
        <v>13</v>
      </c>
      <c r="EK56" s="130">
        <f t="shared" si="151"/>
        <v>9</v>
      </c>
      <c r="EL56" s="130">
        <f t="shared" si="152"/>
        <v>8</v>
      </c>
      <c r="EM56" s="130">
        <f t="shared" si="153"/>
        <v>9</v>
      </c>
      <c r="EN56" s="130">
        <f t="shared" si="154"/>
        <v>8</v>
      </c>
      <c r="EO56" s="130">
        <f t="shared" si="155"/>
        <v>8</v>
      </c>
      <c r="EP56" s="130">
        <f t="shared" si="156"/>
        <v>9</v>
      </c>
      <c r="EQ56" s="130">
        <f t="shared" si="157"/>
        <v>9</v>
      </c>
      <c r="ER56" s="130">
        <f t="shared" si="158"/>
        <v>9</v>
      </c>
      <c r="ES56" s="130">
        <f t="shared" si="159"/>
        <v>9</v>
      </c>
      <c r="ET56" s="130">
        <f t="shared" si="160"/>
        <v>8</v>
      </c>
      <c r="EU56" s="130">
        <f t="shared" si="161"/>
        <v>0</v>
      </c>
      <c r="EV56" s="130">
        <f t="shared" si="162"/>
        <v>16</v>
      </c>
      <c r="EW56" s="130">
        <f t="shared" si="163"/>
        <v>8</v>
      </c>
      <c r="EX56" s="130">
        <f t="shared" si="164"/>
        <v>9</v>
      </c>
      <c r="EY56" s="130">
        <f t="shared" si="165"/>
        <v>9</v>
      </c>
      <c r="EZ56" s="130">
        <f t="shared" si="166"/>
        <v>10</v>
      </c>
      <c r="FA56" s="130">
        <f t="shared" si="167"/>
        <v>9</v>
      </c>
      <c r="FB56" s="130">
        <f t="shared" si="168"/>
        <v>9</v>
      </c>
      <c r="FC56" s="130">
        <f t="shared" si="169"/>
        <v>9</v>
      </c>
      <c r="FD56" s="130">
        <f t="shared" si="170"/>
        <v>7</v>
      </c>
      <c r="FE56" s="130">
        <f t="shared" si="171"/>
        <v>10</v>
      </c>
      <c r="FF56" s="130">
        <f t="shared" si="172"/>
        <v>6</v>
      </c>
      <c r="FG56" s="130">
        <f t="shared" si="173"/>
        <v>8</v>
      </c>
      <c r="FH56" s="130">
        <f t="shared" si="174"/>
        <v>9</v>
      </c>
      <c r="FI56" s="130">
        <f t="shared" si="175"/>
        <v>8</v>
      </c>
      <c r="FJ56" s="130">
        <f t="shared" si="176"/>
        <v>9</v>
      </c>
      <c r="FK56" s="130">
        <f t="shared" si="177"/>
        <v>7</v>
      </c>
      <c r="FL56" s="130">
        <f t="shared" si="178"/>
        <v>9</v>
      </c>
      <c r="FM56" s="130">
        <f t="shared" si="179"/>
        <v>7</v>
      </c>
      <c r="FN56" s="130">
        <f t="shared" si="180"/>
        <v>8</v>
      </c>
      <c r="FO56" s="130">
        <f t="shared" si="181"/>
        <v>7</v>
      </c>
      <c r="FP56" s="130">
        <f t="shared" si="182"/>
        <v>8</v>
      </c>
      <c r="FQ56" s="130">
        <f t="shared" si="183"/>
        <v>7</v>
      </c>
      <c r="FR56" s="130">
        <f t="shared" si="184"/>
        <v>7</v>
      </c>
      <c r="FS56" s="130">
        <f t="shared" si="185"/>
        <v>8</v>
      </c>
      <c r="FT56" s="130">
        <f t="shared" si="186"/>
        <v>7</v>
      </c>
      <c r="FU56" s="130">
        <f t="shared" si="187"/>
        <v>8</v>
      </c>
      <c r="FV56" s="130">
        <f t="shared" si="188"/>
        <v>9</v>
      </c>
      <c r="FW56" s="130">
        <f t="shared" si="189"/>
        <v>9</v>
      </c>
      <c r="FX56" s="130">
        <f t="shared" si="190"/>
        <v>10</v>
      </c>
      <c r="FY56" s="130">
        <f t="shared" si="191"/>
        <v>-4</v>
      </c>
      <c r="FZ56" s="130">
        <f t="shared" si="192"/>
        <v>15</v>
      </c>
      <c r="GA56" s="130">
        <f t="shared" si="193"/>
        <v>15</v>
      </c>
      <c r="GB56" s="130">
        <f t="shared" si="194"/>
        <v>15</v>
      </c>
      <c r="GC56" s="130">
        <f t="shared" si="195"/>
        <v>15</v>
      </c>
      <c r="GD56" s="130">
        <f t="shared" si="196"/>
        <v>15</v>
      </c>
      <c r="GE56" s="130">
        <f t="shared" si="197"/>
        <v>15</v>
      </c>
      <c r="GF56" s="130">
        <f t="shared" si="198"/>
        <v>15</v>
      </c>
      <c r="GG56" s="130">
        <f t="shared" si="199"/>
        <v>15</v>
      </c>
      <c r="GH56" s="130">
        <f t="shared" si="200"/>
        <v>15</v>
      </c>
      <c r="GI56" s="130">
        <f t="shared" si="201"/>
        <v>15</v>
      </c>
      <c r="GJ56" s="130">
        <f t="shared" si="202"/>
        <v>15</v>
      </c>
      <c r="GK56" s="130">
        <f t="shared" si="203"/>
        <v>15</v>
      </c>
      <c r="GL56" s="130">
        <f t="shared" si="204"/>
        <v>15</v>
      </c>
      <c r="GM56" s="130">
        <f t="shared" si="205"/>
        <v>15</v>
      </c>
      <c r="GN56" s="130">
        <f t="shared" si="206"/>
        <v>19</v>
      </c>
      <c r="GO56" s="130">
        <f t="shared" si="87"/>
        <v>10.166666666666742</v>
      </c>
      <c r="GP56" s="130">
        <f t="shared" si="88"/>
        <v>10.166666666666742</v>
      </c>
      <c r="GQ56" s="130">
        <f t="shared" si="89"/>
        <v>10.166666666666742</v>
      </c>
      <c r="GR56" s="130">
        <f t="shared" si="90"/>
        <v>10.166666666666742</v>
      </c>
      <c r="GS56" s="130">
        <f t="shared" si="91"/>
        <v>10.166666666666742</v>
      </c>
      <c r="GT56" s="130">
        <f t="shared" si="92"/>
        <v>10.166666666666288</v>
      </c>
    </row>
    <row r="57" spans="1:203">
      <c r="A57" s="136" t="s">
        <v>75</v>
      </c>
      <c r="B57" s="137">
        <v>268</v>
      </c>
      <c r="C57" s="28">
        <v>273</v>
      </c>
      <c r="D57" s="28">
        <v>275</v>
      </c>
      <c r="E57" s="130">
        <v>280</v>
      </c>
      <c r="F57" s="130">
        <v>289</v>
      </c>
      <c r="G57" s="130">
        <v>297</v>
      </c>
      <c r="H57" s="28">
        <v>305</v>
      </c>
      <c r="I57" s="28">
        <v>314</v>
      </c>
      <c r="J57" s="28">
        <v>321</v>
      </c>
      <c r="K57" s="28">
        <v>326</v>
      </c>
      <c r="L57" s="28">
        <v>334</v>
      </c>
      <c r="M57" s="28">
        <v>337</v>
      </c>
      <c r="N57" s="28">
        <v>347</v>
      </c>
      <c r="O57" s="28">
        <v>356</v>
      </c>
      <c r="P57" s="28">
        <v>364</v>
      </c>
      <c r="Q57" s="28">
        <v>372</v>
      </c>
      <c r="R57" s="28">
        <v>383</v>
      </c>
      <c r="S57" s="28">
        <v>390</v>
      </c>
      <c r="T57" s="28">
        <v>400</v>
      </c>
      <c r="U57" s="28">
        <v>407</v>
      </c>
      <c r="V57" s="28">
        <v>417</v>
      </c>
      <c r="W57" s="28">
        <v>426</v>
      </c>
      <c r="X57" s="28">
        <v>434</v>
      </c>
      <c r="Y57" s="28">
        <v>444</v>
      </c>
      <c r="Z57" s="28">
        <v>452</v>
      </c>
      <c r="AA57" s="28">
        <v>458</v>
      </c>
      <c r="AB57" s="28">
        <v>465</v>
      </c>
      <c r="AC57" s="28">
        <v>475</v>
      </c>
      <c r="AD57" s="28">
        <v>480</v>
      </c>
      <c r="AE57" s="28">
        <v>484</v>
      </c>
      <c r="AF57" s="28">
        <v>486</v>
      </c>
      <c r="AG57" s="28">
        <v>487</v>
      </c>
      <c r="AH57" s="28">
        <v>492</v>
      </c>
      <c r="AI57" s="28">
        <v>498</v>
      </c>
      <c r="AJ57" s="28">
        <v>503</v>
      </c>
      <c r="AK57" s="28">
        <v>508</v>
      </c>
      <c r="AL57" s="28">
        <v>514</v>
      </c>
      <c r="AM57" s="28">
        <v>518</v>
      </c>
      <c r="AN57" s="28">
        <v>518</v>
      </c>
      <c r="AO57" s="28">
        <v>523</v>
      </c>
      <c r="AP57" s="28">
        <v>527</v>
      </c>
      <c r="AQ57" s="28">
        <v>534</v>
      </c>
      <c r="AR57" s="28">
        <v>539</v>
      </c>
      <c r="AS57" s="28">
        <v>541</v>
      </c>
      <c r="AT57" s="146">
        <v>543</v>
      </c>
      <c r="AU57" s="28">
        <v>545</v>
      </c>
      <c r="AV57" s="28">
        <v>550</v>
      </c>
      <c r="AW57" s="28">
        <v>553</v>
      </c>
      <c r="AX57" s="28">
        <v>556</v>
      </c>
      <c r="AY57" s="28">
        <v>557</v>
      </c>
      <c r="AZ57" s="28">
        <v>557</v>
      </c>
      <c r="BA57" s="28">
        <v>558</v>
      </c>
      <c r="BB57" s="28">
        <v>562</v>
      </c>
      <c r="BC57" s="28">
        <v>567</v>
      </c>
      <c r="BD57" s="28">
        <v>574</v>
      </c>
      <c r="BE57" s="28">
        <v>579</v>
      </c>
      <c r="BF57" s="130">
        <v>584</v>
      </c>
      <c r="BG57" s="28">
        <v>590</v>
      </c>
      <c r="BH57" s="28">
        <v>596</v>
      </c>
      <c r="BI57" s="28">
        <v>601</v>
      </c>
      <c r="BJ57" s="27">
        <v>605</v>
      </c>
      <c r="BK57" s="27">
        <v>609</v>
      </c>
      <c r="BL57" s="27">
        <v>614</v>
      </c>
      <c r="BM57" s="27">
        <v>618</v>
      </c>
      <c r="BN57" s="28">
        <v>623</v>
      </c>
      <c r="BO57" s="130">
        <f t="shared" si="85"/>
        <v>626</v>
      </c>
      <c r="BP57" s="130">
        <v>629</v>
      </c>
      <c r="BQ57" s="130">
        <v>633</v>
      </c>
      <c r="BR57" s="130">
        <v>631</v>
      </c>
      <c r="BS57" s="130">
        <v>636</v>
      </c>
      <c r="BT57" s="130">
        <v>641</v>
      </c>
      <c r="BU57" s="130">
        <v>646</v>
      </c>
      <c r="BV57" s="130">
        <v>651</v>
      </c>
      <c r="BW57" s="130">
        <v>656</v>
      </c>
      <c r="BX57" s="130">
        <v>661</v>
      </c>
      <c r="BY57" s="28">
        <v>666</v>
      </c>
      <c r="BZ57" s="130">
        <v>669</v>
      </c>
      <c r="CA57" s="130">
        <v>672</v>
      </c>
      <c r="CB57" s="130">
        <v>675</v>
      </c>
      <c r="CC57" s="130">
        <v>678</v>
      </c>
      <c r="CD57" s="130">
        <v>681</v>
      </c>
      <c r="CE57" s="130">
        <v>684</v>
      </c>
      <c r="CF57" s="130">
        <v>687</v>
      </c>
      <c r="CG57" s="28">
        <v>692</v>
      </c>
      <c r="CH57" s="130">
        <f t="shared" ref="CH57:CL57" si="229">+CG57+($CM57-$CG57)/6</f>
        <v>695</v>
      </c>
      <c r="CI57" s="130">
        <f t="shared" si="229"/>
        <v>698</v>
      </c>
      <c r="CJ57" s="130">
        <f t="shared" si="229"/>
        <v>701</v>
      </c>
      <c r="CK57" s="130">
        <f t="shared" si="229"/>
        <v>704</v>
      </c>
      <c r="CL57" s="130">
        <f t="shared" si="229"/>
        <v>707</v>
      </c>
      <c r="CM57" s="28">
        <v>710</v>
      </c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130">
        <f t="shared" si="124"/>
        <v>5</v>
      </c>
      <c r="DK57" s="130">
        <f t="shared" si="125"/>
        <v>2</v>
      </c>
      <c r="DL57" s="130">
        <f t="shared" si="126"/>
        <v>5</v>
      </c>
      <c r="DM57" s="130">
        <f t="shared" si="127"/>
        <v>9</v>
      </c>
      <c r="DN57" s="130">
        <f t="shared" si="128"/>
        <v>8</v>
      </c>
      <c r="DO57" s="130">
        <f t="shared" si="129"/>
        <v>8</v>
      </c>
      <c r="DP57" s="130">
        <f t="shared" si="130"/>
        <v>9</v>
      </c>
      <c r="DQ57" s="130">
        <f t="shared" si="131"/>
        <v>7</v>
      </c>
      <c r="DR57" s="130">
        <f t="shared" si="132"/>
        <v>5</v>
      </c>
      <c r="DS57" s="130">
        <f t="shared" si="133"/>
        <v>8</v>
      </c>
      <c r="DT57" s="130">
        <f t="shared" si="134"/>
        <v>3</v>
      </c>
      <c r="DU57" s="130">
        <f t="shared" si="135"/>
        <v>10</v>
      </c>
      <c r="DV57" s="130">
        <f t="shared" si="136"/>
        <v>9</v>
      </c>
      <c r="DW57" s="130">
        <f t="shared" si="137"/>
        <v>8</v>
      </c>
      <c r="DX57" s="130">
        <f t="shared" si="138"/>
        <v>8</v>
      </c>
      <c r="DY57" s="130">
        <f t="shared" si="139"/>
        <v>11</v>
      </c>
      <c r="DZ57" s="130">
        <f t="shared" si="140"/>
        <v>7</v>
      </c>
      <c r="EA57" s="130">
        <f t="shared" si="141"/>
        <v>10</v>
      </c>
      <c r="EB57" s="130">
        <f t="shared" si="142"/>
        <v>7</v>
      </c>
      <c r="EC57" s="130">
        <f t="shared" si="143"/>
        <v>10</v>
      </c>
      <c r="ED57" s="130">
        <f t="shared" si="144"/>
        <v>9</v>
      </c>
      <c r="EE57" s="130">
        <f t="shared" si="145"/>
        <v>8</v>
      </c>
      <c r="EF57" s="130">
        <f t="shared" si="146"/>
        <v>10</v>
      </c>
      <c r="EG57" s="130">
        <f t="shared" si="147"/>
        <v>8</v>
      </c>
      <c r="EH57" s="130">
        <f t="shared" si="148"/>
        <v>6</v>
      </c>
      <c r="EI57" s="130">
        <f t="shared" si="149"/>
        <v>7</v>
      </c>
      <c r="EJ57" s="130">
        <f t="shared" si="150"/>
        <v>10</v>
      </c>
      <c r="EK57" s="130">
        <f t="shared" si="151"/>
        <v>5</v>
      </c>
      <c r="EL57" s="130">
        <f t="shared" si="152"/>
        <v>4</v>
      </c>
      <c r="EM57" s="130">
        <f t="shared" si="153"/>
        <v>2</v>
      </c>
      <c r="EN57" s="130">
        <f t="shared" si="154"/>
        <v>1</v>
      </c>
      <c r="EO57" s="130">
        <f t="shared" si="155"/>
        <v>5</v>
      </c>
      <c r="EP57" s="130">
        <f t="shared" si="156"/>
        <v>6</v>
      </c>
      <c r="EQ57" s="130">
        <f t="shared" si="157"/>
        <v>5</v>
      </c>
      <c r="ER57" s="130">
        <f t="shared" si="158"/>
        <v>5</v>
      </c>
      <c r="ES57" s="130">
        <f t="shared" si="159"/>
        <v>6</v>
      </c>
      <c r="ET57" s="130">
        <f t="shared" si="160"/>
        <v>4</v>
      </c>
      <c r="EU57" s="130">
        <f t="shared" si="161"/>
        <v>0</v>
      </c>
      <c r="EV57" s="130">
        <f t="shared" si="162"/>
        <v>5</v>
      </c>
      <c r="EW57" s="130">
        <f t="shared" si="163"/>
        <v>4</v>
      </c>
      <c r="EX57" s="130">
        <f t="shared" si="164"/>
        <v>7</v>
      </c>
      <c r="EY57" s="130">
        <f t="shared" si="165"/>
        <v>5</v>
      </c>
      <c r="EZ57" s="130">
        <f t="shared" si="166"/>
        <v>2</v>
      </c>
      <c r="FA57" s="130">
        <f t="shared" si="167"/>
        <v>2</v>
      </c>
      <c r="FB57" s="130">
        <f t="shared" si="168"/>
        <v>2</v>
      </c>
      <c r="FC57" s="130">
        <f t="shared" si="169"/>
        <v>5</v>
      </c>
      <c r="FD57" s="130">
        <f t="shared" si="170"/>
        <v>3</v>
      </c>
      <c r="FE57" s="130">
        <f t="shared" si="171"/>
        <v>3</v>
      </c>
      <c r="FF57" s="130">
        <f t="shared" si="172"/>
        <v>1</v>
      </c>
      <c r="FG57" s="130">
        <f t="shared" si="173"/>
        <v>0</v>
      </c>
      <c r="FH57" s="130">
        <f t="shared" si="174"/>
        <v>1</v>
      </c>
      <c r="FI57" s="130">
        <f t="shared" si="175"/>
        <v>4</v>
      </c>
      <c r="FJ57" s="130">
        <f t="shared" si="176"/>
        <v>5</v>
      </c>
      <c r="FK57" s="130">
        <f t="shared" si="177"/>
        <v>7</v>
      </c>
      <c r="FL57" s="130">
        <f t="shared" si="178"/>
        <v>5</v>
      </c>
      <c r="FM57" s="130">
        <f t="shared" si="179"/>
        <v>5</v>
      </c>
      <c r="FN57" s="130">
        <f t="shared" si="180"/>
        <v>6</v>
      </c>
      <c r="FO57" s="130">
        <f t="shared" si="181"/>
        <v>6</v>
      </c>
      <c r="FP57" s="130">
        <f t="shared" si="182"/>
        <v>5</v>
      </c>
      <c r="FQ57" s="130">
        <f t="shared" si="183"/>
        <v>4</v>
      </c>
      <c r="FR57" s="130">
        <f t="shared" si="184"/>
        <v>4</v>
      </c>
      <c r="FS57" s="130">
        <f t="shared" si="185"/>
        <v>5</v>
      </c>
      <c r="FT57" s="130">
        <f t="shared" si="186"/>
        <v>4</v>
      </c>
      <c r="FU57" s="130">
        <f t="shared" si="187"/>
        <v>5</v>
      </c>
      <c r="FV57" s="130">
        <f t="shared" si="188"/>
        <v>3</v>
      </c>
      <c r="FW57" s="130">
        <f t="shared" si="189"/>
        <v>3</v>
      </c>
      <c r="FX57" s="130">
        <f t="shared" si="190"/>
        <v>4</v>
      </c>
      <c r="FY57" s="130">
        <f t="shared" si="191"/>
        <v>-2</v>
      </c>
      <c r="FZ57" s="130">
        <f t="shared" si="192"/>
        <v>5</v>
      </c>
      <c r="GA57" s="130">
        <f t="shared" si="193"/>
        <v>5</v>
      </c>
      <c r="GB57" s="130">
        <f t="shared" si="194"/>
        <v>5</v>
      </c>
      <c r="GC57" s="130">
        <f t="shared" si="195"/>
        <v>5</v>
      </c>
      <c r="GD57" s="130">
        <f t="shared" si="196"/>
        <v>5</v>
      </c>
      <c r="GE57" s="130">
        <f t="shared" si="197"/>
        <v>5</v>
      </c>
      <c r="GF57" s="130">
        <f t="shared" si="198"/>
        <v>5</v>
      </c>
      <c r="GG57" s="130">
        <f t="shared" si="199"/>
        <v>3</v>
      </c>
      <c r="GH57" s="130">
        <f t="shared" si="200"/>
        <v>3</v>
      </c>
      <c r="GI57" s="130">
        <f t="shared" si="201"/>
        <v>3</v>
      </c>
      <c r="GJ57" s="130">
        <f t="shared" si="202"/>
        <v>3</v>
      </c>
      <c r="GK57" s="130">
        <f t="shared" si="203"/>
        <v>3</v>
      </c>
      <c r="GL57" s="130">
        <f t="shared" si="204"/>
        <v>3</v>
      </c>
      <c r="GM57" s="130">
        <f t="shared" si="205"/>
        <v>3</v>
      </c>
      <c r="GN57" s="130">
        <f t="shared" si="206"/>
        <v>5</v>
      </c>
      <c r="GO57" s="130">
        <f t="shared" si="87"/>
        <v>3</v>
      </c>
      <c r="GP57" s="130">
        <f t="shared" si="88"/>
        <v>3</v>
      </c>
      <c r="GQ57" s="130">
        <f t="shared" si="89"/>
        <v>3</v>
      </c>
      <c r="GR57" s="130">
        <f t="shared" si="90"/>
        <v>3</v>
      </c>
      <c r="GS57" s="130">
        <f t="shared" si="91"/>
        <v>3</v>
      </c>
      <c r="GT57" s="130">
        <f t="shared" si="92"/>
        <v>3</v>
      </c>
    </row>
    <row r="58" spans="1:203" s="209" customFormat="1">
      <c r="A58" s="208" t="s">
        <v>177</v>
      </c>
      <c r="C58" s="210"/>
      <c r="D58" s="210"/>
      <c r="E58" s="211"/>
      <c r="F58" s="210"/>
      <c r="G58" s="212"/>
      <c r="BF58" s="213">
        <v>0</v>
      </c>
      <c r="BJ58" s="27"/>
      <c r="BK58" s="27"/>
      <c r="BL58" s="27"/>
      <c r="BM58" s="27"/>
      <c r="BO58" s="130">
        <f t="shared" si="85"/>
        <v>0</v>
      </c>
      <c r="BZ58" s="130"/>
      <c r="CH58" s="130"/>
      <c r="CI58" s="130"/>
      <c r="CJ58" s="130"/>
      <c r="CK58" s="130"/>
      <c r="CL58" s="130"/>
      <c r="DJ58" s="214"/>
      <c r="DK58" s="214"/>
      <c r="DL58" s="214"/>
      <c r="FI58" s="215">
        <f>+MAX(FI2:FI57)</f>
        <v>14</v>
      </c>
      <c r="FJ58" s="215">
        <f t="shared" ref="FJ58:FL58" si="230">+MAX(FJ2:FJ57)</f>
        <v>14</v>
      </c>
      <c r="FK58" s="215">
        <f t="shared" si="230"/>
        <v>15</v>
      </c>
      <c r="FL58" s="215">
        <f t="shared" si="230"/>
        <v>16</v>
      </c>
      <c r="FM58" s="215">
        <f t="shared" ref="FM58:FU58" si="231">+MAX(FM2:FM57)</f>
        <v>23</v>
      </c>
      <c r="FN58" s="215">
        <f t="shared" si="231"/>
        <v>23</v>
      </c>
      <c r="FO58" s="215">
        <f t="shared" si="231"/>
        <v>17</v>
      </c>
      <c r="FP58" s="215">
        <f t="shared" si="231"/>
        <v>20</v>
      </c>
      <c r="FQ58" s="215">
        <f t="shared" si="231"/>
        <v>15</v>
      </c>
      <c r="FR58" s="215">
        <f t="shared" si="231"/>
        <v>15</v>
      </c>
      <c r="FS58" s="215">
        <f t="shared" si="231"/>
        <v>16</v>
      </c>
      <c r="FT58" s="215">
        <f t="shared" si="231"/>
        <v>15</v>
      </c>
      <c r="FU58" s="215">
        <f t="shared" si="231"/>
        <v>16</v>
      </c>
      <c r="FV58" s="215">
        <f t="shared" ref="FV58:FW58" si="232">+MAX(FV2:FV57)</f>
        <v>15</v>
      </c>
      <c r="FW58" s="215">
        <f t="shared" si="232"/>
        <v>15</v>
      </c>
      <c r="FX58" s="215">
        <f t="shared" ref="FX58:GF58" si="233">+MAX(FX2:FX57)</f>
        <v>12</v>
      </c>
      <c r="FY58" s="215">
        <f t="shared" si="233"/>
        <v>0</v>
      </c>
      <c r="FZ58" s="215">
        <f t="shared" si="233"/>
        <v>15</v>
      </c>
      <c r="GA58" s="215">
        <f t="shared" si="233"/>
        <v>15</v>
      </c>
      <c r="GB58" s="215">
        <f t="shared" si="233"/>
        <v>15</v>
      </c>
      <c r="GC58" s="215">
        <f t="shared" si="233"/>
        <v>15</v>
      </c>
      <c r="GD58" s="215">
        <f t="shared" si="233"/>
        <v>15</v>
      </c>
      <c r="GE58" s="215">
        <f t="shared" si="233"/>
        <v>15</v>
      </c>
      <c r="GF58" s="215">
        <f t="shared" si="233"/>
        <v>15</v>
      </c>
      <c r="GG58" s="130">
        <f t="shared" ref="GG58:GL59" si="234">+BZ58-BY58</f>
        <v>0</v>
      </c>
      <c r="GH58" s="130">
        <f t="shared" si="234"/>
        <v>0</v>
      </c>
      <c r="GI58" s="130">
        <f t="shared" si="234"/>
        <v>0</v>
      </c>
      <c r="GJ58" s="130">
        <f t="shared" si="234"/>
        <v>0</v>
      </c>
      <c r="GK58" s="130">
        <f t="shared" si="234"/>
        <v>0</v>
      </c>
      <c r="GL58" s="130">
        <f t="shared" si="234"/>
        <v>0</v>
      </c>
      <c r="GM58" s="213">
        <f t="shared" ref="GM58:GU58" si="235">+MAX(GM2:GM57)</f>
        <v>15</v>
      </c>
      <c r="GN58" s="213">
        <f t="shared" si="235"/>
        <v>19</v>
      </c>
      <c r="GO58" s="213">
        <f t="shared" si="235"/>
        <v>14.833333333333258</v>
      </c>
      <c r="GP58" s="213">
        <f t="shared" si="235"/>
        <v>14.833333333333258</v>
      </c>
      <c r="GQ58" s="213">
        <f t="shared" si="235"/>
        <v>14.833333333333258</v>
      </c>
      <c r="GR58" s="213">
        <f t="shared" si="235"/>
        <v>14.833333333333258</v>
      </c>
      <c r="GS58" s="213">
        <f t="shared" si="235"/>
        <v>14.833333333333258</v>
      </c>
      <c r="GT58" s="213">
        <f t="shared" si="235"/>
        <v>14.833333333333712</v>
      </c>
      <c r="GU58" s="213">
        <f t="shared" si="235"/>
        <v>0</v>
      </c>
    </row>
    <row r="59" spans="1:203" s="209" customFormat="1">
      <c r="A59" s="208" t="s">
        <v>178</v>
      </c>
      <c r="C59" s="210"/>
      <c r="D59" s="210"/>
      <c r="E59" s="216"/>
      <c r="F59" s="217"/>
      <c r="G59" s="216"/>
      <c r="BF59" s="213">
        <v>0</v>
      </c>
      <c r="BJ59" s="27"/>
      <c r="BK59" s="27"/>
      <c r="BL59" s="27"/>
      <c r="BM59" s="27"/>
      <c r="BO59" s="130">
        <f t="shared" si="85"/>
        <v>0</v>
      </c>
      <c r="BZ59" s="130"/>
      <c r="CH59" s="130"/>
      <c r="CI59" s="130"/>
      <c r="CJ59" s="130"/>
      <c r="CK59" s="130"/>
      <c r="CL59" s="130"/>
      <c r="DJ59" s="214"/>
      <c r="DK59" s="214"/>
      <c r="DL59" s="214"/>
      <c r="FI59" s="215">
        <f>+MIN(FI2:FI57)</f>
        <v>0</v>
      </c>
      <c r="FJ59" s="215">
        <f t="shared" ref="FJ59:FK59" si="236">+MIN(FJ2:FJ57)</f>
        <v>0</v>
      </c>
      <c r="FK59" s="215">
        <f t="shared" si="236"/>
        <v>0</v>
      </c>
      <c r="FL59" s="215">
        <f>+MIN(FL3:FL58)</f>
        <v>0</v>
      </c>
      <c r="FM59" s="215">
        <f t="shared" ref="FM59:FU59" si="237">+MIN(FM3:FM58)</f>
        <v>0</v>
      </c>
      <c r="FN59" s="215">
        <f t="shared" si="237"/>
        <v>0</v>
      </c>
      <c r="FO59" s="215">
        <f t="shared" si="237"/>
        <v>0</v>
      </c>
      <c r="FP59" s="215">
        <f t="shared" si="237"/>
        <v>-1</v>
      </c>
      <c r="FQ59" s="215">
        <f t="shared" si="237"/>
        <v>1</v>
      </c>
      <c r="FR59" s="215">
        <f t="shared" si="237"/>
        <v>2</v>
      </c>
      <c r="FS59" s="215">
        <f t="shared" si="237"/>
        <v>1</v>
      </c>
      <c r="FT59" s="215">
        <f t="shared" si="237"/>
        <v>2</v>
      </c>
      <c r="FU59" s="215">
        <f t="shared" si="237"/>
        <v>2</v>
      </c>
      <c r="FV59" s="215">
        <f t="shared" ref="FV59:FW59" si="238">+MIN(FV3:FV58)</f>
        <v>1</v>
      </c>
      <c r="FW59" s="215">
        <f t="shared" si="238"/>
        <v>1</v>
      </c>
      <c r="FX59" s="215">
        <f t="shared" ref="FX59:GF59" si="239">+MIN(FX3:FX58)</f>
        <v>0</v>
      </c>
      <c r="FY59" s="215">
        <f t="shared" si="239"/>
        <v>-6</v>
      </c>
      <c r="FZ59" s="215">
        <f t="shared" si="239"/>
        <v>2</v>
      </c>
      <c r="GA59" s="215">
        <f t="shared" si="239"/>
        <v>2</v>
      </c>
      <c r="GB59" s="215">
        <f t="shared" si="239"/>
        <v>2</v>
      </c>
      <c r="GC59" s="215">
        <f t="shared" si="239"/>
        <v>2</v>
      </c>
      <c r="GD59" s="215">
        <f t="shared" si="239"/>
        <v>2</v>
      </c>
      <c r="GE59" s="215">
        <f t="shared" si="239"/>
        <v>2</v>
      </c>
      <c r="GF59" s="215">
        <f t="shared" si="239"/>
        <v>2</v>
      </c>
      <c r="GG59" s="130">
        <f t="shared" si="234"/>
        <v>0</v>
      </c>
      <c r="GH59" s="130">
        <f t="shared" si="234"/>
        <v>0</v>
      </c>
      <c r="GI59" s="130">
        <f t="shared" si="234"/>
        <v>0</v>
      </c>
      <c r="GJ59" s="130">
        <f t="shared" si="234"/>
        <v>0</v>
      </c>
      <c r="GK59" s="130">
        <f t="shared" si="234"/>
        <v>0</v>
      </c>
      <c r="GL59" s="130">
        <f t="shared" si="234"/>
        <v>0</v>
      </c>
      <c r="GM59" s="213">
        <f>+MIN(GM2:GM57)</f>
        <v>1</v>
      </c>
      <c r="GN59" s="213">
        <f t="shared" ref="GN59:GT59" si="240">+MIN(GN2:GN57)</f>
        <v>3</v>
      </c>
      <c r="GO59" s="213">
        <f t="shared" si="240"/>
        <v>0</v>
      </c>
      <c r="GP59" s="213">
        <f t="shared" si="240"/>
        <v>0</v>
      </c>
      <c r="GQ59" s="213">
        <f t="shared" si="240"/>
        <v>0</v>
      </c>
      <c r="GR59" s="213">
        <f t="shared" si="240"/>
        <v>0</v>
      </c>
      <c r="GS59" s="213">
        <f t="shared" si="240"/>
        <v>0</v>
      </c>
      <c r="GT59" s="213">
        <f t="shared" si="240"/>
        <v>0</v>
      </c>
      <c r="GU59" s="213">
        <f t="shared" ref="GU59" si="241">+CN59-CM59</f>
        <v>0</v>
      </c>
    </row>
    <row r="60" spans="1:203">
      <c r="GM60" s="27">
        <f>SUM(GM2:GM57)</f>
        <v>270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3" sqref="E13"/>
    </sheetView>
  </sheetViews>
  <sheetFormatPr defaultRowHeight="16.5"/>
  <cols>
    <col min="1" max="16384" width="9" style="135"/>
  </cols>
  <sheetData>
    <row r="1" spans="1:3">
      <c r="A1" s="177"/>
      <c r="B1" s="177"/>
    </row>
    <row r="2" spans="1:3">
      <c r="A2" s="177"/>
      <c r="B2" s="177"/>
    </row>
    <row r="3" spans="1:3">
      <c r="A3" s="177" t="s">
        <v>669</v>
      </c>
      <c r="B3" s="177" t="s">
        <v>190</v>
      </c>
    </row>
    <row r="4" spans="1:3">
      <c r="A4" s="177" t="s">
        <v>246</v>
      </c>
      <c r="B4" s="177" t="s">
        <v>190</v>
      </c>
    </row>
    <row r="5" spans="1:3">
      <c r="A5" s="177" t="s">
        <v>687</v>
      </c>
      <c r="B5" s="177" t="s">
        <v>190</v>
      </c>
    </row>
    <row r="6" spans="1:3">
      <c r="A6" s="111"/>
      <c r="B6" s="111"/>
      <c r="C6" s="111"/>
    </row>
    <row r="7" spans="1:3">
      <c r="A7" s="177" t="s">
        <v>189</v>
      </c>
      <c r="B7" s="177" t="s">
        <v>213</v>
      </c>
      <c r="C7" s="177" t="s">
        <v>190</v>
      </c>
    </row>
    <row r="8" spans="1:3">
      <c r="C8" s="177"/>
    </row>
    <row r="9" spans="1:3">
      <c r="A9" s="177"/>
      <c r="B9" s="177"/>
    </row>
    <row r="10" spans="1:3" ht="26.25">
      <c r="A10" s="188" t="s">
        <v>191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34</vt:i4>
      </vt:variant>
      <vt:variant>
        <vt:lpstr>이름이 지정된 범위</vt:lpstr>
      </vt:variant>
      <vt:variant>
        <vt:i4>15</vt:i4>
      </vt:variant>
    </vt:vector>
  </HeadingPairs>
  <TitlesOfParts>
    <vt:vector size="49" baseType="lpstr">
      <vt:lpstr>입력항목</vt:lpstr>
      <vt:lpstr>프린24</vt:lpstr>
      <vt:lpstr>계산24</vt:lpstr>
      <vt:lpstr>계산하계</vt:lpstr>
      <vt:lpstr>계산7</vt:lpstr>
      <vt:lpstr>계산9</vt:lpstr>
      <vt:lpstr>미납요금</vt:lpstr>
      <vt:lpstr>수도</vt:lpstr>
      <vt:lpstr>25.01</vt:lpstr>
      <vt:lpstr>12</vt:lpstr>
      <vt:lpstr>12g</vt:lpstr>
      <vt:lpstr>11</vt:lpstr>
      <vt:lpstr>11g</vt:lpstr>
      <vt:lpstr>10</vt:lpstr>
      <vt:lpstr>10g</vt:lpstr>
      <vt:lpstr>9</vt:lpstr>
      <vt:lpstr>9g</vt:lpstr>
      <vt:lpstr>8</vt:lpstr>
      <vt:lpstr>8g</vt:lpstr>
      <vt:lpstr>7</vt:lpstr>
      <vt:lpstr>7g</vt:lpstr>
      <vt:lpstr>6</vt:lpstr>
      <vt:lpstr>6g</vt:lpstr>
      <vt:lpstr>5</vt:lpstr>
      <vt:lpstr>5g</vt:lpstr>
      <vt:lpstr>4</vt:lpstr>
      <vt:lpstr>4g</vt:lpstr>
      <vt:lpstr>3</vt:lpstr>
      <vt:lpstr>3g</vt:lpstr>
      <vt:lpstr>2</vt:lpstr>
      <vt:lpstr>2g</vt:lpstr>
      <vt:lpstr>1</vt:lpstr>
      <vt:lpstr>1g</vt:lpstr>
      <vt:lpstr>23.12</vt:lpstr>
      <vt:lpstr>'1'!Print_Area</vt:lpstr>
      <vt:lpstr>'10'!Print_Area</vt:lpstr>
      <vt:lpstr>'11'!Print_Area</vt:lpstr>
      <vt:lpstr>'12'!Print_Area</vt:lpstr>
      <vt:lpstr>'2'!Print_Area</vt:lpstr>
      <vt:lpstr>'23.12'!Print_Area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입력항목!Print_Area</vt:lpstr>
      <vt:lpstr>프린24!Print_Area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0</cp:lastModifiedBy>
  <cp:lastPrinted>2024-12-18T02:14:34Z</cp:lastPrinted>
  <dcterms:created xsi:type="dcterms:W3CDTF">2013-11-13T04:43:47Z</dcterms:created>
  <dcterms:modified xsi:type="dcterms:W3CDTF">2024-12-18T02:16:33Z</dcterms:modified>
</cp:coreProperties>
</file>