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o\Documents\Data205\Population Estimate Analysis\"/>
    </mc:Choice>
  </mc:AlternateContent>
  <xr:revisionPtr revIDLastSave="0" documentId="13_ncr:1_{A85DACBE-1432-4427-AC40-1EDE3732F7FC}" xr6:coauthVersionLast="47" xr6:coauthVersionMax="47" xr10:uidLastSave="{00000000-0000-0000-0000-000000000000}"/>
  <bookViews>
    <workbookView xWindow="-110" yWindow="-110" windowWidth="22780" windowHeight="14540" activeTab="1" xr2:uid="{563FAA97-825E-4461-8020-ABBDAFE18A7D}"/>
  </bookViews>
  <sheets>
    <sheet name="Final Projections" sheetId="10" r:id="rId1"/>
    <sheet name="Estimates Forecast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5" l="1"/>
  <c r="D44" i="5"/>
  <c r="C44" i="5" l="1"/>
  <c r="B44" i="5"/>
  <c r="H42" i="5"/>
  <c r="H26" i="5"/>
  <c r="H25" i="5"/>
  <c r="H22" i="5"/>
  <c r="H6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7" i="5"/>
  <c r="H5" i="5"/>
  <c r="H10" i="5"/>
  <c r="H11" i="5"/>
  <c r="H12" i="5"/>
  <c r="H13" i="5"/>
  <c r="H14" i="5"/>
  <c r="H15" i="5"/>
  <c r="H16" i="5"/>
  <c r="H17" i="5"/>
  <c r="H18" i="5"/>
  <c r="H19" i="5"/>
  <c r="H20" i="5"/>
  <c r="H21" i="5"/>
  <c r="H9" i="5"/>
  <c r="H8" i="5"/>
  <c r="H7" i="5"/>
  <c r="E9" i="5" l="1"/>
  <c r="G11" i="5" s="1"/>
  <c r="E10" i="5"/>
  <c r="G12" i="5" s="1"/>
  <c r="E32" i="5"/>
  <c r="G34" i="5" s="1"/>
  <c r="E21" i="5"/>
  <c r="E31" i="5"/>
  <c r="E20" i="5"/>
  <c r="E27" i="5"/>
  <c r="G29" i="5" s="1"/>
  <c r="E30" i="5"/>
  <c r="G32" i="5" s="1"/>
  <c r="E19" i="5"/>
  <c r="E41" i="5"/>
  <c r="E29" i="5"/>
  <c r="E18" i="5"/>
  <c r="G20" i="5" s="1"/>
  <c r="E40" i="5"/>
  <c r="E28" i="5"/>
  <c r="G30" i="5" s="1"/>
  <c r="E17" i="5"/>
  <c r="E39" i="5"/>
  <c r="E16" i="5"/>
  <c r="G18" i="5" s="1"/>
  <c r="E38" i="5"/>
  <c r="E22" i="5"/>
  <c r="E15" i="5"/>
  <c r="G17" i="5" s="1"/>
  <c r="E37" i="5"/>
  <c r="E14" i="5"/>
  <c r="G16" i="5" s="1"/>
  <c r="E36" i="5"/>
  <c r="G38" i="5" s="1"/>
  <c r="E13" i="5"/>
  <c r="E35" i="5"/>
  <c r="G37" i="5" s="1"/>
  <c r="E42" i="5"/>
  <c r="E7" i="5"/>
  <c r="G9" i="5" s="1"/>
  <c r="E12" i="5"/>
  <c r="G14" i="5" s="1"/>
  <c r="E34" i="5"/>
  <c r="G36" i="5" s="1"/>
  <c r="E8" i="5"/>
  <c r="G10" i="5" s="1"/>
  <c r="E11" i="5"/>
  <c r="G13" i="5" s="1"/>
  <c r="E33" i="5"/>
  <c r="G39" i="5"/>
  <c r="K36" i="5" l="1"/>
  <c r="G41" i="5"/>
  <c r="G33" i="5"/>
  <c r="G35" i="5"/>
  <c r="G31" i="5"/>
  <c r="G21" i="5"/>
  <c r="M39" i="5"/>
  <c r="L32" i="5"/>
  <c r="G22" i="5"/>
  <c r="M32" i="5"/>
  <c r="E26" i="5"/>
  <c r="M38" i="5"/>
  <c r="E25" i="5"/>
  <c r="G15" i="5"/>
  <c r="G42" i="5"/>
  <c r="E6" i="5"/>
  <c r="G8" i="5" s="1"/>
  <c r="M34" i="5"/>
  <c r="G40" i="5"/>
  <c r="L40" i="5" s="1"/>
  <c r="M36" i="5"/>
  <c r="L36" i="5"/>
  <c r="E5" i="5"/>
  <c r="G7" i="5" s="1"/>
  <c r="G19" i="5"/>
  <c r="K40" i="5" l="1"/>
  <c r="K41" i="5"/>
  <c r="L41" i="5"/>
  <c r="K34" i="5"/>
  <c r="M40" i="5"/>
  <c r="L34" i="5"/>
  <c r="G28" i="5"/>
  <c r="K32" i="5"/>
  <c r="M41" i="5"/>
  <c r="K39" i="5"/>
  <c r="L33" i="5"/>
  <c r="G6" i="5"/>
  <c r="L39" i="5"/>
  <c r="K35" i="5"/>
  <c r="G26" i="5"/>
  <c r="L31" i="5"/>
  <c r="M31" i="5"/>
  <c r="L35" i="5"/>
  <c r="G27" i="5"/>
  <c r="E44" i="5"/>
  <c r="M42" i="5"/>
  <c r="K38" i="5"/>
  <c r="K31" i="5"/>
  <c r="L38" i="5"/>
  <c r="K33" i="5" l="1"/>
  <c r="M33" i="5"/>
  <c r="K42" i="5"/>
  <c r="M35" i="5"/>
  <c r="M37" i="5"/>
  <c r="L37" i="5"/>
  <c r="K37" i="5"/>
  <c r="L42" i="5"/>
  <c r="G25" i="5"/>
  <c r="L28" i="5"/>
  <c r="K28" i="5"/>
  <c r="M28" i="5"/>
  <c r="G5" i="5"/>
  <c r="M29" i="5" l="1"/>
  <c r="K29" i="5"/>
  <c r="L29" i="5"/>
  <c r="G44" i="5"/>
  <c r="K30" i="5"/>
  <c r="M30" i="5"/>
  <c r="L30" i="5"/>
  <c r="M25" i="5"/>
  <c r="M26" i="5" l="1"/>
  <c r="K26" i="5"/>
  <c r="L26" i="5"/>
  <c r="K25" i="5"/>
  <c r="L25" i="5"/>
  <c r="M27" i="5"/>
  <c r="L27" i="5"/>
  <c r="K27" i="5"/>
  <c r="M15" i="5"/>
  <c r="K15" i="5"/>
  <c r="L15" i="5"/>
  <c r="M20" i="5"/>
  <c r="K20" i="5"/>
  <c r="L20" i="5"/>
  <c r="L19" i="5"/>
  <c r="K19" i="5"/>
  <c r="M19" i="5"/>
  <c r="L10" i="5"/>
  <c r="K10" i="5"/>
  <c r="M10" i="5"/>
  <c r="L5" i="5"/>
  <c r="K5" i="5"/>
  <c r="M5" i="5"/>
  <c r="L14" i="5"/>
  <c r="K14" i="5"/>
  <c r="M14" i="5"/>
  <c r="M21" i="5"/>
  <c r="K21" i="5"/>
  <c r="L21" i="5"/>
  <c r="L22" i="5"/>
  <c r="K22" i="5"/>
  <c r="M22" i="5"/>
  <c r="M8" i="5"/>
  <c r="K8" i="5"/>
  <c r="L8" i="5"/>
  <c r="L18" i="5"/>
  <c r="K18" i="5"/>
  <c r="M18" i="5"/>
  <c r="M9" i="5"/>
  <c r="K9" i="5"/>
  <c r="L9" i="5"/>
  <c r="M7" i="5"/>
  <c r="K7" i="5"/>
  <c r="L7" i="5"/>
  <c r="M11" i="5"/>
  <c r="K11" i="5"/>
  <c r="L11" i="5"/>
  <c r="M13" i="5"/>
  <c r="K13" i="5"/>
  <c r="L13" i="5"/>
  <c r="M16" i="5"/>
  <c r="K16" i="5"/>
  <c r="L16" i="5"/>
  <c r="M12" i="5"/>
  <c r="K12" i="5"/>
  <c r="L12" i="5"/>
  <c r="M17" i="5"/>
  <c r="K17" i="5"/>
  <c r="L17" i="5"/>
  <c r="L6" i="5"/>
  <c r="K6" i="5"/>
  <c r="M6" i="5"/>
</calcChain>
</file>

<file path=xl/sharedStrings.xml><?xml version="1.0" encoding="utf-8"?>
<sst xmlns="http://schemas.openxmlformats.org/spreadsheetml/2006/main" count="82" uniqueCount="25">
  <si>
    <t>Male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</si>
  <si>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</si>
  <si>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</si>
  <si>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</si>
  <si>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</si>
  <si>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</si>
  <si>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</si>
  <si>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</si>
  <si>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</si>
  <si>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</si>
  <si>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</si>
  <si>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</si>
  <si>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</si>
  <si>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</si>
  <si>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</si>
  <si>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</si>
  <si>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</si>
  <si>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</si>
  <si>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</si>
  <si>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Female</t>
  </si>
  <si>
    <t>Total Population</t>
  </si>
  <si>
    <t>CCR</t>
  </si>
  <si>
    <t>Forecast</t>
  </si>
  <si>
    <t>2020 -  2040 Population Projections</t>
  </si>
  <si>
    <t>Forecast.Linear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</si>
</sst>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3" fontId="0" fillId="0" borderId="2" xfId="0" applyNumberFormat="1" applyBorder="1"/>
    <xf numFmtId="3" fontId="1" fillId="0" borderId="2" xfId="0" applyNumberFormat="1" applyFont="1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1" fontId="1" fillId="0" borderId="2" xfId="0" applyNumberFormat="1" applyFont="1" applyBorder="1"/>
    <xf numFmtId="1" fontId="0" fillId="0" borderId="0" xfId="0" applyNumberFormat="1"/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horizontal="left" vertical="top" wrapText="1"/>
    </xf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6" xfId="0" applyBorder="1"/>
    <xf numFmtId="3" fontId="0" fillId="0" borderId="7" xfId="0" applyNumberFormat="1" applyBorder="1"/>
    <xf numFmtId="0" fontId="1" fillId="0" borderId="7" xfId="0" applyFont="1" applyBorder="1"/>
    <xf numFmtId="0" fontId="0" fillId="0" borderId="8" xfId="0" applyBorder="1"/>
    <xf numFmtId="1" fontId="0" fillId="0" borderId="1" xfId="0" applyNumberFormat="1" applyBorder="1"/>
    <xf numFmtId="1" fontId="0" fillId="0" borderId="9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B05-25B0-4A55-B613-C1AEB2DE88E8}">
  <dimension ref="A1:G46"/>
  <sheetViews>
    <sheetView workbookViewId="0">
      <selection activeCell="C45" sqref="C45"/>
    </sheetView>
  </sheetViews>
  <sheetFormatPr defaultRowHeight="14.5" x14ac:dyDescent="0.35"/>
  <cols>
    <col min="1" max="1" width="16.54296875" customWidth="1"/>
    <col min="2" max="2" width="0" hidden="1" customWidth="1"/>
    <col min="3" max="3" width="8.90625" bestFit="1" customWidth="1"/>
    <col min="4" max="7" width="8.7265625" style="2"/>
  </cols>
  <sheetData>
    <row r="1" spans="1:7" x14ac:dyDescent="0.35">
      <c r="A1" s="34" t="s">
        <v>23</v>
      </c>
      <c r="B1" s="35"/>
      <c r="C1" s="35"/>
      <c r="D1" s="35"/>
      <c r="E1" s="35"/>
      <c r="F1" s="35"/>
      <c r="G1" s="36"/>
    </row>
    <row r="2" spans="1:7" x14ac:dyDescent="0.35">
      <c r="A2" s="37"/>
      <c r="B2" s="38"/>
      <c r="C2" s="38"/>
      <c r="D2" s="38"/>
      <c r="E2" s="38"/>
      <c r="F2" s="38"/>
      <c r="G2" s="39"/>
    </row>
    <row r="3" spans="1:7" x14ac:dyDescent="0.35">
      <c r="A3" s="40"/>
      <c r="B3" s="41">
        <v>2010</v>
      </c>
      <c r="C3" s="41">
        <v>2020</v>
      </c>
      <c r="D3" s="41">
        <v>2025</v>
      </c>
      <c r="E3" s="41">
        <v>2030</v>
      </c>
      <c r="F3" s="41">
        <v>2035</v>
      </c>
      <c r="G3" s="42">
        <v>2040</v>
      </c>
    </row>
    <row r="4" spans="1:7" x14ac:dyDescent="0.35">
      <c r="A4" s="40"/>
      <c r="B4" s="41"/>
      <c r="C4" s="41"/>
      <c r="D4" s="41"/>
      <c r="E4" s="41"/>
      <c r="F4" s="41"/>
      <c r="G4" s="42"/>
    </row>
    <row r="5" spans="1:7" x14ac:dyDescent="0.35">
      <c r="A5" s="17" t="s">
        <v>0</v>
      </c>
      <c r="G5" s="20"/>
    </row>
    <row r="6" spans="1:7" x14ac:dyDescent="0.35">
      <c r="A6" s="19" t="s">
        <v>1</v>
      </c>
      <c r="B6">
        <v>2031</v>
      </c>
      <c r="C6" s="29">
        <v>1827</v>
      </c>
      <c r="D6" s="30">
        <v>2086.0953501643962</v>
      </c>
      <c r="E6" s="30">
        <v>2094.8025891418433</v>
      </c>
      <c r="F6" s="30">
        <v>2230.0618132612799</v>
      </c>
      <c r="G6" s="31">
        <v>2346.5160078759022</v>
      </c>
    </row>
    <row r="7" spans="1:7" x14ac:dyDescent="0.35">
      <c r="A7" s="19" t="s">
        <v>2</v>
      </c>
      <c r="B7">
        <v>1950</v>
      </c>
      <c r="C7" s="29">
        <v>1877</v>
      </c>
      <c r="D7" s="30">
        <v>2109.5631061609092</v>
      </c>
      <c r="E7" s="30">
        <v>2162.1854515869836</v>
      </c>
      <c r="F7" s="30">
        <v>2296.3884992538879</v>
      </c>
      <c r="G7" s="31">
        <v>2406.1331929701801</v>
      </c>
    </row>
    <row r="8" spans="1:7" x14ac:dyDescent="0.35">
      <c r="A8" s="19" t="s">
        <v>3</v>
      </c>
      <c r="B8">
        <v>1641</v>
      </c>
      <c r="C8" s="29">
        <v>1954</v>
      </c>
      <c r="D8" s="30">
        <v>1860.4097817904585</v>
      </c>
      <c r="E8" s="30">
        <v>1757.7341211225996</v>
      </c>
      <c r="F8" s="30">
        <v>1989.8589604198132</v>
      </c>
      <c r="G8" s="31">
        <v>2015.383682512635</v>
      </c>
    </row>
    <row r="9" spans="1:7" x14ac:dyDescent="0.35">
      <c r="A9" s="19" t="s">
        <v>4</v>
      </c>
      <c r="B9">
        <v>1642</v>
      </c>
      <c r="C9" s="29">
        <v>1965</v>
      </c>
      <c r="D9" s="30">
        <v>1931.4245303968783</v>
      </c>
      <c r="E9" s="30">
        <v>1891.4384615384615</v>
      </c>
      <c r="F9" s="30">
        <v>2109.3346771015567</v>
      </c>
      <c r="G9" s="31">
        <v>2178.8176473684221</v>
      </c>
    </row>
    <row r="10" spans="1:7" x14ac:dyDescent="0.35">
      <c r="A10" s="19" t="s">
        <v>5</v>
      </c>
      <c r="B10">
        <v>1718</v>
      </c>
      <c r="C10" s="29">
        <v>1816</v>
      </c>
      <c r="D10" s="30">
        <v>1916.6841263486203</v>
      </c>
      <c r="E10" s="30">
        <v>2162.3790371724558</v>
      </c>
      <c r="F10" s="30">
        <v>2032.0641811228161</v>
      </c>
      <c r="G10" s="31">
        <v>1945.1829152703481</v>
      </c>
    </row>
    <row r="11" spans="1:7" x14ac:dyDescent="0.35">
      <c r="A11" s="19" t="s">
        <v>6</v>
      </c>
      <c r="B11">
        <v>2245</v>
      </c>
      <c r="C11" s="29">
        <v>2382</v>
      </c>
      <c r="D11" s="30">
        <v>2566.7657283257286</v>
      </c>
      <c r="E11" s="30">
        <v>2850.5663824604144</v>
      </c>
      <c r="F11" s="30">
        <v>2786.1000576465449</v>
      </c>
      <c r="G11" s="31">
        <v>2743.8528717324089</v>
      </c>
    </row>
    <row r="12" spans="1:7" x14ac:dyDescent="0.35">
      <c r="A12" s="19" t="s">
        <v>7</v>
      </c>
      <c r="B12">
        <v>2326</v>
      </c>
      <c r="C12" s="29">
        <v>2663</v>
      </c>
      <c r="D12" s="30">
        <v>2730.8178211496124</v>
      </c>
      <c r="E12" s="30">
        <v>2814.905704307334</v>
      </c>
      <c r="F12" s="30">
        <v>2937.5285069889724</v>
      </c>
      <c r="G12" s="31">
        <v>3351.8133736846621</v>
      </c>
    </row>
    <row r="13" spans="1:7" x14ac:dyDescent="0.35">
      <c r="A13" s="19" t="s">
        <v>8</v>
      </c>
      <c r="B13">
        <v>2446</v>
      </c>
      <c r="C13" s="29">
        <v>2549</v>
      </c>
      <c r="D13" s="30">
        <v>2708.9857475894532</v>
      </c>
      <c r="E13" s="30">
        <v>2704.5514476614699</v>
      </c>
      <c r="F13" s="30">
        <v>2911.6231929784699</v>
      </c>
      <c r="G13" s="31">
        <v>3236.5673536265463</v>
      </c>
    </row>
    <row r="14" spans="1:7" x14ac:dyDescent="0.35">
      <c r="A14" s="19" t="s">
        <v>9</v>
      </c>
      <c r="B14">
        <v>2224</v>
      </c>
      <c r="C14" s="29">
        <v>2193</v>
      </c>
      <c r="D14" s="30">
        <v>2431.7043870511407</v>
      </c>
      <c r="E14" s="30">
        <v>2510.7304385210664</v>
      </c>
      <c r="F14" s="30">
        <v>2665.0309419319165</v>
      </c>
      <c r="G14" s="31">
        <v>2653.9502190653411</v>
      </c>
    </row>
    <row r="15" spans="1:7" x14ac:dyDescent="0.35">
      <c r="A15" s="19" t="s">
        <v>10</v>
      </c>
      <c r="B15">
        <v>2249</v>
      </c>
      <c r="C15" s="29">
        <v>2051</v>
      </c>
      <c r="D15" s="30">
        <v>2226.4831222820321</v>
      </c>
      <c r="E15" s="30">
        <v>2137.3667211774327</v>
      </c>
      <c r="F15" s="30">
        <v>2341.1429875203721</v>
      </c>
      <c r="G15" s="31">
        <v>2267.7984542737836</v>
      </c>
    </row>
    <row r="16" spans="1:7" x14ac:dyDescent="0.35">
      <c r="A16" s="19" t="s">
        <v>11</v>
      </c>
      <c r="B16">
        <v>2069</v>
      </c>
      <c r="C16" s="29">
        <v>1985</v>
      </c>
      <c r="D16" s="30">
        <v>2081.4284651772086</v>
      </c>
      <c r="E16" s="30">
        <v>1957.3313848920861</v>
      </c>
      <c r="F16" s="30">
        <v>2166.9693954898776</v>
      </c>
      <c r="G16" s="31">
        <v>2240.9172304246026</v>
      </c>
    </row>
    <row r="17" spans="1:7" x14ac:dyDescent="0.35">
      <c r="A17" s="19" t="s">
        <v>12</v>
      </c>
      <c r="B17">
        <v>1741</v>
      </c>
      <c r="C17" s="29">
        <v>2026</v>
      </c>
      <c r="D17" s="30">
        <v>1891.4353550029755</v>
      </c>
      <c r="E17" s="30">
        <v>1847.632725655847</v>
      </c>
      <c r="F17" s="30">
        <v>1941.7658269381845</v>
      </c>
      <c r="G17" s="31">
        <v>1925.4357390420093</v>
      </c>
    </row>
    <row r="18" spans="1:7" x14ac:dyDescent="0.35">
      <c r="A18" s="19" t="s">
        <v>13</v>
      </c>
      <c r="B18">
        <v>1560</v>
      </c>
      <c r="C18" s="29">
        <v>1784</v>
      </c>
      <c r="D18" s="30">
        <v>1702.6947861309181</v>
      </c>
      <c r="E18" s="30">
        <v>1711.5708071532142</v>
      </c>
      <c r="F18" s="30">
        <v>1767.5133394804798</v>
      </c>
      <c r="G18" s="31">
        <v>1687.7134802549454</v>
      </c>
    </row>
    <row r="19" spans="1:7" x14ac:dyDescent="0.35">
      <c r="A19" s="19" t="s">
        <v>14</v>
      </c>
      <c r="B19">
        <v>1096</v>
      </c>
      <c r="C19" s="29">
        <v>1460</v>
      </c>
      <c r="D19" s="30">
        <v>1427.4801750825754</v>
      </c>
      <c r="E19" s="30">
        <v>1699.0005743825386</v>
      </c>
      <c r="F19" s="30">
        <v>1540.1558865966581</v>
      </c>
      <c r="G19" s="31">
        <v>1549.4220444902564</v>
      </c>
    </row>
    <row r="20" spans="1:7" x14ac:dyDescent="0.35">
      <c r="A20" s="19" t="s">
        <v>15</v>
      </c>
      <c r="B20">
        <v>777</v>
      </c>
      <c r="C20" s="29">
        <v>1245</v>
      </c>
      <c r="D20" s="30">
        <v>1168.6911387997461</v>
      </c>
      <c r="E20" s="30">
        <v>1423.7692307692309</v>
      </c>
      <c r="F20" s="30">
        <v>1294.7726914113191</v>
      </c>
      <c r="G20" s="31">
        <v>1365.9651634011229</v>
      </c>
    </row>
    <row r="21" spans="1:7" x14ac:dyDescent="0.35">
      <c r="A21" s="19" t="s">
        <v>16</v>
      </c>
      <c r="B21">
        <v>639</v>
      </c>
      <c r="C21" s="29">
        <v>859</v>
      </c>
      <c r="D21" s="30">
        <v>956.48611097710091</v>
      </c>
      <c r="E21" s="30">
        <v>1144.2883211678832</v>
      </c>
      <c r="F21" s="30">
        <v>1118.8215640636772</v>
      </c>
      <c r="G21" s="31">
        <v>1331.6072020023728</v>
      </c>
    </row>
    <row r="22" spans="1:7" x14ac:dyDescent="0.35">
      <c r="A22" s="19" t="s">
        <v>17</v>
      </c>
      <c r="B22">
        <v>511</v>
      </c>
      <c r="C22" s="29">
        <v>575</v>
      </c>
      <c r="D22" s="30">
        <v>740.44522914982008</v>
      </c>
      <c r="E22" s="30">
        <v>921.33204633204639</v>
      </c>
      <c r="F22" s="30">
        <v>888.27769319146682</v>
      </c>
      <c r="G22" s="31">
        <v>1053.6258786258788</v>
      </c>
    </row>
    <row r="23" spans="1:7" x14ac:dyDescent="0.35">
      <c r="A23" s="19" t="s">
        <v>18</v>
      </c>
      <c r="B23">
        <v>475</v>
      </c>
      <c r="C23" s="29">
        <v>676</v>
      </c>
      <c r="D23" s="30">
        <v>820.88159437393915</v>
      </c>
      <c r="E23" s="30">
        <v>877.76</v>
      </c>
      <c r="F23" s="30">
        <v>1081.0515365458195</v>
      </c>
      <c r="G23" s="31">
        <v>1224.4462328799707</v>
      </c>
    </row>
    <row r="24" spans="1:7" x14ac:dyDescent="0.35">
      <c r="A24" s="19"/>
      <c r="C24" s="29"/>
      <c r="D24" s="30"/>
      <c r="E24" s="30"/>
      <c r="F24" s="30"/>
      <c r="G24" s="31"/>
    </row>
    <row r="25" spans="1:7" x14ac:dyDescent="0.35">
      <c r="A25" s="17" t="s">
        <v>19</v>
      </c>
      <c r="B25">
        <v>2010</v>
      </c>
      <c r="C25" s="29">
        <v>2020</v>
      </c>
      <c r="D25" s="30">
        <v>2025</v>
      </c>
      <c r="E25" s="30">
        <v>2030</v>
      </c>
      <c r="F25" s="30">
        <v>2035</v>
      </c>
      <c r="G25" s="31">
        <v>2040</v>
      </c>
    </row>
    <row r="26" spans="1:7" x14ac:dyDescent="0.35">
      <c r="A26" s="19" t="s">
        <v>1</v>
      </c>
      <c r="B26">
        <v>1971</v>
      </c>
      <c r="C26" s="29">
        <v>1749</v>
      </c>
      <c r="D26" s="30">
        <v>2005.0466160030301</v>
      </c>
      <c r="E26" s="30">
        <v>2005.3693094740468</v>
      </c>
      <c r="F26" s="30">
        <v>2137.5248557164668</v>
      </c>
      <c r="G26" s="31">
        <v>2246.336342515026</v>
      </c>
    </row>
    <row r="27" spans="1:7" x14ac:dyDescent="0.35">
      <c r="A27" s="19" t="s">
        <v>2</v>
      </c>
      <c r="B27">
        <v>1837</v>
      </c>
      <c r="C27" s="29">
        <v>1884</v>
      </c>
      <c r="D27" s="30">
        <v>2081.3487437438162</v>
      </c>
      <c r="E27" s="30">
        <v>2170.249009477825</v>
      </c>
      <c r="F27" s="30">
        <v>2292.9253237050216</v>
      </c>
      <c r="G27" s="31">
        <v>2415.1065186765154</v>
      </c>
    </row>
    <row r="28" spans="1:7" x14ac:dyDescent="0.35">
      <c r="A28" s="19" t="s">
        <v>3</v>
      </c>
      <c r="B28">
        <v>1642</v>
      </c>
      <c r="C28" s="29">
        <v>1863</v>
      </c>
      <c r="D28" s="30">
        <v>1785.6307276220541</v>
      </c>
      <c r="E28" s="30">
        <v>1653.1643835616439</v>
      </c>
      <c r="F28" s="30">
        <v>1885.1292175135386</v>
      </c>
      <c r="G28" s="31">
        <v>1895.4860596398523</v>
      </c>
    </row>
    <row r="29" spans="1:7" x14ac:dyDescent="0.35">
      <c r="A29" s="19" t="s">
        <v>4</v>
      </c>
      <c r="B29">
        <v>1487</v>
      </c>
      <c r="C29" s="29">
        <v>1926</v>
      </c>
      <c r="D29" s="30">
        <v>1917.1760774824361</v>
      </c>
      <c r="E29" s="30">
        <v>1975.2770821992378</v>
      </c>
      <c r="F29" s="30">
        <v>2161.1385109171752</v>
      </c>
      <c r="G29" s="31">
        <v>2275.3944432521994</v>
      </c>
    </row>
    <row r="30" spans="1:7" x14ac:dyDescent="0.35">
      <c r="A30" s="19" t="s">
        <v>5</v>
      </c>
      <c r="B30">
        <v>1653</v>
      </c>
      <c r="C30" s="29">
        <v>1975</v>
      </c>
      <c r="D30" s="30">
        <v>1964.0674454378859</v>
      </c>
      <c r="E30" s="30">
        <v>2240.8191230207062</v>
      </c>
      <c r="F30" s="30">
        <v>2090.7889797321404</v>
      </c>
      <c r="G30" s="31">
        <v>1988.4285368661672</v>
      </c>
    </row>
    <row r="31" spans="1:7" x14ac:dyDescent="0.35">
      <c r="A31" s="19" t="s">
        <v>6</v>
      </c>
      <c r="B31">
        <v>2258</v>
      </c>
      <c r="C31" s="29">
        <v>2473</v>
      </c>
      <c r="D31" s="30">
        <v>2807.4413110007299</v>
      </c>
      <c r="E31" s="30">
        <v>3203.0921318090113</v>
      </c>
      <c r="F31" s="30">
        <v>3193.8783076788677</v>
      </c>
      <c r="G31" s="31">
        <v>3285.0438629984637</v>
      </c>
    </row>
    <row r="32" spans="1:7" x14ac:dyDescent="0.35">
      <c r="A32" s="19" t="s">
        <v>7</v>
      </c>
      <c r="B32">
        <v>2587</v>
      </c>
      <c r="C32" s="29">
        <v>2847</v>
      </c>
      <c r="D32" s="30">
        <v>3089.551398022857</v>
      </c>
      <c r="E32" s="30">
        <v>3401.5880217785843</v>
      </c>
      <c r="F32" s="30">
        <v>3358.336100512628</v>
      </c>
      <c r="G32" s="31">
        <v>3859.4144242225957</v>
      </c>
    </row>
    <row r="33" spans="1:7" x14ac:dyDescent="0.35">
      <c r="A33" s="19" t="s">
        <v>8</v>
      </c>
      <c r="B33">
        <v>2503</v>
      </c>
      <c r="C33" s="29">
        <v>2699</v>
      </c>
      <c r="D33" s="30">
        <v>2983.812350835331</v>
      </c>
      <c r="E33" s="30">
        <v>2955.9906997342782</v>
      </c>
      <c r="F33" s="30">
        <v>3381.505992829043</v>
      </c>
      <c r="G33" s="31">
        <v>3828.6738989160858</v>
      </c>
    </row>
    <row r="34" spans="1:7" x14ac:dyDescent="0.35">
      <c r="A34" s="19" t="s">
        <v>9</v>
      </c>
      <c r="B34">
        <v>2403</v>
      </c>
      <c r="C34" s="29">
        <v>2377</v>
      </c>
      <c r="D34" s="30">
        <v>2661.7610621580388</v>
      </c>
      <c r="E34" s="30">
        <v>2615.8944723618092</v>
      </c>
      <c r="F34" s="30">
        <v>2965.2326470255284</v>
      </c>
      <c r="G34" s="31">
        <v>3125.463752519403</v>
      </c>
    </row>
    <row r="35" spans="1:7" x14ac:dyDescent="0.35">
      <c r="A35" s="19" t="s">
        <v>10</v>
      </c>
      <c r="B35">
        <v>2454</v>
      </c>
      <c r="C35" s="29">
        <v>2265</v>
      </c>
      <c r="D35" s="30">
        <v>2538.6223844743145</v>
      </c>
      <c r="E35" s="30">
        <v>2442.3631642029568</v>
      </c>
      <c r="F35" s="30">
        <v>2781.7383531913729</v>
      </c>
      <c r="G35" s="31">
        <v>2674.9176727519539</v>
      </c>
    </row>
    <row r="36" spans="1:7" x14ac:dyDescent="0.35">
      <c r="A36" s="19" t="s">
        <v>11</v>
      </c>
      <c r="B36">
        <v>2227</v>
      </c>
      <c r="C36" s="29">
        <v>2232</v>
      </c>
      <c r="D36" s="30">
        <v>2322.4369866454726</v>
      </c>
      <c r="E36" s="30">
        <v>2207.8501872659176</v>
      </c>
      <c r="F36" s="30">
        <v>2477.421949340358</v>
      </c>
      <c r="G36" s="31">
        <v>2429.7446784484223</v>
      </c>
    </row>
    <row r="37" spans="1:7" x14ac:dyDescent="0.35">
      <c r="A37" s="19" t="s">
        <v>12</v>
      </c>
      <c r="B37">
        <v>1990</v>
      </c>
      <c r="C37" s="29">
        <v>2260</v>
      </c>
      <c r="D37" s="30">
        <v>2162.9260418527883</v>
      </c>
      <c r="E37" s="30">
        <v>2085.9413202933988</v>
      </c>
      <c r="F37" s="30">
        <v>2256.544975509576</v>
      </c>
      <c r="G37" s="31">
        <v>2249.2831096571649</v>
      </c>
    </row>
    <row r="38" spans="1:7" x14ac:dyDescent="0.35">
      <c r="A38" s="19" t="s">
        <v>13</v>
      </c>
      <c r="B38">
        <v>1813</v>
      </c>
      <c r="C38" s="29">
        <v>2082</v>
      </c>
      <c r="D38" s="30">
        <v>2018.5038417315263</v>
      </c>
      <c r="E38" s="30">
        <v>2086.6744499326446</v>
      </c>
      <c r="F38" s="30">
        <v>2108.4223388553182</v>
      </c>
      <c r="G38" s="31">
        <v>2064.0970318310015</v>
      </c>
    </row>
    <row r="39" spans="1:7" x14ac:dyDescent="0.35">
      <c r="A39" s="19" t="s">
        <v>14</v>
      </c>
      <c r="B39">
        <v>1346</v>
      </c>
      <c r="C39" s="29">
        <v>1762</v>
      </c>
      <c r="D39" s="30">
        <v>1720.713052701074</v>
      </c>
      <c r="E39" s="30">
        <v>2001.0653266331658</v>
      </c>
      <c r="F39" s="30">
        <v>1858.3232177658356</v>
      </c>
      <c r="G39" s="31">
        <v>1846.9490484205871</v>
      </c>
    </row>
    <row r="40" spans="1:7" x14ac:dyDescent="0.35">
      <c r="A40" s="19" t="s">
        <v>15</v>
      </c>
      <c r="B40">
        <v>951</v>
      </c>
      <c r="C40" s="29">
        <v>1494</v>
      </c>
      <c r="D40" s="30">
        <v>1429.953580135385</v>
      </c>
      <c r="E40" s="30">
        <v>1715.6690568119141</v>
      </c>
      <c r="F40" s="30">
        <v>1602.4889115921105</v>
      </c>
      <c r="G40" s="31">
        <v>1719.5210304464265</v>
      </c>
    </row>
    <row r="41" spans="1:7" x14ac:dyDescent="0.35">
      <c r="A41" s="19" t="s">
        <v>16</v>
      </c>
      <c r="B41">
        <v>864</v>
      </c>
      <c r="C41" s="29">
        <v>1216</v>
      </c>
      <c r="D41" s="30">
        <v>1319.5905793951169</v>
      </c>
      <c r="E41" s="30">
        <v>1591.8216939078752</v>
      </c>
      <c r="F41" s="30">
        <v>1539.6835602974097</v>
      </c>
      <c r="G41" s="31">
        <v>1807.7975016240191</v>
      </c>
    </row>
    <row r="42" spans="1:7" x14ac:dyDescent="0.35">
      <c r="A42" s="19" t="s">
        <v>17</v>
      </c>
      <c r="B42">
        <v>743</v>
      </c>
      <c r="C42" s="29">
        <v>836</v>
      </c>
      <c r="D42" s="30">
        <v>1071.9564225757422</v>
      </c>
      <c r="E42" s="30">
        <v>1313.3375394321765</v>
      </c>
      <c r="F42" s="30">
        <v>1292.8940139954357</v>
      </c>
      <c r="G42" s="31">
        <v>1508.2011897947004</v>
      </c>
    </row>
    <row r="43" spans="1:7" x14ac:dyDescent="0.35">
      <c r="A43" s="19" t="s">
        <v>18</v>
      </c>
      <c r="B43">
        <v>1140</v>
      </c>
      <c r="C43" s="29">
        <v>1290</v>
      </c>
      <c r="D43" s="30">
        <v>1547.970718697019</v>
      </c>
      <c r="E43" s="30">
        <v>1569.4139060793593</v>
      </c>
      <c r="F43" s="30">
        <v>1909.8918175507279</v>
      </c>
      <c r="G43" s="31">
        <v>2101.2738805427884</v>
      </c>
    </row>
    <row r="44" spans="1:7" x14ac:dyDescent="0.35">
      <c r="A44" s="19"/>
      <c r="C44" s="29"/>
      <c r="D44" s="30"/>
      <c r="E44" s="30"/>
      <c r="F44" s="30"/>
      <c r="G44" s="31"/>
    </row>
    <row r="45" spans="1:7" ht="15" thickBot="1" x14ac:dyDescent="0.4">
      <c r="A45" s="27" t="s">
        <v>20</v>
      </c>
      <c r="B45" s="28">
        <v>61209</v>
      </c>
      <c r="C45" s="32">
        <v>67117</v>
      </c>
      <c r="D45" s="32">
        <v>72811.985896468148</v>
      </c>
      <c r="E45" s="32">
        <v>73904.926323019448</v>
      </c>
      <c r="F45" s="32">
        <v>77392.330825671655</v>
      </c>
      <c r="G45" s="33">
        <v>80846.28167262474</v>
      </c>
    </row>
    <row r="46" spans="1:7" ht="15" thickTop="1" x14ac:dyDescent="0.35"/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A0E-D1BD-4EE5-94CC-3EF15644BA70}">
  <dimension ref="A2:M48"/>
  <sheetViews>
    <sheetView tabSelected="1" workbookViewId="0">
      <selection activeCell="K2" sqref="K2:M2"/>
    </sheetView>
  </sheetViews>
  <sheetFormatPr defaultRowHeight="14.5" x14ac:dyDescent="0.35"/>
  <cols>
    <col min="1" max="1" width="17.7265625" customWidth="1"/>
    <col min="2" max="2" width="8.54296875" hidden="1" customWidth="1"/>
    <col min="8" max="8" width="9.36328125" style="10" bestFit="1" customWidth="1"/>
    <col min="10" max="10" width="10.08984375" customWidth="1"/>
    <col min="11" max="11" width="11.6328125" customWidth="1"/>
    <col min="13" max="13" width="8.7265625" style="2"/>
  </cols>
  <sheetData>
    <row r="2" spans="1:13" ht="15" thickBot="1" x14ac:dyDescent="0.4">
      <c r="K2" s="43" t="s">
        <v>24</v>
      </c>
      <c r="L2" s="43"/>
      <c r="M2" s="43"/>
    </row>
    <row r="3" spans="1:13" x14ac:dyDescent="0.35">
      <c r="A3" s="15"/>
      <c r="B3" s="16">
        <v>2010</v>
      </c>
      <c r="C3" s="25">
        <v>2020</v>
      </c>
      <c r="D3" s="25">
        <v>2025</v>
      </c>
      <c r="E3" s="25">
        <v>2030</v>
      </c>
      <c r="F3" s="25">
        <v>2035</v>
      </c>
      <c r="G3" s="26">
        <v>2040</v>
      </c>
      <c r="H3" s="9" t="s">
        <v>21</v>
      </c>
      <c r="I3" s="1"/>
      <c r="J3" t="s">
        <v>22</v>
      </c>
      <c r="K3" s="5">
        <v>2025</v>
      </c>
      <c r="L3" s="5">
        <v>2035</v>
      </c>
      <c r="M3" s="11">
        <v>2045</v>
      </c>
    </row>
    <row r="4" spans="1:13" x14ac:dyDescent="0.35">
      <c r="A4" s="17" t="s">
        <v>0</v>
      </c>
      <c r="B4" s="3"/>
      <c r="G4" s="18"/>
      <c r="K4" s="6"/>
      <c r="L4" s="6"/>
      <c r="M4" s="7"/>
    </row>
    <row r="5" spans="1:13" x14ac:dyDescent="0.35">
      <c r="A5" s="19" t="s">
        <v>1</v>
      </c>
      <c r="B5" s="14">
        <v>2031</v>
      </c>
      <c r="C5" s="13">
        <v>1827</v>
      </c>
      <c r="D5" s="2">
        <v>2086.0953501643962</v>
      </c>
      <c r="E5" s="2">
        <f>H5*(E28+E29+E30+E31+E32+E33)</f>
        <v>2094.8025891418433</v>
      </c>
      <c r="F5" s="2">
        <v>2230.0618132612799</v>
      </c>
      <c r="G5" s="20">
        <f>H5*(G28+G29+G30+G31+G32+G33)</f>
        <v>2346.5160078759022</v>
      </c>
      <c r="H5" s="10">
        <f>C5/(C28+C29+C30+C31+C32+C33)</f>
        <v>0.12778904665314403</v>
      </c>
      <c r="K5" s="7">
        <f>_xlfn.FORECAST.LINEAR(K3,B5:G5,B3:G3)</f>
        <v>2081.589069800415</v>
      </c>
      <c r="L5" s="8">
        <f>_xlfn.FORECAST.LINEAR(L3,B5:G5,B3:G3)</f>
        <v>2207.5304114413557</v>
      </c>
      <c r="M5" s="7">
        <f>_xlfn.FORECAST.LINEAR(M3,B5:G5,B3:G3)</f>
        <v>2333.4717530822963</v>
      </c>
    </row>
    <row r="6" spans="1:13" x14ac:dyDescent="0.35">
      <c r="A6" s="19" t="s">
        <v>2</v>
      </c>
      <c r="B6" s="14">
        <v>1950</v>
      </c>
      <c r="C6" s="13">
        <v>1877</v>
      </c>
      <c r="D6" s="2">
        <v>2109.5631061609092</v>
      </c>
      <c r="E6" s="2">
        <f>H6*(E29+E30+E31+E32+E33+E34)</f>
        <v>2162.1854515869836</v>
      </c>
      <c r="F6" s="2">
        <v>2296.3884992538879</v>
      </c>
      <c r="G6" s="20">
        <f>H6*(G29+G30+G31+G32+G33+G34)</f>
        <v>2406.1331929701801</v>
      </c>
      <c r="H6" s="10">
        <f>C6/(C29+C30+C31+C32+C33+C34)</f>
        <v>0.12824542224651544</v>
      </c>
      <c r="K6" s="7">
        <f>_xlfn.FORECAST.LINEAR(K3,B6:G6,B3:G3)</f>
        <v>2105.269728152256</v>
      </c>
      <c r="L6" s="8">
        <f>_xlfn.FORECAST.LINEAR(L3,B6:G6,B3:G3)</f>
        <v>2274.9216092106581</v>
      </c>
      <c r="M6" s="7">
        <f>_xlfn.FORECAST.LINEAR(M3,B6:G6,B3:G3)</f>
        <v>2444.5734902690529</v>
      </c>
    </row>
    <row r="7" spans="1:13" x14ac:dyDescent="0.35">
      <c r="A7" s="19" t="s">
        <v>3</v>
      </c>
      <c r="B7" s="14">
        <v>1641</v>
      </c>
      <c r="C7" s="13">
        <v>1954</v>
      </c>
      <c r="D7" s="2">
        <v>1860.4097817904585</v>
      </c>
      <c r="E7" s="2">
        <f t="shared" ref="E7:E21" si="0">H7*C5</f>
        <v>1757.7341211225996</v>
      </c>
      <c r="F7" s="2">
        <v>1989.8589604198132</v>
      </c>
      <c r="G7" s="20">
        <f t="shared" ref="G7:G21" si="1">H7*E5</f>
        <v>2015.383682512635</v>
      </c>
      <c r="H7" s="10">
        <f t="shared" ref="H7:H21" si="2">C7/B5</f>
        <v>0.96208764155588378</v>
      </c>
      <c r="K7" s="7">
        <f>_xlfn.FORECAST.LINEAR(K3,B7:G7,B3:G3)</f>
        <v>1853.0576494378001</v>
      </c>
      <c r="L7" s="8">
        <f>_xlfn.FORECAST.LINEAR(L3,B7:G7,B3:G3)</f>
        <v>1953.0982986565105</v>
      </c>
      <c r="M7" s="7">
        <f>_xlfn.FORECAST.LINEAR(M3,B7:G7,B3:G3)</f>
        <v>2053.1389478752244</v>
      </c>
    </row>
    <row r="8" spans="1:13" x14ac:dyDescent="0.35">
      <c r="A8" s="19" t="s">
        <v>4</v>
      </c>
      <c r="B8" s="14">
        <v>1642</v>
      </c>
      <c r="C8" s="13">
        <v>1965</v>
      </c>
      <c r="D8" s="2">
        <v>1931.4245303968783</v>
      </c>
      <c r="E8" s="2">
        <f t="shared" si="0"/>
        <v>1891.4384615384615</v>
      </c>
      <c r="F8" s="2">
        <v>2109.3346771015567</v>
      </c>
      <c r="G8" s="20">
        <f t="shared" si="1"/>
        <v>2178.8176473684221</v>
      </c>
      <c r="H8" s="10">
        <f t="shared" si="2"/>
        <v>1.0076923076923077</v>
      </c>
      <c r="K8" s="7">
        <f>_xlfn.FORECAST.LINEAR(K3,B8:G8,B3:G3)</f>
        <v>1926.5803291288103</v>
      </c>
      <c r="L8" s="8">
        <f>_xlfn.FORECAST.LINEAR(L3,B8:G8,B3:G3)</f>
        <v>2085.1136707612459</v>
      </c>
      <c r="M8" s="7">
        <f>_xlfn.FORECAST.LINEAR(M3,B8:G8,B3:G3)</f>
        <v>2243.6470123936815</v>
      </c>
    </row>
    <row r="9" spans="1:13" x14ac:dyDescent="0.35">
      <c r="A9" s="19" t="s">
        <v>5</v>
      </c>
      <c r="B9" s="14">
        <v>1718</v>
      </c>
      <c r="C9" s="13">
        <v>1816</v>
      </c>
      <c r="D9" s="2">
        <v>1916.6841263486203</v>
      </c>
      <c r="E9" s="2">
        <f t="shared" si="0"/>
        <v>2162.3790371724558</v>
      </c>
      <c r="F9" s="2">
        <v>2032.0641811228161</v>
      </c>
      <c r="G9" s="20">
        <f t="shared" si="1"/>
        <v>1945.1829152703481</v>
      </c>
      <c r="H9" s="10">
        <f t="shared" si="2"/>
        <v>1.1066422912858014</v>
      </c>
      <c r="K9" s="7">
        <f>_xlfn.FORECAST.LINEAR(K3,B9:G9,B3:G3)</f>
        <v>1914.1666710534555</v>
      </c>
      <c r="L9" s="8">
        <f>_xlfn.FORECAST.LINEAR(L3,B9:G9,B3:G3)</f>
        <v>2019.4769046469737</v>
      </c>
      <c r="M9" s="7">
        <f>_xlfn.FORECAST.LINEAR(M3,B9:G9,B3:G3)</f>
        <v>2124.7871382404919</v>
      </c>
    </row>
    <row r="10" spans="1:13" x14ac:dyDescent="0.35">
      <c r="A10" s="19" t="s">
        <v>6</v>
      </c>
      <c r="B10" s="14">
        <v>2245</v>
      </c>
      <c r="C10" s="13">
        <v>2382</v>
      </c>
      <c r="D10" s="2">
        <v>2566.7657283257286</v>
      </c>
      <c r="E10" s="2">
        <f t="shared" si="0"/>
        <v>2850.5663824604144</v>
      </c>
      <c r="F10" s="2">
        <v>2786.1000576465449</v>
      </c>
      <c r="G10" s="20">
        <f t="shared" si="1"/>
        <v>2743.8528717324089</v>
      </c>
      <c r="H10" s="10">
        <f t="shared" si="2"/>
        <v>1.4506699147381243</v>
      </c>
      <c r="K10" s="7">
        <f>_xlfn.FORECAST.LINEAR(K3,B10:G10,B3:G3)</f>
        <v>2562.2013624147221</v>
      </c>
      <c r="L10" s="8">
        <f>_xlfn.FORECAST.LINEAR(L3,B10:G10,B3:G3)</f>
        <v>2763.278228091498</v>
      </c>
      <c r="M10" s="7">
        <f>_xlfn.FORECAST.LINEAR(M3,B10:G10,B3:G3)</f>
        <v>2964.3550937682667</v>
      </c>
    </row>
    <row r="11" spans="1:13" x14ac:dyDescent="0.35">
      <c r="A11" s="19" t="s">
        <v>7</v>
      </c>
      <c r="B11" s="14">
        <v>2326</v>
      </c>
      <c r="C11" s="13">
        <v>2663</v>
      </c>
      <c r="D11" s="2">
        <v>2730.8178211496124</v>
      </c>
      <c r="E11" s="2">
        <f t="shared" si="0"/>
        <v>2814.905704307334</v>
      </c>
      <c r="F11" s="2">
        <v>2937.5285069889724</v>
      </c>
      <c r="G11" s="20">
        <f t="shared" si="1"/>
        <v>3351.8133736846621</v>
      </c>
      <c r="H11" s="10">
        <f t="shared" si="2"/>
        <v>1.5500582072176949</v>
      </c>
      <c r="K11" s="7">
        <f>_xlfn.FORECAST.LINEAR(K3,B11:G11,B3:G3)</f>
        <v>2754.0626004889637</v>
      </c>
      <c r="L11" s="8">
        <f>_xlfn.FORECAST.LINEAR(L3,B11:G11,B3:G3)</f>
        <v>3053.752403685743</v>
      </c>
      <c r="M11" s="7">
        <f>_xlfn.FORECAST.LINEAR(M3,B11:G11,B3:G3)</f>
        <v>3353.4422068825224</v>
      </c>
    </row>
    <row r="12" spans="1:13" x14ac:dyDescent="0.35">
      <c r="A12" s="19" t="s">
        <v>8</v>
      </c>
      <c r="B12" s="14">
        <v>2446</v>
      </c>
      <c r="C12" s="13">
        <v>2549</v>
      </c>
      <c r="D12" s="2">
        <v>2708.9857475894532</v>
      </c>
      <c r="E12" s="2">
        <f t="shared" si="0"/>
        <v>2704.5514476614699</v>
      </c>
      <c r="F12" s="2">
        <v>2911.6231929784699</v>
      </c>
      <c r="G12" s="20">
        <f t="shared" si="1"/>
        <v>3236.5673536265463</v>
      </c>
      <c r="H12" s="10">
        <f t="shared" si="2"/>
        <v>1.1354120267260579</v>
      </c>
      <c r="K12" s="7">
        <f>_xlfn.FORECAST.LINEAR(K3,B12:G12,B3:G3)</f>
        <v>2719.0033286824764</v>
      </c>
      <c r="L12" s="8">
        <f>_xlfn.FORECAST.LINEAR(L3,B12:G12,B3:G3)</f>
        <v>2961.711098443564</v>
      </c>
      <c r="M12" s="7">
        <f>_xlfn.FORECAST.LINEAR(M3,B12:G12,B3:G3)</f>
        <v>3204.4188682046588</v>
      </c>
    </row>
    <row r="13" spans="1:13" x14ac:dyDescent="0.35">
      <c r="A13" s="19" t="s">
        <v>9</v>
      </c>
      <c r="B13" s="14">
        <v>2224</v>
      </c>
      <c r="C13" s="13">
        <v>2193</v>
      </c>
      <c r="D13" s="2">
        <v>2431.7043870511407</v>
      </c>
      <c r="E13" s="2">
        <f t="shared" si="0"/>
        <v>2510.7304385210664</v>
      </c>
      <c r="F13" s="2">
        <v>2665.0309419319165</v>
      </c>
      <c r="G13" s="20">
        <f t="shared" si="1"/>
        <v>2653.9502190653411</v>
      </c>
      <c r="H13" s="10">
        <f t="shared" si="2"/>
        <v>0.94282029234737752</v>
      </c>
      <c r="K13" s="7">
        <f>_xlfn.FORECAST.LINEAR(K3,B13:G13,B3:G3)</f>
        <v>2417.1906979893174</v>
      </c>
      <c r="L13" s="8">
        <f>_xlfn.FORECAST.LINEAR(L3,B13:G13,B3:G3)</f>
        <v>2592.4624966228439</v>
      </c>
      <c r="M13" s="7">
        <f>_xlfn.FORECAST.LINEAR(M3,B13:G13,B3:G3)</f>
        <v>2767.7342952563631</v>
      </c>
    </row>
    <row r="14" spans="1:13" x14ac:dyDescent="0.35">
      <c r="A14" s="19" t="s">
        <v>10</v>
      </c>
      <c r="B14" s="14">
        <v>2249</v>
      </c>
      <c r="C14" s="13">
        <v>2051</v>
      </c>
      <c r="D14" s="2">
        <v>2226.4831222820321</v>
      </c>
      <c r="E14" s="2">
        <f t="shared" si="0"/>
        <v>2137.3667211774327</v>
      </c>
      <c r="F14" s="2">
        <v>2341.1429875203721</v>
      </c>
      <c r="G14" s="20">
        <f t="shared" si="1"/>
        <v>2267.7984542737836</v>
      </c>
      <c r="H14" s="10">
        <f t="shared" si="2"/>
        <v>0.83851185609157808</v>
      </c>
      <c r="K14" s="7">
        <f>_xlfn.FORECAST.LINEAR(K3,B14:G14,B3:G3)</f>
        <v>2206.4063909143415</v>
      </c>
      <c r="L14" s="8">
        <f>_xlfn.FORECAST.LINEAR(L3,B14:G14,B3:G3)</f>
        <v>2240.7593306819117</v>
      </c>
      <c r="M14" s="7">
        <f>_xlfn.FORECAST.LINEAR(M3,B14:G14,B3:G3)</f>
        <v>2275.1122704494819</v>
      </c>
    </row>
    <row r="15" spans="1:13" x14ac:dyDescent="0.35">
      <c r="A15" s="19" t="s">
        <v>11</v>
      </c>
      <c r="B15" s="14">
        <v>2069</v>
      </c>
      <c r="C15" s="13">
        <v>1985</v>
      </c>
      <c r="D15" s="2">
        <v>2081.4284651772086</v>
      </c>
      <c r="E15" s="2">
        <f t="shared" si="0"/>
        <v>1957.3313848920861</v>
      </c>
      <c r="F15" s="2">
        <v>2166.9693954898776</v>
      </c>
      <c r="G15" s="20">
        <f t="shared" si="1"/>
        <v>2240.9172304246026</v>
      </c>
      <c r="H15" s="10">
        <f t="shared" si="2"/>
        <v>0.89253597122302153</v>
      </c>
      <c r="K15" s="7">
        <f>_xlfn.FORECAST.LINEAR(K3,B15:G15,B3:G3)</f>
        <v>2074.0819406379942</v>
      </c>
      <c r="L15" s="8">
        <f>_xlfn.FORECAST.LINEAR(L3,B15:G15,B3:G3)</f>
        <v>2130.2367727937999</v>
      </c>
      <c r="M15" s="7">
        <f>_xlfn.FORECAST.LINEAR(M3,B15:G15,B3:G3)</f>
        <v>2186.3916049496038</v>
      </c>
    </row>
    <row r="16" spans="1:13" x14ac:dyDescent="0.35">
      <c r="A16" s="19" t="s">
        <v>12</v>
      </c>
      <c r="B16" s="14">
        <v>1741</v>
      </c>
      <c r="C16" s="13">
        <v>2026</v>
      </c>
      <c r="D16" s="2">
        <v>1891.4353550029755</v>
      </c>
      <c r="E16" s="2">
        <f t="shared" si="0"/>
        <v>1847.632725655847</v>
      </c>
      <c r="F16" s="2">
        <v>1941.7658269381845</v>
      </c>
      <c r="G16" s="20">
        <f t="shared" si="1"/>
        <v>1925.4357390420093</v>
      </c>
      <c r="H16" s="10">
        <f t="shared" si="2"/>
        <v>0.90084481991996446</v>
      </c>
      <c r="K16" s="7">
        <f>_xlfn.FORECAST.LINEAR(K3,B16:G16,B3:G3)</f>
        <v>1888.8680594715706</v>
      </c>
      <c r="L16" s="8">
        <f>_xlfn.FORECAST.LINEAR(L3,B16:G16,B3:G3)</f>
        <v>1928.9293492811621</v>
      </c>
      <c r="M16" s="7">
        <f>_xlfn.FORECAST.LINEAR(M3,B16:G16,B3:G3)</f>
        <v>1968.9906390907536</v>
      </c>
    </row>
    <row r="17" spans="1:13" x14ac:dyDescent="0.35">
      <c r="A17" s="19" t="s">
        <v>13</v>
      </c>
      <c r="B17" s="14">
        <v>1560</v>
      </c>
      <c r="C17" s="13">
        <v>1784</v>
      </c>
      <c r="D17" s="2">
        <v>1702.6947861309181</v>
      </c>
      <c r="E17" s="2">
        <f t="shared" si="0"/>
        <v>1711.5708071532142</v>
      </c>
      <c r="F17" s="2">
        <v>1767.5133394804798</v>
      </c>
      <c r="G17" s="20">
        <f t="shared" si="1"/>
        <v>1687.7134802549454</v>
      </c>
      <c r="H17" s="10">
        <f t="shared" si="2"/>
        <v>0.86225229579507012</v>
      </c>
      <c r="K17" s="7">
        <f>_xlfn.FORECAST.LINEAR(K3,B17:G17,B3:G3)</f>
        <v>1695.9453004193665</v>
      </c>
      <c r="L17" s="8">
        <f>_xlfn.FORECAST.LINEAR(L3,B17:G17,B3:G3)</f>
        <v>1733.7659109227225</v>
      </c>
      <c r="M17" s="7">
        <f>_xlfn.FORECAST.LINEAR(M3,B17:G17,B3:G3)</f>
        <v>1771.5865214260793</v>
      </c>
    </row>
    <row r="18" spans="1:13" x14ac:dyDescent="0.35">
      <c r="A18" s="19" t="s">
        <v>14</v>
      </c>
      <c r="B18" s="14">
        <v>1096</v>
      </c>
      <c r="C18" s="13">
        <v>1460</v>
      </c>
      <c r="D18" s="2">
        <v>1427.4801750825754</v>
      </c>
      <c r="E18" s="2">
        <f t="shared" si="0"/>
        <v>1699.0005743825386</v>
      </c>
      <c r="F18" s="2">
        <v>1540.1558865966581</v>
      </c>
      <c r="G18" s="20">
        <f t="shared" si="1"/>
        <v>1549.4220444902564</v>
      </c>
      <c r="H18" s="10">
        <f t="shared" si="2"/>
        <v>0.83859850660539914</v>
      </c>
      <c r="K18" s="7">
        <f>_xlfn.FORECAST.LINEAR(K3,B18:G18,B3:G3)</f>
        <v>1436.9303669368237</v>
      </c>
      <c r="L18" s="8">
        <f>_xlfn.FORECAST.LINEAR(L3,B18:G18,B3:G3)</f>
        <v>1587.4068458679067</v>
      </c>
      <c r="M18" s="7">
        <f>_xlfn.FORECAST.LINEAR(M3,B18:G18,B3:G3)</f>
        <v>1737.883324798986</v>
      </c>
    </row>
    <row r="19" spans="1:13" x14ac:dyDescent="0.35">
      <c r="A19" s="19" t="s">
        <v>15</v>
      </c>
      <c r="B19" s="14">
        <v>777</v>
      </c>
      <c r="C19" s="13">
        <v>1245</v>
      </c>
      <c r="D19" s="2">
        <v>1168.6911387997461</v>
      </c>
      <c r="E19" s="2">
        <f t="shared" si="0"/>
        <v>1423.7692307692309</v>
      </c>
      <c r="F19" s="2">
        <v>1294.7726914113191</v>
      </c>
      <c r="G19" s="20">
        <f t="shared" si="1"/>
        <v>1365.9651634011229</v>
      </c>
      <c r="H19" s="10">
        <f t="shared" si="2"/>
        <v>0.79807692307692313</v>
      </c>
      <c r="K19" s="7">
        <f>_xlfn.FORECAST.LINEAR(K3,B19:G19,B3:G3)</f>
        <v>1182.3881226968806</v>
      </c>
      <c r="L19" s="8">
        <f>_xlfn.FORECAST.LINEAR(L3,B19:G19,B3:G3)</f>
        <v>1363.2576108970097</v>
      </c>
      <c r="M19" s="7">
        <f>_xlfn.FORECAST.LINEAR(M3,B19:G19,B3:G3)</f>
        <v>1544.1270990971316</v>
      </c>
    </row>
    <row r="20" spans="1:13" x14ac:dyDescent="0.35">
      <c r="A20" s="19" t="s">
        <v>16</v>
      </c>
      <c r="B20" s="14">
        <v>639</v>
      </c>
      <c r="C20" s="1">
        <v>859</v>
      </c>
      <c r="D20" s="2">
        <v>956.48611097710091</v>
      </c>
      <c r="E20" s="2">
        <f t="shared" si="0"/>
        <v>1144.2883211678832</v>
      </c>
      <c r="F20" s="2">
        <v>1118.8215640636772</v>
      </c>
      <c r="G20" s="20">
        <f t="shared" si="1"/>
        <v>1331.6072020023728</v>
      </c>
      <c r="H20" s="10">
        <f t="shared" si="2"/>
        <v>0.78375912408759119</v>
      </c>
      <c r="K20" s="7">
        <f>_xlfn.FORECAST.LINEAR(K3,B20:G20,B3:G3)</f>
        <v>971.28121890328475</v>
      </c>
      <c r="L20" s="8">
        <f>_xlfn.FORECAST.LINEAR(L3,B20:G20,B3:G3)</f>
        <v>1192.7971036946037</v>
      </c>
      <c r="M20" s="7">
        <f>_xlfn.FORECAST.LINEAR(M3,B20:G20,B3:G3)</f>
        <v>1414.3129884859154</v>
      </c>
    </row>
    <row r="21" spans="1:13" x14ac:dyDescent="0.35">
      <c r="A21" s="19" t="s">
        <v>17</v>
      </c>
      <c r="B21" s="14">
        <v>511</v>
      </c>
      <c r="C21" s="1">
        <v>575</v>
      </c>
      <c r="D21" s="2">
        <v>740.44522914982008</v>
      </c>
      <c r="E21" s="2">
        <f t="shared" si="0"/>
        <v>921.33204633204639</v>
      </c>
      <c r="F21" s="2">
        <v>888.27769319146682</v>
      </c>
      <c r="G21" s="20">
        <f t="shared" si="1"/>
        <v>1053.6258786258788</v>
      </c>
      <c r="H21" s="10">
        <f t="shared" si="2"/>
        <v>0.74002574002574006</v>
      </c>
      <c r="K21" s="7">
        <f>_xlfn.FORECAST.LINEAR(K3,B21:G21,B3:G3)</f>
        <v>750.36292998569115</v>
      </c>
      <c r="L21" s="8">
        <f>_xlfn.FORECAST.LINEAR(L3,B21:G21,B3:G3)</f>
        <v>937.86619737079309</v>
      </c>
      <c r="M21" s="7">
        <f>_xlfn.FORECAST.LINEAR(M3,B21:G21,B3:G3)</f>
        <v>1125.369464755895</v>
      </c>
    </row>
    <row r="22" spans="1:13" x14ac:dyDescent="0.35">
      <c r="A22" s="19" t="s">
        <v>18</v>
      </c>
      <c r="B22" s="14">
        <v>475</v>
      </c>
      <c r="C22" s="1">
        <v>676</v>
      </c>
      <c r="D22" s="2">
        <v>820.88159437393915</v>
      </c>
      <c r="E22" s="2">
        <f>H22*(C20+C21+C22)</f>
        <v>877.76</v>
      </c>
      <c r="F22" s="2">
        <v>1081.0515365458195</v>
      </c>
      <c r="G22" s="20">
        <f>H22*(E20+E21+E22)</f>
        <v>1224.4462328799707</v>
      </c>
      <c r="H22" s="10">
        <f>C22/(B20+B21+B22)</f>
        <v>0.41599999999999998</v>
      </c>
      <c r="K22" s="7">
        <f>_xlfn.FORECAST.LINEAR(K3,B22:G22,B3:G3)</f>
        <v>817.84957991235569</v>
      </c>
      <c r="L22" s="8">
        <f>_xlfn.FORECAST.LINEAR(L3,B22:G22,B3:G3)</f>
        <v>1065.8914642379241</v>
      </c>
      <c r="M22" s="7">
        <f>_xlfn.FORECAST.LINEAR(M3,B22:G22,B3:G3)</f>
        <v>1313.9333485634925</v>
      </c>
    </row>
    <row r="23" spans="1:13" x14ac:dyDescent="0.35">
      <c r="A23" s="19"/>
      <c r="G23" s="18"/>
    </row>
    <row r="24" spans="1:13" x14ac:dyDescent="0.35">
      <c r="A24" s="17" t="s">
        <v>19</v>
      </c>
      <c r="B24" s="3">
        <v>2010</v>
      </c>
      <c r="C24" s="3">
        <v>2020</v>
      </c>
      <c r="D24" s="3">
        <v>2025</v>
      </c>
      <c r="E24" s="3">
        <v>2030</v>
      </c>
      <c r="F24" s="3">
        <v>2035</v>
      </c>
      <c r="G24" s="21">
        <v>2040</v>
      </c>
      <c r="K24" s="5">
        <v>2025</v>
      </c>
      <c r="L24" s="5">
        <v>2035</v>
      </c>
      <c r="M24" s="11">
        <v>2045</v>
      </c>
    </row>
    <row r="25" spans="1:13" x14ac:dyDescent="0.35">
      <c r="A25" s="19" t="s">
        <v>1</v>
      </c>
      <c r="B25" s="14">
        <v>1971</v>
      </c>
      <c r="C25" s="13">
        <v>1749</v>
      </c>
      <c r="D25" s="13">
        <v>2005.0466160030301</v>
      </c>
      <c r="E25" s="2">
        <f>H25*(E28+E29+E30+E31+E32+E33)</f>
        <v>2005.3693094740468</v>
      </c>
      <c r="F25" s="2">
        <v>2137.5248557164668</v>
      </c>
      <c r="G25" s="20">
        <f>H25*(G28+G29+G30+G31+G32+G33)</f>
        <v>2246.336342515026</v>
      </c>
      <c r="H25" s="10">
        <f>C25/(C28+C29+C30+C31+C32+C33)</f>
        <v>0.12233335664824789</v>
      </c>
      <c r="K25" s="7">
        <f>_xlfn.FORECAST.LINEAR(K24,B25:G25,B24:G24)</f>
        <v>2000.1985348007256</v>
      </c>
      <c r="L25" s="7">
        <f>_xlfn.FORECAST.LINEAR(L24,B25:G25,B24:G24)</f>
        <v>2113.2844497049446</v>
      </c>
      <c r="M25" s="7">
        <f>_xlfn.FORECAST.LINEAR(M24,B25:G25,B24:G24)</f>
        <v>2226.3703646091599</v>
      </c>
    </row>
    <row r="26" spans="1:13" x14ac:dyDescent="0.35">
      <c r="A26" s="19" t="s">
        <v>2</v>
      </c>
      <c r="B26" s="14">
        <v>1837</v>
      </c>
      <c r="C26" s="13">
        <v>1884</v>
      </c>
      <c r="D26" s="13">
        <v>2081.3487437438162</v>
      </c>
      <c r="E26" s="2">
        <f>H26*(E29+E30+E31+E32+E33+E34)</f>
        <v>2170.249009477825</v>
      </c>
      <c r="F26" s="2">
        <v>2292.9253237050216</v>
      </c>
      <c r="G26" s="20">
        <f>H26*(G29+G30+G31+G32+G33+G34)</f>
        <v>2415.1065186765154</v>
      </c>
      <c r="H26" s="10">
        <f>C26/(C29+C30+C31+C32+C33+C34)</f>
        <v>0.12872369499863351</v>
      </c>
      <c r="K26" s="7">
        <f>_xlfn.FORECAST.LINEAR(K24,B26:G26,B24:G24)</f>
        <v>2079.4447990617264</v>
      </c>
      <c r="L26" s="8">
        <f>_xlfn.FORECAST.LINEAR(L24,B26:G26,B24:G24)</f>
        <v>2283.4056002945581</v>
      </c>
      <c r="M26" s="7">
        <f>_xlfn.FORECAST.LINEAR(M24,B26:G26,B24:G24)</f>
        <v>2487.3664015273898</v>
      </c>
    </row>
    <row r="27" spans="1:13" x14ac:dyDescent="0.35">
      <c r="A27" s="19" t="s">
        <v>3</v>
      </c>
      <c r="B27" s="14">
        <v>1642</v>
      </c>
      <c r="C27" s="13">
        <v>1863</v>
      </c>
      <c r="D27" s="13">
        <v>1785.6307276220541</v>
      </c>
      <c r="E27" s="2">
        <f t="shared" ref="E27:E41" si="3">H27*C25</f>
        <v>1653.1643835616439</v>
      </c>
      <c r="F27" s="2">
        <v>1885.1292175135386</v>
      </c>
      <c r="G27" s="20">
        <f t="shared" ref="G27:G41" si="4">H27*E25</f>
        <v>1895.4860596398523</v>
      </c>
      <c r="H27" s="10">
        <f t="shared" ref="H27:H41" si="5">C27/B25</f>
        <v>0.9452054794520548</v>
      </c>
      <c r="K27" s="7">
        <f>_xlfn.FORECAST.LINEAR(K24,B27:G27,B24:G24)</f>
        <v>1776.7434808933831</v>
      </c>
      <c r="L27" s="8">
        <f>_xlfn.FORECAST.LINEAR(L24,B27:G27,B24:G24)</f>
        <v>1840.6929838701744</v>
      </c>
      <c r="M27" s="7">
        <f>_xlfn.FORECAST.LINEAR(M24,B27:G27,B24:G24)</f>
        <v>1904.6424868469676</v>
      </c>
    </row>
    <row r="28" spans="1:13" x14ac:dyDescent="0.35">
      <c r="A28" s="19" t="s">
        <v>4</v>
      </c>
      <c r="B28" s="14">
        <v>1487</v>
      </c>
      <c r="C28" s="13">
        <v>1926</v>
      </c>
      <c r="D28" s="13">
        <v>1917.1760774824361</v>
      </c>
      <c r="E28" s="2">
        <f t="shared" si="3"/>
        <v>1975.2770821992378</v>
      </c>
      <c r="F28" s="2">
        <v>2161.1385109171752</v>
      </c>
      <c r="G28" s="20">
        <f t="shared" si="4"/>
        <v>2275.3944432521994</v>
      </c>
      <c r="H28" s="10">
        <f t="shared" si="5"/>
        <v>1.0484485574305933</v>
      </c>
      <c r="K28" s="7">
        <f>_xlfn.FORECAST.LINEAR(K24,B28:G28,B24:G24)</f>
        <v>1916.6727990346044</v>
      </c>
      <c r="L28" s="8">
        <f>_xlfn.FORECAST.LINEAR(L24,B28:G28,B24:G24)</f>
        <v>2158.622118678024</v>
      </c>
      <c r="M28" s="7">
        <f>_xlfn.FORECAST.LINEAR(M24,B28:G28,B24:G24)</f>
        <v>2400.5714383214363</v>
      </c>
    </row>
    <row r="29" spans="1:13" x14ac:dyDescent="0.35">
      <c r="A29" s="19" t="s">
        <v>5</v>
      </c>
      <c r="B29" s="14">
        <v>1653</v>
      </c>
      <c r="C29" s="13">
        <v>1975</v>
      </c>
      <c r="D29" s="13">
        <v>1964.0674454378859</v>
      </c>
      <c r="E29" s="2">
        <f t="shared" si="3"/>
        <v>2240.8191230207062</v>
      </c>
      <c r="F29" s="2">
        <v>2090.7889797321404</v>
      </c>
      <c r="G29" s="20">
        <f t="shared" si="4"/>
        <v>1988.4285368661672</v>
      </c>
      <c r="H29" s="10">
        <f t="shared" si="5"/>
        <v>1.2028014616321558</v>
      </c>
      <c r="K29" s="7">
        <f>_xlfn.FORECAST.LINEAR(K24,B29:G29,B24:G24)</f>
        <v>1964.1652332514168</v>
      </c>
      <c r="L29" s="8">
        <f>_xlfn.FORECAST.LINEAR(L24,B29:G29,B24:G24)</f>
        <v>2091.2779187998058</v>
      </c>
      <c r="M29" s="7">
        <f>_xlfn.FORECAST.LINEAR(M24,B29:G29,B24:G24)</f>
        <v>2218.3906043481948</v>
      </c>
    </row>
    <row r="30" spans="1:13" x14ac:dyDescent="0.35">
      <c r="A30" s="19" t="s">
        <v>6</v>
      </c>
      <c r="B30" s="14">
        <v>2258</v>
      </c>
      <c r="C30" s="13">
        <v>2473</v>
      </c>
      <c r="D30" s="13">
        <v>2807.4413110007299</v>
      </c>
      <c r="E30" s="2">
        <f t="shared" si="3"/>
        <v>3203.0921318090113</v>
      </c>
      <c r="F30" s="2">
        <v>3193.8783076788677</v>
      </c>
      <c r="G30" s="20">
        <f t="shared" si="4"/>
        <v>3285.0438629984637</v>
      </c>
      <c r="H30" s="10">
        <f t="shared" si="5"/>
        <v>1.6630800268997983</v>
      </c>
      <c r="K30" s="7">
        <f>_xlfn.FORECAST.LINEAR(K24,B30:G30,B24:G24)</f>
        <v>2806.3783860811818</v>
      </c>
      <c r="L30" s="8">
        <f>_xlfn.FORECAST.LINEAR(L24,B30:G30,B24:G24)</f>
        <v>3188.5636830811563</v>
      </c>
      <c r="M30" s="7">
        <f>_xlfn.FORECAST.LINEAR(M24,B30:G30,B24:G24)</f>
        <v>3570.7489800811454</v>
      </c>
    </row>
    <row r="31" spans="1:13" x14ac:dyDescent="0.35">
      <c r="A31" s="19" t="s">
        <v>7</v>
      </c>
      <c r="B31" s="14">
        <v>2587</v>
      </c>
      <c r="C31" s="13">
        <v>2847</v>
      </c>
      <c r="D31" s="13">
        <v>3089.551398022857</v>
      </c>
      <c r="E31" s="2">
        <f t="shared" si="3"/>
        <v>3401.5880217785843</v>
      </c>
      <c r="F31" s="2">
        <v>3358.336100512628</v>
      </c>
      <c r="G31" s="20">
        <f t="shared" si="4"/>
        <v>3859.4144242225957</v>
      </c>
      <c r="H31" s="10">
        <f t="shared" si="5"/>
        <v>1.7223230490018149</v>
      </c>
      <c r="K31" s="7">
        <f>_xlfn.FORECAST.LINEAR(K24,B31:G31,B24:G24)</f>
        <v>3123.2310834138189</v>
      </c>
      <c r="L31" s="8">
        <f>_xlfn.FORECAST.LINEAR(L24,B31:G31,B24:G24)</f>
        <v>3526.7345274674881</v>
      </c>
      <c r="M31" s="7">
        <f>_xlfn.FORECAST.LINEAR(M24,B31:G31,B24:G24)</f>
        <v>3930.2379715211573</v>
      </c>
    </row>
    <row r="32" spans="1:13" x14ac:dyDescent="0.35">
      <c r="A32" s="19" t="s">
        <v>8</v>
      </c>
      <c r="B32" s="14">
        <v>2503</v>
      </c>
      <c r="C32" s="13">
        <v>2699</v>
      </c>
      <c r="D32" s="13">
        <v>2983.812350835331</v>
      </c>
      <c r="E32" s="2">
        <f t="shared" si="3"/>
        <v>2955.9906997342782</v>
      </c>
      <c r="F32" s="2">
        <v>3381.505992829043</v>
      </c>
      <c r="G32" s="20">
        <f t="shared" si="4"/>
        <v>3828.6738989160858</v>
      </c>
      <c r="H32" s="10">
        <f t="shared" si="5"/>
        <v>1.1953055801594332</v>
      </c>
      <c r="K32" s="7">
        <f>_xlfn.FORECAST.LINEAR(K24,B32:G32,B24:G24)</f>
        <v>2988.9538703662256</v>
      </c>
      <c r="L32" s="8">
        <f>_xlfn.FORECAST.LINEAR(L24,B32:G32,B24:G24)</f>
        <v>3407.2135904835741</v>
      </c>
      <c r="M32" s="7">
        <f>_xlfn.FORECAST.LINEAR(M24,B32:G32,B24:G24)</f>
        <v>3825.4733106009226</v>
      </c>
    </row>
    <row r="33" spans="1:13" x14ac:dyDescent="0.35">
      <c r="A33" s="19" t="s">
        <v>9</v>
      </c>
      <c r="B33" s="14">
        <v>2403</v>
      </c>
      <c r="C33" s="13">
        <v>2377</v>
      </c>
      <c r="D33" s="13">
        <v>2661.7610621580388</v>
      </c>
      <c r="E33" s="2">
        <f t="shared" si="3"/>
        <v>2615.8944723618092</v>
      </c>
      <c r="F33" s="2">
        <v>2965.2326470255284</v>
      </c>
      <c r="G33" s="20">
        <f t="shared" si="4"/>
        <v>3125.463752519403</v>
      </c>
      <c r="H33" s="10">
        <f t="shared" si="5"/>
        <v>0.91882489369926557</v>
      </c>
      <c r="K33" s="7">
        <f>_xlfn.FORECAST.LINEAR(K24,B33:G33,B24:G24)</f>
        <v>2649.192459782942</v>
      </c>
      <c r="L33" s="8">
        <f>_xlfn.FORECAST.LINEAR(L24,B33:G33,B24:G24)</f>
        <v>2902.3896351500371</v>
      </c>
      <c r="M33" s="7">
        <f>_xlfn.FORECAST.LINEAR(M24,B33:G33,B24:G24)</f>
        <v>3155.5868105171394</v>
      </c>
    </row>
    <row r="34" spans="1:13" x14ac:dyDescent="0.35">
      <c r="A34" s="19" t="s">
        <v>10</v>
      </c>
      <c r="B34" s="14">
        <v>2454</v>
      </c>
      <c r="C34" s="13">
        <v>2265</v>
      </c>
      <c r="D34" s="13">
        <v>2538.6223844743145</v>
      </c>
      <c r="E34" s="2">
        <f t="shared" si="3"/>
        <v>2442.3631642029568</v>
      </c>
      <c r="F34" s="2">
        <v>2781.7383531913729</v>
      </c>
      <c r="G34" s="20">
        <f t="shared" si="4"/>
        <v>2674.9176727519539</v>
      </c>
      <c r="H34" s="10">
        <f t="shared" si="5"/>
        <v>0.90491410307630848</v>
      </c>
      <c r="K34" s="7">
        <f>_xlfn.FORECAST.LINEAR(K24,B34:G34,B24:G24)</f>
        <v>2506.8015143800803</v>
      </c>
      <c r="L34" s="8">
        <f>_xlfn.FORECAST.LINEAR(L24,B34:G34,B24:G24)</f>
        <v>2622.634002720195</v>
      </c>
      <c r="M34" s="7">
        <f>_xlfn.FORECAST.LINEAR(M24,B34:G34,B24:G24)</f>
        <v>2738.4664910603133</v>
      </c>
    </row>
    <row r="35" spans="1:13" x14ac:dyDescent="0.35">
      <c r="A35" s="19" t="s">
        <v>11</v>
      </c>
      <c r="B35" s="14">
        <v>2227</v>
      </c>
      <c r="C35" s="13">
        <v>2232</v>
      </c>
      <c r="D35" s="13">
        <v>2322.4369866454726</v>
      </c>
      <c r="E35" s="2">
        <f t="shared" si="3"/>
        <v>2207.8501872659176</v>
      </c>
      <c r="F35" s="2">
        <v>2477.421949340358</v>
      </c>
      <c r="G35" s="20">
        <f t="shared" si="4"/>
        <v>2429.7446784484223</v>
      </c>
      <c r="H35" s="10">
        <f t="shared" si="5"/>
        <v>0.92883895131086147</v>
      </c>
      <c r="K35" s="7">
        <f>_xlfn.FORECAST.LINEAR(K24,B35:G35,B24:G24)</f>
        <v>2303.1216785587167</v>
      </c>
      <c r="L35" s="8">
        <f>_xlfn.FORECAST.LINEAR(L24,B35:G35,B24:G24)</f>
        <v>2380.845408906589</v>
      </c>
      <c r="M35" s="7">
        <f>_xlfn.FORECAST.LINEAR(M24,B35:G35,B24:G24)</f>
        <v>2458.5691392544613</v>
      </c>
    </row>
    <row r="36" spans="1:13" x14ac:dyDescent="0.35">
      <c r="A36" s="19" t="s">
        <v>12</v>
      </c>
      <c r="B36" s="14">
        <v>1990</v>
      </c>
      <c r="C36" s="13">
        <v>2260</v>
      </c>
      <c r="D36" s="13">
        <v>2162.9260418527883</v>
      </c>
      <c r="E36" s="2">
        <f t="shared" si="3"/>
        <v>2085.9413202933988</v>
      </c>
      <c r="F36" s="2">
        <v>2256.544975509576</v>
      </c>
      <c r="G36" s="20">
        <f t="shared" si="4"/>
        <v>2249.2831096571649</v>
      </c>
      <c r="H36" s="10">
        <f t="shared" si="5"/>
        <v>0.92094539527302366</v>
      </c>
      <c r="K36" s="7">
        <f>_xlfn.FORECAST.LINEAR(K24,B36:G36,B24:G24)</f>
        <v>2156.2780681067288</v>
      </c>
      <c r="L36" s="8">
        <f>_xlfn.FORECAST.LINEAR(L24,B36:G36,B24:G24)</f>
        <v>2223.3051067792785</v>
      </c>
      <c r="M36" s="7">
        <f>_xlfn.FORECAST.LINEAR(M24,B36:G36,B24:G24)</f>
        <v>2290.3321454518264</v>
      </c>
    </row>
    <row r="37" spans="1:13" x14ac:dyDescent="0.35">
      <c r="A37" s="19" t="s">
        <v>13</v>
      </c>
      <c r="B37" s="14">
        <v>1813</v>
      </c>
      <c r="C37" s="13">
        <v>2082</v>
      </c>
      <c r="D37" s="13">
        <v>2018.5038417315263</v>
      </c>
      <c r="E37" s="2">
        <f t="shared" si="3"/>
        <v>2086.6744499326446</v>
      </c>
      <c r="F37" s="2">
        <v>2108.4223388553182</v>
      </c>
      <c r="G37" s="20">
        <f t="shared" si="4"/>
        <v>2064.0970318310015</v>
      </c>
      <c r="H37" s="10">
        <f t="shared" si="5"/>
        <v>0.93488998652896271</v>
      </c>
      <c r="K37" s="7">
        <f>_xlfn.FORECAST.LINEAR(K24,B37:G37,B24:G24)</f>
        <v>2015.6794532152799</v>
      </c>
      <c r="L37" s="8">
        <f>_xlfn.FORECAST.LINEAR(L24,B37:G37,B24:G24)</f>
        <v>2094.3003962740895</v>
      </c>
      <c r="M37" s="7">
        <f>_xlfn.FORECAST.LINEAR(M24,B37:G37,B24:G24)</f>
        <v>2172.9213393328992</v>
      </c>
    </row>
    <row r="38" spans="1:13" x14ac:dyDescent="0.35">
      <c r="A38" s="19" t="s">
        <v>14</v>
      </c>
      <c r="B38" s="14">
        <v>1346</v>
      </c>
      <c r="C38" s="13">
        <v>1762</v>
      </c>
      <c r="D38" s="13">
        <v>1720.713052701074</v>
      </c>
      <c r="E38" s="2">
        <f t="shared" si="3"/>
        <v>2001.0653266331658</v>
      </c>
      <c r="F38" s="2">
        <v>1858.3232177658356</v>
      </c>
      <c r="G38" s="20">
        <f t="shared" si="4"/>
        <v>1846.9490484205871</v>
      </c>
      <c r="H38" s="10">
        <f t="shared" si="5"/>
        <v>0.88542713567839193</v>
      </c>
      <c r="K38" s="7">
        <f>_xlfn.FORECAST.LINEAR(K24,B38:G38,B24:G24)</f>
        <v>1728.0292691260183</v>
      </c>
      <c r="L38" s="8">
        <f>_xlfn.FORECAST.LINEAR(L24,B38:G38,B24:G24)</f>
        <v>1894.9042998905643</v>
      </c>
      <c r="M38" s="7">
        <f>_xlfn.FORECAST.LINEAR(M24,B38:G38,B24:G24)</f>
        <v>2061.7793306551102</v>
      </c>
    </row>
    <row r="39" spans="1:13" x14ac:dyDescent="0.35">
      <c r="A39" s="19" t="s">
        <v>15</v>
      </c>
      <c r="B39" s="14">
        <v>951</v>
      </c>
      <c r="C39" s="13">
        <v>1494</v>
      </c>
      <c r="D39" s="13">
        <v>1429.953580135385</v>
      </c>
      <c r="E39" s="2">
        <f t="shared" si="3"/>
        <v>1715.6690568119141</v>
      </c>
      <c r="F39" s="2">
        <v>1602.4889115921105</v>
      </c>
      <c r="G39" s="20">
        <f t="shared" si="4"/>
        <v>1719.5210304464265</v>
      </c>
      <c r="H39" s="10">
        <f t="shared" si="5"/>
        <v>0.82404853833425262</v>
      </c>
      <c r="K39" s="7">
        <f>_xlfn.FORECAST.LINEAR(K24,B39:G39,B24:G24)</f>
        <v>1445.9911568070602</v>
      </c>
      <c r="L39" s="8">
        <f>_xlfn.FORECAST.LINEAR(L24,B39:G39,B24:G24)</f>
        <v>1682.6767949505011</v>
      </c>
      <c r="M39" s="7">
        <f>_xlfn.FORECAST.LINEAR(M24,B39:G39,B24:G24)</f>
        <v>1919.3624330939419</v>
      </c>
    </row>
    <row r="40" spans="1:13" x14ac:dyDescent="0.35">
      <c r="A40" s="19" t="s">
        <v>16</v>
      </c>
      <c r="B40" s="14">
        <v>864</v>
      </c>
      <c r="C40" s="13">
        <v>1216</v>
      </c>
      <c r="D40" s="13">
        <v>1319.5905793951169</v>
      </c>
      <c r="E40" s="2">
        <f t="shared" si="3"/>
        <v>1591.8216939078752</v>
      </c>
      <c r="F40" s="2">
        <v>1539.6835602974097</v>
      </c>
      <c r="G40" s="20">
        <f t="shared" si="4"/>
        <v>1807.7975016240191</v>
      </c>
      <c r="H40" s="10">
        <f t="shared" si="5"/>
        <v>0.90341753343239228</v>
      </c>
      <c r="K40" s="7">
        <f>_xlfn.FORECAST.LINEAR(K24,B40:G40,B24:G24)</f>
        <v>1339.7162671902552</v>
      </c>
      <c r="L40" s="8">
        <f>_xlfn.FORECAST.LINEAR(L24,B40:G40,B24:G24)</f>
        <v>1640.3119992731081</v>
      </c>
      <c r="M40" s="7">
        <f>_xlfn.FORECAST.LINEAR(M24,B40:G40,B24:G24)</f>
        <v>1940.907731355961</v>
      </c>
    </row>
    <row r="41" spans="1:13" x14ac:dyDescent="0.35">
      <c r="A41" s="19" t="s">
        <v>17</v>
      </c>
      <c r="B41" s="14">
        <v>743</v>
      </c>
      <c r="C41" s="1">
        <v>836</v>
      </c>
      <c r="D41" s="13">
        <v>1071.9564225757422</v>
      </c>
      <c r="E41" s="2">
        <f t="shared" si="3"/>
        <v>1313.3375394321765</v>
      </c>
      <c r="F41" s="2">
        <v>1292.8940139954357</v>
      </c>
      <c r="G41" s="20">
        <f t="shared" si="4"/>
        <v>1508.2011897947004</v>
      </c>
      <c r="H41" s="10">
        <f t="shared" si="5"/>
        <v>0.87907465825446895</v>
      </c>
      <c r="K41" s="7">
        <f>_xlfn.FORECAST.LINEAR(K24,B41:G41,B24:G24)</f>
        <v>1083.2277264681325</v>
      </c>
      <c r="L41" s="8">
        <f>_xlfn.FORECAST.LINEAR(L24,B41:G41,B24:G24)</f>
        <v>1349.2505334573725</v>
      </c>
      <c r="M41" s="7">
        <f>_xlfn.FORECAST.LINEAR(M24,B41:G41,B24:G24)</f>
        <v>1615.2733404466126</v>
      </c>
    </row>
    <row r="42" spans="1:13" x14ac:dyDescent="0.35">
      <c r="A42" s="19" t="s">
        <v>18</v>
      </c>
      <c r="B42" s="14">
        <v>1140</v>
      </c>
      <c r="C42" s="13">
        <v>1290</v>
      </c>
      <c r="D42" s="13">
        <v>1547.970718697019</v>
      </c>
      <c r="E42" s="2">
        <f>H42*(C40+C41+C42)</f>
        <v>1569.4139060793593</v>
      </c>
      <c r="F42" s="2">
        <v>1909.8918175507279</v>
      </c>
      <c r="G42" s="20">
        <f>H42*(E40+E41+E42)</f>
        <v>2101.2738805427884</v>
      </c>
      <c r="H42" s="10">
        <f>C42/(B40+B41+B42)</f>
        <v>0.46960320349472151</v>
      </c>
      <c r="K42" s="7">
        <f>_xlfn.FORECAST.LINEAR(K24,B42:G42,B24:G24)</f>
        <v>1538.8512098804204</v>
      </c>
      <c r="L42" s="8">
        <f>_xlfn.FORECAST.LINEAR(L24,B42:G42,B24:G24)</f>
        <v>1864.2942734677781</v>
      </c>
      <c r="M42" s="7">
        <f>_xlfn.FORECAST.LINEAR(M24,B42:G42,B24:G24)</f>
        <v>2189.7373370551504</v>
      </c>
    </row>
    <row r="43" spans="1:13" x14ac:dyDescent="0.35">
      <c r="A43" s="19"/>
      <c r="E43" s="2"/>
      <c r="F43" s="2"/>
      <c r="G43" s="20"/>
      <c r="K43" s="7"/>
      <c r="L43" s="8"/>
      <c r="M43" s="7"/>
    </row>
    <row r="44" spans="1:13" ht="15" thickBot="1" x14ac:dyDescent="0.4">
      <c r="A44" s="22" t="s">
        <v>20</v>
      </c>
      <c r="B44" s="23">
        <f>SUM(B5:B22,B25:B42)</f>
        <v>61209</v>
      </c>
      <c r="C44" s="23">
        <f>SUM(C5:C22,C25:C42)</f>
        <v>67117</v>
      </c>
      <c r="D44" s="23">
        <f>SUM(D5:D22,D24:D42)</f>
        <v>72811.985896468148</v>
      </c>
      <c r="E44" s="23">
        <f>SUM(E5:E22,E25:E42)</f>
        <v>73904.926323019448</v>
      </c>
      <c r="F44" s="23">
        <f>SUM(F5:F22,F25:F42)</f>
        <v>77392.330825671655</v>
      </c>
      <c r="G44" s="24">
        <f>SUM(G5:G22,G25:G42)</f>
        <v>80846.28167262474</v>
      </c>
      <c r="H44" s="12"/>
      <c r="I44" s="12"/>
    </row>
    <row r="45" spans="1:13" x14ac:dyDescent="0.35">
      <c r="B45" s="2"/>
      <c r="C45" s="2"/>
      <c r="D45" s="2"/>
      <c r="E45" s="2"/>
      <c r="F45" s="2"/>
      <c r="G45" s="2"/>
      <c r="H45" s="2"/>
      <c r="I45" s="2"/>
    </row>
    <row r="46" spans="1:13" x14ac:dyDescent="0.35">
      <c r="C46" s="2"/>
      <c r="D46" s="2"/>
      <c r="E46" s="2"/>
      <c r="F46" s="2"/>
      <c r="G46" s="2"/>
      <c r="H46" s="2"/>
      <c r="I46" s="2"/>
    </row>
    <row r="48" spans="1:13" ht="15" thickBot="1" x14ac:dyDescent="0.4">
      <c r="H48" s="12"/>
      <c r="K48" s="4"/>
      <c r="L48" s="4"/>
    </row>
  </sheetData>
  <mergeCells count="1">
    <mergeCell ref="K2:M2"/>
  </mergeCells>
  <pageMargins left="0.7" right="0.7" top="0.75" bottom="0.75" header="0.3" footer="0.3"/>
  <ignoredErrors>
    <ignoredError sqref="B44:C44 F44" formulaRange="1"/>
    <ignoredError sqref="D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Projections</vt:lpstr>
      <vt:lpstr>Estimates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Condon</dc:creator>
  <cp:lastModifiedBy>William Condon</cp:lastModifiedBy>
  <dcterms:created xsi:type="dcterms:W3CDTF">2024-11-14T00:40:34Z</dcterms:created>
  <dcterms:modified xsi:type="dcterms:W3CDTF">2024-12-18T16:13:18Z</dcterms:modified>
</cp:coreProperties>
</file>