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-ineuron\Excel\"/>
    </mc:Choice>
  </mc:AlternateContent>
  <xr:revisionPtr revIDLastSave="0" documentId="8_{3CAB5C98-C8C4-4C0C-A17B-1FAC4EEC630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F11" i="3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2" i="3"/>
  <c r="F3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H52" i="1" l="1"/>
  <c r="H48" i="1"/>
  <c r="H47" i="1"/>
  <c r="H44" i="1"/>
  <c r="H43" i="1"/>
  <c r="H42" i="1"/>
  <c r="H39" i="1"/>
  <c r="H37" i="1"/>
  <c r="H38" i="1"/>
  <c r="H36" i="1"/>
  <c r="H33" i="1"/>
  <c r="H32" i="1"/>
  <c r="H31" i="1"/>
  <c r="H30" i="1"/>
  <c r="H29" i="1"/>
  <c r="H49" i="1"/>
  <c r="H45" i="1"/>
</calcChain>
</file>

<file path=xl/sharedStrings.xml><?xml version="1.0" encoding="utf-8"?>
<sst xmlns="http://schemas.openxmlformats.org/spreadsheetml/2006/main" count="1538" uniqueCount="81">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</sst>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40" workbookViewId="0">
      <selection activeCell="H52" sqref="H52"/>
    </sheetView>
  </sheetViews>
  <sheetFormatPr defaultRowHeight="15" x14ac:dyDescent="0.25"/>
  <cols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47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46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46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H27" t="s">
        <v>43</v>
      </c>
    </row>
    <row r="28" spans="1:8" x14ac:dyDescent="0.25">
      <c r="F28" s="3" t="s">
        <v>23</v>
      </c>
    </row>
    <row r="29" spans="1:8" x14ac:dyDescent="0.25">
      <c r="E29" s="4" t="s">
        <v>35</v>
      </c>
      <c r="H29">
        <f>COUNTIFS(G2:G25,"Boston")</f>
        <v>4</v>
      </c>
    </row>
    <row r="30" spans="1:8" x14ac:dyDescent="0.25">
      <c r="E30" s="4" t="s">
        <v>36</v>
      </c>
      <c r="H30">
        <f>COUNTIFS(D2:D25,"microwave")</f>
        <v>5</v>
      </c>
    </row>
    <row r="31" spans="1:8" x14ac:dyDescent="0.25">
      <c r="E31" s="4" t="s">
        <v>37</v>
      </c>
      <c r="H31">
        <f>COUNTIFS(F2:F25,"truck 3")</f>
        <v>8</v>
      </c>
    </row>
    <row r="32" spans="1:8" x14ac:dyDescent="0.25">
      <c r="E32" s="4" t="s">
        <v>38</v>
      </c>
      <c r="H32">
        <f>COUNTIFS(C2:C25,"Peter White")</f>
        <v>6</v>
      </c>
    </row>
    <row r="33" spans="5:8" x14ac:dyDescent="0.25">
      <c r="E33" s="4" t="s">
        <v>30</v>
      </c>
      <c r="H33">
        <f>COUNTIFS(E2:E25,"&lt;20")</f>
        <v>9</v>
      </c>
    </row>
    <row r="35" spans="5:8" x14ac:dyDescent="0.25">
      <c r="F35" s="3" t="s">
        <v>24</v>
      </c>
    </row>
    <row r="36" spans="5:8" x14ac:dyDescent="0.25">
      <c r="E36" s="4" t="s">
        <v>27</v>
      </c>
      <c r="H36">
        <f>SUMIFS(E2:E25,D2:D25,"refrigerator")</f>
        <v>105</v>
      </c>
    </row>
    <row r="37" spans="5:8" x14ac:dyDescent="0.25">
      <c r="E37" s="4" t="s">
        <v>28</v>
      </c>
      <c r="H37">
        <f>SUMIFS(E2:E25,D2:D25,"washing machine")</f>
        <v>164</v>
      </c>
    </row>
    <row r="38" spans="5:8" x14ac:dyDescent="0.25">
      <c r="E38" s="4" t="s">
        <v>34</v>
      </c>
      <c r="H38">
        <f>SUMIFS(E2:E25,F2:F25,"truck 4")</f>
        <v>156</v>
      </c>
    </row>
    <row r="39" spans="5:8" x14ac:dyDescent="0.25">
      <c r="E39" s="4" t="s">
        <v>45</v>
      </c>
      <c r="H39">
        <f>SUMIFS(E2:E25,F2:F25,"truck*")</f>
        <v>511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H42">
        <f>COUNTIFS(D2:D25,"microwave",G2:G25,"Boston")</f>
        <v>2</v>
      </c>
    </row>
    <row r="43" spans="5:8" x14ac:dyDescent="0.25">
      <c r="E43" s="4" t="s">
        <v>40</v>
      </c>
      <c r="H43">
        <f>COUNTIFS(C2:C25,"Peter White",F2:F25,"truck 1")</f>
        <v>2</v>
      </c>
    </row>
    <row r="44" spans="5:8" x14ac:dyDescent="0.25">
      <c r="E44" s="4" t="s">
        <v>41</v>
      </c>
      <c r="H44">
        <f>COUNTIFS(B2:B25,"&gt;2/3/2013",G2:G25,"Boston")</f>
        <v>2</v>
      </c>
    </row>
    <row r="45" spans="5:8" x14ac:dyDescent="0.25">
      <c r="E45" s="4" t="s">
        <v>42</v>
      </c>
      <c r="H45">
        <f>COUNTIFS(B2:B25,"&gt;=2/3/2013",B2:B25,"&lt;=2/6/2013")</f>
        <v>14</v>
      </c>
    </row>
    <row r="46" spans="5:8" x14ac:dyDescent="0.25">
      <c r="F46" s="3" t="s">
        <v>26</v>
      </c>
    </row>
    <row r="47" spans="5:8" x14ac:dyDescent="0.25">
      <c r="E47" s="4" t="s">
        <v>31</v>
      </c>
      <c r="H47">
        <f>SUMIFS(E2:E25,D2:D25,"microwave",G2:G25,"NY")</f>
        <v>25</v>
      </c>
    </row>
    <row r="48" spans="5:8" x14ac:dyDescent="0.25">
      <c r="E48" s="4" t="s">
        <v>33</v>
      </c>
      <c r="H48">
        <f>SUMIFS(E2:E25,G2:G25,"Pittsburgh",F2:F25,"truck 1")</f>
        <v>75</v>
      </c>
    </row>
    <row r="49" spans="5:8" x14ac:dyDescent="0.25">
      <c r="E49" s="4" t="s">
        <v>44</v>
      </c>
      <c r="H49">
        <f>SUMIFS(E2:E25,B2:B25,"&gt;=2/3/2013",B2:B25,"&lt;=2/6/2013")</f>
        <v>309</v>
      </c>
    </row>
    <row r="52" spans="5:8" x14ac:dyDescent="0.25">
      <c r="E52" s="4" t="s">
        <v>32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4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COUNTIF(B16:B241,"Shaving")</f>
        <v>71</v>
      </c>
      <c r="C2" s="2">
        <f>SUMIFS(E16:E241,B16:B241,"Shaving")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25">
      <c r="A3" s="9" t="s">
        <v>48</v>
      </c>
      <c r="B3" s="2">
        <f>COUNTIF(B16:B241,"Washing and combing")</f>
        <v>46</v>
      </c>
      <c r="C3" s="2">
        <f>SUMIFS(E16:E241,B16:B241,A3)</f>
        <v>1934</v>
      </c>
      <c r="D3" s="2">
        <f>COUNTIFS(B16:B241,A3,D16:D241,"cash")</f>
        <v>31</v>
      </c>
      <c r="E3" s="2">
        <f>COUNTIFS(B16:B241,A3,D16:D241,"credit card")</f>
        <v>15</v>
      </c>
      <c r="F3" s="2">
        <f>SUMIFS(E16:E241,B16:B241,A3,D16:D241,"cash")</f>
        <v>1350</v>
      </c>
    </row>
    <row r="4" spans="1:6" x14ac:dyDescent="0.25">
      <c r="A4" s="10" t="s">
        <v>49</v>
      </c>
      <c r="B4" s="2">
        <f>COUNTIF(B16:B241,"Dyeing")</f>
        <v>50</v>
      </c>
      <c r="C4" s="2">
        <f>SUMIFS(E16:E241,B16:B241,A4)</f>
        <v>1650</v>
      </c>
      <c r="D4" s="2">
        <f>COUNTIFS(B16:B241,A4,D16:D241,"cash")</f>
        <v>35</v>
      </c>
      <c r="E4" s="2">
        <f>COUNTIFS(B16:B241,A4,D16:D241,"credit card")</f>
        <v>15</v>
      </c>
      <c r="F4" s="2">
        <f>SUMIFS(E16:E241,B16:B241,A4,D16:D241,"cash")</f>
        <v>1155</v>
      </c>
    </row>
    <row r="5" spans="1:6" x14ac:dyDescent="0.25">
      <c r="A5" s="2" t="s">
        <v>53</v>
      </c>
      <c r="B5" s="2">
        <f>COUNTIF(B16:B241,"Meeting hairstyles")</f>
        <v>32</v>
      </c>
      <c r="C5" s="2">
        <f>SUMIFS(E16:E241,B16:B241,A5)</f>
        <v>1119</v>
      </c>
      <c r="D5" s="2">
        <f>COUNTIFS(B16:B241,A5,D16:D241,"cash")</f>
        <v>21</v>
      </c>
      <c r="E5" s="2">
        <f>COUNTIFS(B16:B241,A5,D16:D241,"credit card")</f>
        <v>11</v>
      </c>
      <c r="F5" s="2">
        <f>SUMIFS(E16:E241,B16:B241,A5,D16:D241,"cash")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COUNTIF(C16:C241,A9)</f>
        <v>25</v>
      </c>
      <c r="C9" s="2">
        <f>SUMIFS(E16:E241,C16:C241,A9)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SUMIFS(E16:E241,C16:C241,A9,B16:B241,"Shaving",A16:A241,"&gt;=5/10/2013",A16:A241,"&lt;=5/20/2013")</f>
        <v>31</v>
      </c>
    </row>
    <row r="10" spans="1:6" x14ac:dyDescent="0.25">
      <c r="A10" s="9" t="s">
        <v>55</v>
      </c>
      <c r="B10" s="2">
        <f>COUNTIF(C16:C241,A10)</f>
        <v>31</v>
      </c>
      <c r="C10" s="2">
        <f>SUMIFS(E16:E241,C16:C241,A10)</f>
        <v>965</v>
      </c>
      <c r="D10" s="2">
        <f>COUNTIFS(C16:C241,A10,B16:B241,"Shaving")</f>
        <v>8</v>
      </c>
      <c r="E10" s="2">
        <f>COUNTIFS(C16:C241,A10,B16:B241,"kids")</f>
        <v>1</v>
      </c>
      <c r="F10" s="2">
        <f>SUMIFS(E16:E241,C16:C241,A10,B16:B241,"Shaving",A16:A241,"&gt;=5/10/2013",A16:A241,"&lt;=5/20/2013")</f>
        <v>24</v>
      </c>
    </row>
    <row r="11" spans="1:6" x14ac:dyDescent="0.25">
      <c r="A11" s="9" t="s">
        <v>57</v>
      </c>
      <c r="B11" s="2">
        <f>COUNTIF(C16:C241,A11)</f>
        <v>23</v>
      </c>
      <c r="C11" s="2">
        <f>SUMIFS(E16:E241,C16:C241,A11)</f>
        <v>701</v>
      </c>
      <c r="D11" s="2">
        <f>COUNTIFS(C16:C241,A11,B16:B241,"Shaving")</f>
        <v>5</v>
      </c>
      <c r="E11" s="2">
        <f>COUNTIFS(C16:C241,A11,B16:B241,"kids")</f>
        <v>1</v>
      </c>
      <c r="F11" s="2">
        <f>SUMIFS(E16:E241,C16:C241,A11,B16:B241,"Shaving",A16:A241,"&gt;=5/10/2013",A16:A241,"&lt;=5/20/2013")</f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66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48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49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53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55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57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66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10"/>
  <sheetViews>
    <sheetView tabSelected="1" workbookViewId="0">
      <selection activeCell="N3" sqref="N3"/>
    </sheetView>
  </sheetViews>
  <sheetFormatPr defaultRowHeight="15" x14ac:dyDescent="0.25"/>
  <sheetData>
    <row r="3" spans="2:14" x14ac:dyDescent="0.25">
      <c r="M3" t="s">
        <v>77</v>
      </c>
      <c r="N3">
        <f>COUNTIF(M3:M10,"")</f>
        <v>2</v>
      </c>
    </row>
    <row r="4" spans="2:14" x14ac:dyDescent="0.25">
      <c r="M4" t="s">
        <v>78</v>
      </c>
    </row>
    <row r="6" spans="2:14" x14ac:dyDescent="0.25">
      <c r="M6" t="s">
        <v>77</v>
      </c>
    </row>
    <row r="7" spans="2:14" x14ac:dyDescent="0.25">
      <c r="M7" t="s">
        <v>79</v>
      </c>
    </row>
    <row r="8" spans="2:14" ht="31.5" x14ac:dyDescent="0.5">
      <c r="B8" s="18" t="s">
        <v>76</v>
      </c>
      <c r="M8" t="s">
        <v>80</v>
      </c>
    </row>
    <row r="10" spans="2:14" x14ac:dyDescent="0.25">
      <c r="M10" t="s">
        <v>78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Dipanjana</cp:lastModifiedBy>
  <dcterms:created xsi:type="dcterms:W3CDTF">2013-06-05T17:23:06Z</dcterms:created>
  <dcterms:modified xsi:type="dcterms:W3CDTF">2021-05-27T17:02:55Z</dcterms:modified>
</cp:coreProperties>
</file>