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https://upvedues.sharepoint.com/sites/TreballTecnologiaiDigitalitzaci/Documentos compartidos/General/_DIDÀCTICA 2/KARMA/"/>
    </mc:Choice>
  </mc:AlternateContent>
  <xr:revisionPtr revIDLastSave="1013" documentId="8_{070B1FE5-51E9-4111-B08E-CDC30D9D97F3}" xr6:coauthVersionLast="47" xr6:coauthVersionMax="47" xr10:uidLastSave="{2C2889CD-DF38-4C83-A1A0-30044CB4AF9B}"/>
  <bookViews>
    <workbookView xWindow="-108" yWindow="-108" windowWidth="23256" windowHeight="12456" xr2:uid="{00000000-000D-0000-FFFF-FFFF00000000}"/>
  </bookViews>
  <sheets>
    <sheet name="MÒDUL" sheetId="2" r:id="rId1"/>
    <sheet name="RA-1" sheetId="3" r:id="rId2"/>
    <sheet name="RA-2" sheetId="1" r:id="rId3"/>
    <sheet name="RA-3" sheetId="4" r:id="rId4"/>
    <sheet name="RA-4" sheetId="6" r:id="rId5"/>
    <sheet name="RA-5" sheetId="7" r:id="rId6"/>
    <sheet name="RA-6" sheetId="8" r:id="rId7"/>
    <sheet name="RA-7" sheetId="9" r:id="rId8"/>
    <sheet name="Evidencies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0" l="1"/>
  <c r="J14" i="3" s="1"/>
  <c r="I16" i="10"/>
  <c r="K19" i="9" s="1"/>
  <c r="I25" i="10"/>
  <c r="L18" i="7" s="1"/>
  <c r="I34" i="10"/>
  <c r="M11" i="8" s="1"/>
  <c r="I11" i="8" s="1"/>
  <c r="H11" i="8" s="1"/>
  <c r="I43" i="10"/>
  <c r="N18" i="4" s="1"/>
  <c r="L11" i="9" l="1"/>
  <c r="L12" i="9"/>
  <c r="L13" i="9"/>
  <c r="L14" i="9"/>
  <c r="L15" i="9"/>
  <c r="L16" i="9"/>
  <c r="L17" i="9"/>
  <c r="L18" i="9"/>
  <c r="L19" i="9"/>
  <c r="N17" i="4"/>
  <c r="N16" i="4"/>
  <c r="N14" i="4"/>
  <c r="N15" i="4"/>
  <c r="N13" i="4"/>
  <c r="N12" i="4"/>
  <c r="N11" i="4"/>
  <c r="N11" i="7"/>
  <c r="N12" i="7"/>
  <c r="N13" i="7"/>
  <c r="N14" i="7"/>
  <c r="N15" i="7"/>
  <c r="N16" i="7"/>
  <c r="N17" i="7"/>
  <c r="N18" i="7"/>
  <c r="I18" i="7" s="1"/>
  <c r="H18" i="7" s="1"/>
  <c r="M12" i="8"/>
  <c r="I12" i="8" s="1"/>
  <c r="H12" i="8" s="1"/>
  <c r="M13" i="8"/>
  <c r="I13" i="8" s="1"/>
  <c r="H13" i="8" s="1"/>
  <c r="M14" i="8"/>
  <c r="I14" i="8" s="1"/>
  <c r="H14" i="8" s="1"/>
  <c r="M15" i="8"/>
  <c r="I15" i="8" s="1"/>
  <c r="H15" i="8" s="1"/>
  <c r="M16" i="8"/>
  <c r="I16" i="8" s="1"/>
  <c r="H16" i="8" s="1"/>
  <c r="M17" i="8"/>
  <c r="I17" i="8" s="1"/>
  <c r="H17" i="8" s="1"/>
  <c r="M11" i="6"/>
  <c r="M18" i="8"/>
  <c r="I18" i="8" s="1"/>
  <c r="H18" i="8" s="1"/>
  <c r="M12" i="6"/>
  <c r="M13" i="6"/>
  <c r="M14" i="6"/>
  <c r="M15" i="6"/>
  <c r="M16" i="6"/>
  <c r="M17" i="6"/>
  <c r="M18" i="6"/>
  <c r="M19" i="6"/>
  <c r="I19" i="9"/>
  <c r="H19" i="9" s="1"/>
  <c r="L11" i="7"/>
  <c r="L12" i="7"/>
  <c r="L13" i="7"/>
  <c r="L14" i="7"/>
  <c r="L15" i="7"/>
  <c r="L16" i="7"/>
  <c r="L17" i="7"/>
  <c r="K13" i="6"/>
  <c r="K15" i="6"/>
  <c r="K12" i="4"/>
  <c r="K12" i="9"/>
  <c r="I12" i="9" s="1"/>
  <c r="H12" i="9" s="1"/>
  <c r="K14" i="4"/>
  <c r="K13" i="9"/>
  <c r="I13" i="9" s="1"/>
  <c r="H13" i="9" s="1"/>
  <c r="K15" i="4"/>
  <c r="K15" i="9"/>
  <c r="I15" i="9" s="1"/>
  <c r="H15" i="9" s="1"/>
  <c r="K17" i="4"/>
  <c r="K16" i="9"/>
  <c r="I16" i="9" s="1"/>
  <c r="H16" i="9" s="1"/>
  <c r="K18" i="4"/>
  <c r="I18" i="4" s="1"/>
  <c r="H18" i="4" s="1"/>
  <c r="K17" i="9"/>
  <c r="K16" i="6"/>
  <c r="K18" i="6"/>
  <c r="K11" i="4"/>
  <c r="K18" i="9"/>
  <c r="K14" i="6"/>
  <c r="K17" i="6"/>
  <c r="K19" i="6"/>
  <c r="K11" i="9"/>
  <c r="K13" i="4"/>
  <c r="K14" i="9"/>
  <c r="I14" i="9" s="1"/>
  <c r="H14" i="9" s="1"/>
  <c r="K16" i="4"/>
  <c r="K11" i="6"/>
  <c r="K12" i="6"/>
  <c r="J11" i="1"/>
  <c r="I11" i="1" s="1"/>
  <c r="H11" i="1" s="1"/>
  <c r="J12" i="1"/>
  <c r="I12" i="1" s="1"/>
  <c r="H12" i="1" s="1"/>
  <c r="J15" i="1"/>
  <c r="I15" i="1" s="1"/>
  <c r="H15" i="1" s="1"/>
  <c r="J16" i="1"/>
  <c r="I16" i="1" s="1"/>
  <c r="H16" i="1" s="1"/>
  <c r="J17" i="1"/>
  <c r="I17" i="1" s="1"/>
  <c r="H17" i="1" s="1"/>
  <c r="J18" i="1"/>
  <c r="I18" i="1" s="1"/>
  <c r="H18" i="1" s="1"/>
  <c r="J13" i="1"/>
  <c r="I13" i="1" s="1"/>
  <c r="H13" i="1" s="1"/>
  <c r="J14" i="1"/>
  <c r="I14" i="1" s="1"/>
  <c r="H14" i="1" s="1"/>
  <c r="J16" i="3"/>
  <c r="I16" i="3" s="1"/>
  <c r="H16" i="3" s="1"/>
  <c r="J13" i="3"/>
  <c r="I13" i="3" s="1"/>
  <c r="H13" i="3" s="1"/>
  <c r="J11" i="3"/>
  <c r="I11" i="3" s="1"/>
  <c r="H11" i="3" s="1"/>
  <c r="J12" i="3"/>
  <c r="I12" i="3" s="1"/>
  <c r="H12" i="3" s="1"/>
  <c r="J15" i="3"/>
  <c r="I15" i="3" s="1"/>
  <c r="H15" i="3" s="1"/>
  <c r="I14" i="3"/>
  <c r="H14" i="3" s="1"/>
  <c r="G16" i="2"/>
  <c r="G15" i="2"/>
  <c r="G14" i="2"/>
  <c r="G13" i="2"/>
  <c r="G12" i="2"/>
  <c r="G20" i="9"/>
  <c r="G19" i="8"/>
  <c r="G19" i="7"/>
  <c r="G20" i="6"/>
  <c r="G11" i="2"/>
  <c r="G10" i="2"/>
  <c r="G19" i="4"/>
  <c r="G17" i="3"/>
  <c r="G19" i="1"/>
  <c r="I12" i="4" l="1"/>
  <c r="H12" i="4" s="1"/>
  <c r="I11" i="4"/>
  <c r="H11" i="4" s="1"/>
  <c r="I17" i="4"/>
  <c r="H17" i="4" s="1"/>
  <c r="I16" i="4"/>
  <c r="H16" i="4" s="1"/>
  <c r="I15" i="4"/>
  <c r="H15" i="4" s="1"/>
  <c r="I13" i="4"/>
  <c r="H13" i="4" s="1"/>
  <c r="I14" i="4"/>
  <c r="H14" i="4" s="1"/>
  <c r="I12" i="6"/>
  <c r="H12" i="6" s="1"/>
  <c r="I11" i="6"/>
  <c r="H11" i="6" s="1"/>
  <c r="I11" i="9"/>
  <c r="H11" i="9" s="1"/>
  <c r="I18" i="9"/>
  <c r="H18" i="9" s="1"/>
  <c r="I17" i="9"/>
  <c r="H17" i="9" s="1"/>
  <c r="H20" i="9" s="1"/>
  <c r="F7" i="9" s="1"/>
  <c r="I16" i="7"/>
  <c r="H16" i="7" s="1"/>
  <c r="I15" i="7"/>
  <c r="H15" i="7" s="1"/>
  <c r="I11" i="7"/>
  <c r="H11" i="7" s="1"/>
  <c r="I17" i="7"/>
  <c r="H17" i="7" s="1"/>
  <c r="I14" i="7"/>
  <c r="H14" i="7" s="1"/>
  <c r="I13" i="7"/>
  <c r="H13" i="7" s="1"/>
  <c r="I12" i="7"/>
  <c r="H12" i="7" s="1"/>
  <c r="I19" i="6"/>
  <c r="H19" i="6" s="1"/>
  <c r="I17" i="6"/>
  <c r="H17" i="6" s="1"/>
  <c r="I15" i="6"/>
  <c r="H15" i="6" s="1"/>
  <c r="I14" i="6"/>
  <c r="H14" i="6" s="1"/>
  <c r="I13" i="6"/>
  <c r="H13" i="6" s="1"/>
  <c r="I18" i="6"/>
  <c r="H18" i="6" s="1"/>
  <c r="I16" i="6"/>
  <c r="H16" i="6" s="1"/>
  <c r="H19" i="8"/>
  <c r="F7" i="8" s="1"/>
  <c r="I19" i="4"/>
  <c r="D3" i="4" s="1"/>
  <c r="H19" i="4"/>
  <c r="F7" i="4" s="1"/>
  <c r="I19" i="1"/>
  <c r="D3" i="1" s="1"/>
  <c r="H11" i="2" s="1"/>
  <c r="H19" i="1"/>
  <c r="F7" i="1" s="1"/>
  <c r="H17" i="3"/>
  <c r="F7" i="3" s="1"/>
  <c r="I17" i="3"/>
  <c r="D3" i="3" s="1"/>
  <c r="C3" i="3" s="1"/>
  <c r="I19" i="8"/>
  <c r="D3" i="8" s="1"/>
  <c r="G17" i="2"/>
  <c r="I20" i="9" l="1"/>
  <c r="D3" i="9" s="1"/>
  <c r="C3" i="9" s="1"/>
  <c r="H19" i="7"/>
  <c r="F7" i="7" s="1"/>
  <c r="I19" i="7"/>
  <c r="D3" i="7" s="1"/>
  <c r="C3" i="7" s="1"/>
  <c r="H20" i="6"/>
  <c r="F7" i="6" s="1"/>
  <c r="I20" i="6"/>
  <c r="D3" i="6" s="1"/>
  <c r="C3" i="8"/>
  <c r="H15" i="2"/>
  <c r="C3" i="6"/>
  <c r="H13" i="2"/>
  <c r="C3" i="4"/>
  <c r="H12" i="2"/>
  <c r="C3" i="1"/>
  <c r="H10" i="2"/>
  <c r="H16" i="2" l="1"/>
  <c r="H14" i="2"/>
  <c r="H17" i="2" l="1"/>
  <c r="A2" i="2" s="1"/>
  <c r="F6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<sst xmlns="http://schemas.openxmlformats.org/spreadsheetml/2006/main" count="687" uniqueCount="270">
  <si>
    <t>Nota Mòdul</t>
  </si>
  <si>
    <t>Senyal</t>
  </si>
  <si>
    <t>Mínim</t>
  </si>
  <si>
    <t>Foto</t>
  </si>
  <si>
    <t>Roig</t>
  </si>
  <si>
    <t>Ambar</t>
  </si>
  <si>
    <t>Verd</t>
  </si>
  <si>
    <t>Ponderació</t>
  </si>
  <si>
    <t>Mòdul</t>
  </si>
  <si>
    <t>RAs</t>
  </si>
  <si>
    <t>Aconseguit</t>
  </si>
  <si>
    <t>RA 1</t>
  </si>
  <si>
    <t>RA 2</t>
  </si>
  <si>
    <t>RA 3</t>
  </si>
  <si>
    <t>Descriptor</t>
  </si>
  <si>
    <t>Nom</t>
  </si>
  <si>
    <t>Items</t>
  </si>
  <si>
    <t>Progrés</t>
  </si>
  <si>
    <t>Evidència 1</t>
  </si>
  <si>
    <t>Evidència 2</t>
  </si>
  <si>
    <t>Evidència 3</t>
  </si>
  <si>
    <t>Afig evidències a l'esquerra de la N</t>
  </si>
  <si>
    <t>TOTALS</t>
  </si>
  <si>
    <t>No poses nota i no fa mitja</t>
  </si>
  <si>
    <t xml:space="preserve">Puntua en base als descriptors </t>
  </si>
  <si>
    <t>Si vols puntuar sobre 10 canvia la formúla de la columna I</t>
  </si>
  <si>
    <t>RA - 2</t>
  </si>
  <si>
    <t>Afig evidències a l'esquerra</t>
  </si>
  <si>
    <t>RA - 1</t>
  </si>
  <si>
    <t>Si vols puntuar les evidències sobre 10 canvia la formúla de la columna I</t>
  </si>
  <si>
    <t>RA 4</t>
  </si>
  <si>
    <t>RA 5</t>
  </si>
  <si>
    <t>RA 6</t>
  </si>
  <si>
    <t>RA 7</t>
  </si>
  <si>
    <t>RA - 3</t>
  </si>
  <si>
    <t>RA - 4</t>
  </si>
  <si>
    <t>RA - 5</t>
  </si>
  <si>
    <t>RA - 6</t>
  </si>
  <si>
    <t>RA - 7</t>
  </si>
  <si>
    <t>RA1. Selecciona les arquitectures i tecnologies de programació sobre clients Web, identificant i analitzant les capacitats i les característiques de cadascuna.</t>
  </si>
  <si>
    <t>Sprint 1</t>
  </si>
  <si>
    <t>Insuficient (1-4)</t>
  </si>
  <si>
    <t>Suficient (5-6)</t>
  </si>
  <si>
    <t>Bé (7-8)</t>
  </si>
  <si>
    <t>Excel·lent (9-10)</t>
  </si>
  <si>
    <t>Sprint 5</t>
  </si>
  <si>
    <t>Evidència 5</t>
  </si>
  <si>
    <t>a) S'han caracteritzat i diferenciat els models d'execució de codi al servidor i al client web.</t>
  </si>
  <si>
    <t>b) S'han identificat les capacitats i els mecanismes d'execució de codi dels navegadors web.</t>
  </si>
  <si>
    <t>c) S'han identificat i caracteritzat els principals llenguatges relacionats amb la programació de clients web.</t>
  </si>
  <si>
    <t>d) S'han reconegut les particularitats de la programació de guions i els seus avantatges i desavantatges sobre la programació tradicional.</t>
  </si>
  <si>
    <t>e) Shan verificat els mecanismes dintegració dels llenguatges de marques amb els llenguatges de programació de clients Web.</t>
  </si>
  <si>
    <t>f) S'han reconegut i avaluat les eines de programació sobre clients web.</t>
  </si>
  <si>
    <t>RA2. Escriu sentències simples, aplicant la sintaxi del llenguatge i verificant-ne l'execució sobre navegadors web.</t>
  </si>
  <si>
    <t>RA3. Escriu codi, identificant i aplicant les funcionalitats aportades pels objectes predefinits del llenguatge.</t>
  </si>
  <si>
    <t>RA4. Programa codi per a clients Web analitzant i utilitzant estructures definides per l'usuari.</t>
  </si>
  <si>
    <t>RA5. Desenvolupa aplicacions web interactives integrant mecanismes de maneig d'esdeveniments.</t>
  </si>
  <si>
    <t>RA6. Desenvolupa aplicacions web analitzant i aplicant les característiques del model d'objectes del document.</t>
  </si>
  <si>
    <t>RA7. Desenvolupa aplicacions Web dinàmiques, reconeixent i aplicant mecanismes de comunicació asíncrona entre client i servidor.</t>
  </si>
  <si>
    <t>a) S'ha seleccionat un llenguatge de programació de clients web en funció de les possibilitats.</t>
  </si>
  <si>
    <t>b) S'han utilitzat els diferents tipus de variables i operadors disponibles al llenguatge.</t>
  </si>
  <si>
    <t>c) Shan identificat els àmbits dutilització de les variables.</t>
  </si>
  <si>
    <t>d) S'han reconegut i comprovat les peculiaritats del llenguatge respecte de les conversions entre diferents tipus de dades.</t>
  </si>
  <si>
    <t>e) Shan utilitzat mecanismes de decisió en la creació de blocs de sentències.</t>
  </si>
  <si>
    <t>f) S'han utilitzat bucles i se n'ha verificat el funcionament.</t>
  </si>
  <si>
    <t>g) S'han afegit comentaris al codi.</t>
  </si>
  <si>
    <t>h) S'han utilitzat eines i entorns per facilitar la programació, la prova i la depuració del codi.</t>
  </si>
  <si>
    <t>a) S'han identificat els objectes predefinits del llenguatge.</t>
  </si>
  <si>
    <t>b) S'han analitzat els objectes referents a les finestres del navegador i als documents web que contenen.</t>
  </si>
  <si>
    <t>c) S'han escrit sentències que utilitzen els objectes predefinits del llenguatge per canviar l'aspecte del navegador i el document que conté.</t>
  </si>
  <si>
    <t>d) S'han generat textos i etiquetes com a resultat de l'execució de codi al navegador.</t>
  </si>
  <si>
    <t>e) S'han escrit sentències que utilitzen els objectes predefinits del llenguatge per interactuar amb l'usuari.</t>
  </si>
  <si>
    <t>f) S'han utilitzat les característiques pròpies del llenguatge en documents compostos per diverses finestres i marcs.</t>
  </si>
  <si>
    <t>g) S'han utilitzat “cookies” per emmagatzemar informació i recuperar-ne el contingut.</t>
  </si>
  <si>
    <t>h) S'ha depurat i documentat el codi.</t>
  </si>
  <si>
    <t>a) S'han avaluat els avantatges i els inconvenients d'utilitzar mecanismes de comunicació asíncrona entre client i servidor web.</t>
  </si>
  <si>
    <t>b) Shan analitzat els mecanismes disponibles per a lestabliment de la comunicació asíncrona.</t>
  </si>
  <si>
    <t>c) S'han fet servir els objectes relacionats.</t>
  </si>
  <si>
    <t>d) Se n'han identificat les propietats i els mètodes.</t>
  </si>
  <si>
    <t>e) S'ha utilitzat comunicació asíncrona en l'actualització dinàmica del document web.</t>
  </si>
  <si>
    <t>f) S'han utilitzat diferents formats en l'enviament i la recepció d'informació.</t>
  </si>
  <si>
    <t>g) S'han programat aplicacions Web asíncrones de manera que funcionin a diferents navegadors.</t>
  </si>
  <si>
    <t>h) S'han classificat i analitzat llibreries que facilitin la incorporació de les tecnologies d'actualització dinàmica a la programació de pàgines web.</t>
  </si>
  <si>
    <t>i) S'han creat i depurat programes que utilitzin aquestes llibreries.</t>
  </si>
  <si>
    <t>a) S'ha reconegut el model d'objectes del document de pàgina web.</t>
  </si>
  <si>
    <t>b) S'han identificat els objectes del model, les propietats i els mètodes.</t>
  </si>
  <si>
    <t>c) S'ha creat i verificat un codi que accedisca a l'estructura del document.</t>
  </si>
  <si>
    <t>d) S'han creat nous elements de l'estructura i s'han modificat elements ja existents.</t>
  </si>
  <si>
    <t>e) S'han associat accions als esdeveniments del model.</t>
  </si>
  <si>
    <t>f) S'han identificat les diferències que presenta el model a diferents navegadors.</t>
  </si>
  <si>
    <t>g) S'han programat aplicacions Web de manera que funcionin a navegadors amb diferents implementacions del model.</t>
  </si>
  <si>
    <t>h) S'han independitzat les tres facetes (contingut, aspecte i comportament), en aplicacions web.</t>
  </si>
  <si>
    <t>a) S'han reconegut les possibilitats del llenguatge de marques relatives a la captura dels esdeveniments produïts.</t>
  </si>
  <si>
    <t>b) S'han identificat les característiques del llenguatge de programació relatives a la gestió dels esdeveniments.</t>
  </si>
  <si>
    <t>c) S'han diferenciat els tipus d'esdeveniments que es poden fer servir.</t>
  </si>
  <si>
    <t>d) S'ha creat un codi que capturi i utilitzi esdeveniments.</t>
  </si>
  <si>
    <t>e) S'han reconegut les capacitats del llenguatge relatives a la gestió de formularis web.</t>
  </si>
  <si>
    <t>f) S'han validat formularis web utilitzant esdeveniments.</t>
  </si>
  <si>
    <t>g) S'han utilitzat expressions regulars per facilitar els procediments de validació.</t>
  </si>
  <si>
    <t>h) S'ha provat i documentat el codi.</t>
  </si>
  <si>
    <t>a) S'han classificat i utilitzat les funcions predefinides del llenguatge.</t>
  </si>
  <si>
    <t>b) S'han creat i s'han utilitzat funcions definides per l'usuari.</t>
  </si>
  <si>
    <t>c) S'han reconegut les característiques del llenguatge relatives a la creació i l'ús d'arrays.</t>
  </si>
  <si>
    <t>d) S'han creat i utilitzat arrays.</t>
  </si>
  <si>
    <t>e) S'han reconegut les característiques dorientació a objectes del llenguatge.</t>
  </si>
  <si>
    <t>f) S'ha creat codi per definir l'estructura d'objectes.</t>
  </si>
  <si>
    <t>g) S'han creat mètodes i propietats.</t>
  </si>
  <si>
    <t>h) S'ha creat codi que faci ús d'objectes definits per l'usuari.</t>
  </si>
  <si>
    <t>i) S'ha depurat i documentat el codi.</t>
  </si>
  <si>
    <t>Evidència 4</t>
  </si>
  <si>
    <t>Sprint 2</t>
  </si>
  <si>
    <t>Sprint 3</t>
  </si>
  <si>
    <t>Sprint 4</t>
  </si>
  <si>
    <t>CRITERI</t>
  </si>
  <si>
    <t>DESCRIPCIÓ</t>
  </si>
  <si>
    <t xml:space="preserve">INSUFICIENT </t>
  </si>
  <si>
    <t>(1-4)</t>
  </si>
  <si>
    <t xml:space="preserve">SUFICIENT </t>
  </si>
  <si>
    <t>(5-6)</t>
  </si>
  <si>
    <t xml:space="preserve">NOTABLE </t>
  </si>
  <si>
    <t>(7-8)</t>
  </si>
  <si>
    <t>EXCEL.LENT</t>
  </si>
  <si>
    <t>(9-10)</t>
  </si>
  <si>
    <t>Qualitat dels esbossos, navegació entre escenaris i disseny visual de l’aplicació.</t>
  </si>
  <si>
    <t>No hi ha esbossos o són molt confusos. La navegació no està definida o és incoherent.</t>
  </si>
  <si>
    <t>Esbossos bàsics amb navegació parcialment definida. Falta coherència visual o estructura.</t>
  </si>
  <si>
    <t>Esbossos clars i navegació funcional. Bona organització visual amb alguns detalls millorables.</t>
  </si>
  <si>
    <t>Esbossos detallats, navegació fluida i intuïtiva. Excel·lent coherència visual i estructura.</t>
  </si>
  <si>
    <t>Ús correcte de TypeScript, estructures de control, comentaris, bones pràctiques</t>
  </si>
  <si>
    <t>El codi no funciona o conté errors greus. No s’utilitzen estructures bàsiques ni bones pràctiques.</t>
  </si>
  <si>
    <t>El codi funciona parcialment. Ús limitat o incorrecte d’estructures i eines. Comentaris escassos.</t>
  </si>
  <si>
    <t>Codi funcional amb ús correcte de la majoria d’elements. Bones pràctiques aplicades amb coherència.</t>
  </si>
  <si>
    <t>Codi net, funcional i ben estructurat. Comentaris útils, ús òptim d’eines i bones pràctiques.</t>
  </si>
  <si>
    <t>L’aplicació es veu bé i s’adapta a diferents dispositius i resolucions.</t>
  </si>
  <si>
    <t xml:space="preserve">L’aplicació presenta errors greus de visualització i/o adaptació. </t>
  </si>
  <si>
    <t xml:space="preserve">L’aplicació es veu però amb problemes d’adaptació o desajustos en alguns dispositius. </t>
  </si>
  <si>
    <t>L’aplicació es veu bé en la majoria de dispositius. Adaptació acceptable.</t>
  </si>
  <si>
    <t>Aplicació visualment correcta i totalment responsive.</t>
  </si>
  <si>
    <t>Qualitat del PDF lliurat: identificació del grup, esbossos, descripció problemes i solucions, funcionament de l’equip.</t>
  </si>
  <si>
    <t>PDF incomplet o inexistent. Sense reflexió ni identificació clara.</t>
  </si>
  <si>
    <t>PDF amb informació bàsica. Reflexió superficial o poc clara.</t>
  </si>
  <si>
    <t>PDF complet amb reflexió adequada i identificació correcta.</t>
  </si>
  <si>
    <t xml:space="preserve">PDF molt complet, reflexió profunda i ben estructurada. </t>
  </si>
  <si>
    <t>SPRINT 1</t>
  </si>
  <si>
    <t xml:space="preserve">1. Disseny de la interfície i </t>
  </si>
  <si>
    <t xml:space="preserve">2. Implementació i bones pràctiques </t>
  </si>
  <si>
    <t xml:space="preserve">3. Correcció, visualització i adaptació de l’aplicació </t>
  </si>
  <si>
    <t>4. Documentació i reflexió</t>
  </si>
  <si>
    <t>NOTA</t>
  </si>
  <si>
    <t>TOTAL</t>
  </si>
  <si>
    <t>1. Implementació de la funcionalitat requerida</t>
  </si>
  <si>
    <t>El projecte inclou el menú principal, la gestió d’usuaris i grups, la connexió amb l’API i la generació dinàmica de contingut.</t>
  </si>
  <si>
    <t>Falten diverses funcionalitats clau o estan mal implementades.</t>
  </si>
  <si>
    <t>Funcionalitats bàsiques presents però amb errors o incompletes.</t>
  </si>
  <si>
    <t>Funcionalitats completes i funcionals, amb bon ús de components.</t>
  </si>
  <si>
    <t>Totes les funcionalitats implementades de forma robusta, adaptades al rol d’usuari i amb una bona experiència d’ús.</t>
  </si>
  <si>
    <t xml:space="preserve">2. Gestió de dades i lògica del projecte </t>
  </si>
  <si>
    <t>Ús d’arrays i funcions pròpies per gestionar dades (alumnes, grups, professors) i modularització el codi.</t>
  </si>
  <si>
    <t>No s’han utilitzat arrays o funcions pròpies, o són incorrectes.</t>
  </si>
  <si>
    <t>Ús bàsic d’arrays i funcions, amb poca modularitat.</t>
  </si>
  <si>
    <t>Arrays i funcions ben utilitzats per estructurar la lògica del projecte.</t>
  </si>
  <si>
    <t>Ús eficient i net d’arrays i funcions modulars, amb reutilització i claredat.</t>
  </si>
  <si>
    <t xml:space="preserve">3. Comunicació amb l’API i actualització dinàmica </t>
  </si>
  <si>
    <t>Ús de HttpClient per fer peticions HTTP, mostrar dades i modificar el DOM dinàmicament.</t>
  </si>
  <si>
    <t>No s’ha implementat la comunicació o no funciona.</t>
  </si>
  <si>
    <t>Comunicació bàsica amb l’API, amb funcionalitat limitada.</t>
  </si>
  <si>
    <t>Comunicació funcional i correcta, amb dades mostrades dinàmicament.</t>
  </si>
  <si>
    <t>Comunicació robusta, amb gestió d’errors, integració de llibreries i modificació dinàmica del document.</t>
  </si>
  <si>
    <t xml:space="preserve">4. Interacció amb el navegador i generació de contingut </t>
  </si>
  <si>
    <t>Ús d’objectes per generar HTML dinàmic (taules, llistes) i interacció amb el navegador (alertes, redireccions).</t>
  </si>
  <si>
    <t>No s’ha generat contingut dinàmic ni hi ha interacció amb el navegador.</t>
  </si>
  <si>
    <t>Contingut dinàmic bàsic i interacció mínima.</t>
  </si>
  <si>
    <t>Contingut dinàmic funcional i interacció clara amb l’usuari.</t>
  </si>
  <si>
    <t>Contingut dinàmic avançat, ben integrat i amb interacció fluida i contextual.</t>
  </si>
  <si>
    <t>5. Presentació en vídeo del projecte</t>
  </si>
  <si>
    <t>Vídeo de 10 minuts explicant la funcionalitat desenvolupada, amb l’aplicació en funcionament i indicació del perfil d’usuari.</t>
  </si>
  <si>
    <t>No s’ha entregat el vídeo o no mostra el funcionament real del projecte.</t>
  </si>
  <si>
    <t>Vídeo incomplet o poc clar, amb explicació bàsica i sense mostrar el perfil d’usuari.</t>
  </si>
  <si>
    <t>Vídeo clar i estructurat, mostra el funcionament i el perfil d’usuari.</t>
  </si>
  <si>
    <t>Vídeo molt ben explicat, amb fluïdesa, claredat, estructura i demostració completa del projecte i el perfil d’usuari.</t>
  </si>
  <si>
    <t>SPRINT 2</t>
  </si>
  <si>
    <t>1.Funcionalitats implementades</t>
  </si>
  <si>
    <t>El projecte ha d’incloure pàg. Principal/login, control d’accés per rol, gestió d’usuaris i permisos, i validació de formularis.</t>
  </si>
  <si>
    <t>Falten funcionalitats clau o estan mal implementades. El projecte no és funcional o no reflecteix els requisits mínims.</t>
  </si>
  <si>
    <t>Es compleixen parcialment les funcionalitats. Algunes estan operatives però amb errors o sense adaptar-se al rol d’usuari.</t>
  </si>
  <si>
    <t>Totes les funcionalitats requerides estan implementades i funcionen correctament. El projecte és coherent i estable.</t>
  </si>
  <si>
    <t>Totes les funcionalitats estan implementades de manera robusta, amb una experiència d’usuari fluida, adaptació completa als rols i una integració acurada.</t>
  </si>
  <si>
    <t xml:space="preserve">2.Validació de formularis </t>
  </si>
  <si>
    <t>Ús de Reactive Forms per validar camps obligatoris, formats i longituds.</t>
  </si>
  <si>
    <t>No s’ha implementat la validació o és incorrecta. El formulari accepta dades errònies o incompletes.</t>
  </si>
  <si>
    <t>Validació bàsica funcional, però amb mancances (no es comproven tots els camps o no es mostren missatges d’error clars).</t>
  </si>
  <si>
    <t>Validació completa i funcional, amb comprovació de camps i missatges d’error útils.</t>
  </si>
  <si>
    <t>Validació avançada amb expressions regulars, comprovacions personalitzades, missatges contextuals i bona experiència d’usuari.</t>
  </si>
  <si>
    <t xml:space="preserve">3.Autenticació i autorització </t>
  </si>
  <si>
    <t>Login funcional, control d’accés segons rol i validació amb el servidor.</t>
  </si>
  <si>
    <t>No s’ha implementat o no funciona. No hi ha control d’accés ni diferenciació de rols.</t>
  </si>
  <si>
    <t>Login funcional però amb control d’accés limitat o sense validació amb el servidor.</t>
  </si>
  <si>
    <t>Login i control d’accés correctes, amb validació de rols i restriccions bàsiques.</t>
  </si>
  <si>
    <t>Sistema complet amb gestió de permisos, redireccions segons rol, validació amb el servidor i seguretat reforçada.</t>
  </si>
  <si>
    <t xml:space="preserve">4.Comunicació amb el servidor </t>
  </si>
  <si>
    <t>Ús de HttpClient per fer peticions HTTP i gestionar l’accés.</t>
  </si>
  <si>
    <t>No hi ha comunicació amb el servidor o les peticions no funcionen.</t>
  </si>
  <si>
    <t>Comunicació bàsica (GET/POST) amb funcionalitat limitada o sense gestió d’errors.</t>
  </si>
  <si>
    <t>Comunicació funcional amb peticions correctes, tractament de respostes i integració amb el projecte.</t>
  </si>
  <si>
    <t>Comunicació robusta, amb gestió d’errors, tractament de diferents estats, integració de llibreries i bones pràctiques.</t>
  </si>
  <si>
    <t>5.Qualitat del codi i documentació</t>
  </si>
  <si>
    <t>Estructura, neteja, comentaris i bones pràctiques.</t>
  </si>
  <si>
    <t>Codi desorganitzat, difícil de llegir, sense comentaris ni estructura clara.</t>
  </si>
  <si>
    <t>Codi funcional però amb poca claredat, comentaris escassos o desorganització.</t>
  </si>
  <si>
    <t>Codi ben estructurat, amb comentaris útils i bones pràctiques generals.</t>
  </si>
  <si>
    <t>Codi net, modular, reutilitzable, ben documentat i amb una estructura clara i coherent.</t>
  </si>
  <si>
    <t>SPRINT 3</t>
  </si>
  <si>
    <t>1. Funcionalitat implementada</t>
  </si>
  <si>
    <t>Inclou configuració de matèries, anys escolars, puntuacions, validació de formularis, manipulació del DOM, gestió d’estat i testing.</t>
  </si>
  <si>
    <t>Falten funcionalitats clau o estan mal implementades. El projecte no és funcional o incomplet.</t>
  </si>
  <si>
    <t>Funcionalitats bàsiques presents però amb errors o sense coherència.</t>
  </si>
  <si>
    <t>Funcionalitats completes i funcionals, amb integració correcta.</t>
  </si>
  <si>
    <t>Totes les funcionalitats implementades de forma robusta, amb bona experiència d’usuari i coherència global.</t>
  </si>
  <si>
    <t xml:space="preserve">2. Manipulació del DOM i interacció amb l’usuari </t>
  </si>
  <si>
    <t>Creació i modificació d’elements HTML, associació d’esdeveniments, compatibilitat entre navegadors.</t>
  </si>
  <si>
    <t>No s’ha implementat manipulació del DOM o és incorrecta.</t>
  </si>
  <si>
    <t>Manipulació bàsica del DOM amb funcionalitat limitada.</t>
  </si>
  <si>
    <t>Manipulació funcional i clara, amb interacció adequada.</t>
  </si>
  <si>
    <t>Manipulació avançada, amb compatibilitat entre navegadors i separació clara entre contingut, estil i comportament.</t>
  </si>
  <si>
    <t>3. Gestió d’estat i testing</t>
  </si>
  <si>
    <t>Ús de serveis o patrons com Redux per gestionar l’estat, creació de tests amb Jasmine/Karma i vídeo explicatiu dels tests.</t>
  </si>
  <si>
    <t>No s’ha implementat gestió d’estat ni testing. No s’ha entregat el vídeo o no mostra el funcionament real dels tests.</t>
  </si>
  <si>
    <t>Gestió d’estat bàsica i tests limitats o incomplets. Vídeo incomplet o poc clar, amb explicació bàsica dels tests.</t>
  </si>
  <si>
    <t>Gestió d’estat funcional i tests correctes amb cobertura adequada. Vídeo clar i estructurat, mostra el funcionament dels tests.</t>
  </si>
  <si>
    <t>Gestió d’estat robusta, amb testing complet, cobertura alta i bones pràctiques. Vídeo molt ben explicat, amb fluïdesa, claredat, estructura i demostració completa dels tests.</t>
  </si>
  <si>
    <t xml:space="preserve">4. Ús d’objectes i orientació a objectes </t>
  </si>
  <si>
    <t>Creació i ús d’objectes definits per l’usuari, mètodes, propietats i documentació del codi.</t>
  </si>
  <si>
    <t>No s’han utilitzat objectes o són incorrectes.</t>
  </si>
  <si>
    <t>Ús bàsic d’objectes amb errors menors o poc modular.</t>
  </si>
  <si>
    <t>Ús correcte i estructurat d’objectes, amb mètodes i propietats clars.</t>
  </si>
  <si>
    <t>Ús avançat, modular i documentat d’objectes, amb bones pràctiques d’orientació a objectes.</t>
  </si>
  <si>
    <t>5. Qualitat del codi i documentació</t>
  </si>
  <si>
    <t>Estructura, neteja, comentaris, bones pràctiques i mantenibilitat.</t>
  </si>
  <si>
    <t>Codi desorganitzat, difícil de llegir, sense comentaris.</t>
  </si>
  <si>
    <t>Codi funcional però amb poca claredat o comentaris escassos.</t>
  </si>
  <si>
    <t>Codi ben estructurat, amb comentaris útils i bones pràctiques.</t>
  </si>
  <si>
    <t>Codi net, reutilitzable, ben documentat, modular i fàcil de mantenir.</t>
  </si>
  <si>
    <t>SPRINT 4</t>
  </si>
  <si>
    <t>Inclou gestió de privilegis, consulta de Karma, internacionalització, optimització del rendiment.</t>
  </si>
  <si>
    <t>Totes les funcionalitats implementades de forma robusta, amb bona experiència d'usuari i coherència global.</t>
  </si>
  <si>
    <t xml:space="preserve">2. Ús d'objectes i interacció amb l'usuari </t>
  </si>
  <si>
    <t>Ús d'objectes predefinits, interacció amb l'usuari, ús de cookies.</t>
  </si>
  <si>
    <t>No s'han utilitzat objectes predefinits o el seu ús és incorrecte. No hi ha interacció amb l'usuari.</t>
  </si>
  <si>
    <t>Ús bàsic i limitat dels objectes. Interacció mínima amb l'usuari.</t>
  </si>
  <si>
    <t>Ús correcte i funcional dels objectes. Interacció visible amb l'usuari.</t>
  </si>
  <si>
    <t>Ús avançat i creatiu dels objectes. Interacció fluida i dinàmica amb l'usuari.</t>
  </si>
  <si>
    <t xml:space="preserve">3.Validació i documentació del codi </t>
  </si>
  <si>
    <t>Validació de formularis, ús d'expressions regulars, documentació del codi.</t>
  </si>
  <si>
    <t>No s'ha implementat la validació o és incorrecta. El codi no està documentat.</t>
  </si>
  <si>
    <t>Validació bàsica funcional, però amb mancances. Documentació escassa.</t>
  </si>
  <si>
    <t>Validació completa i funcional, amb documentació adequada.</t>
  </si>
  <si>
    <t>Validació avançada amb expressions regulars, documentació completa i clara.</t>
  </si>
  <si>
    <t>4. Internacionalització i optimització del rendiment</t>
  </si>
  <si>
    <t>Implementació del suport multilingüe, optimització de la càrrega i rendiment.</t>
  </si>
  <si>
    <t>No s'ha implementat el suport multilingüe ni les tècniques d'optimització.</t>
  </si>
  <si>
    <t>Suport multilingüe bàsic i optimització limitada.</t>
  </si>
  <si>
    <t>Suport multilingüe complet i optimització funcional.</t>
  </si>
  <si>
    <t>Suport multilingüe avançat i optimització robusta.</t>
  </si>
  <si>
    <t>5. Presentació final del projecte</t>
  </si>
  <si>
    <t>Presentació del projecte davant la classe, claredat, funcionalitat i qualitat.</t>
  </si>
  <si>
    <t>No s'ha realitzat la presentació o és molt poc clara i incompleta.</t>
  </si>
  <si>
    <t>Presentació clara però amb mancances en la funcionalitat o qualitat.</t>
  </si>
  <si>
    <t>Presentació clara i estructurada, amb bona funcionalitat i qualitat.</t>
  </si>
  <si>
    <t>Presentació excel·lent, molt ben explicada, amb fluïdesa, claredat, estructura i demostració completa.</t>
  </si>
  <si>
    <t>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</si>
</sst>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0" fillId="0" borderId="2" xfId="0" applyBorder="1"/>
    <xf numFmtId="9" fontId="0" fillId="0" borderId="2" xfId="0" applyNumberFormat="1" applyBorder="1"/>
    <xf numFmtId="0" fontId="2" fillId="2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2" borderId="6" xfId="0" applyFont="1" applyFill="1" applyBorder="1"/>
    <xf numFmtId="0" fontId="3" fillId="4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9" fontId="0" fillId="3" borderId="7" xfId="0" applyNumberFormat="1" applyFill="1" applyBorder="1"/>
    <xf numFmtId="0" fontId="3" fillId="2" borderId="8" xfId="0" applyFont="1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2" fillId="2" borderId="6" xfId="0" applyFon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" xfId="0" applyFont="1" applyFill="1" applyBorder="1"/>
    <xf numFmtId="0" fontId="2" fillId="2" borderId="1" xfId="0" applyFont="1" applyFill="1" applyBorder="1" applyAlignment="1">
      <alignment horizontal="center"/>
    </xf>
    <xf numFmtId="2" fontId="0" fillId="3" borderId="1" xfId="0" applyNumberFormat="1" applyFill="1" applyBorder="1"/>
    <xf numFmtId="10" fontId="0" fillId="3" borderId="7" xfId="0" applyNumberFormat="1" applyFill="1" applyBorder="1"/>
    <xf numFmtId="0" fontId="0" fillId="0" borderId="7" xfId="0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/>
    </xf>
    <xf numFmtId="0" fontId="0" fillId="0" borderId="13" xfId="0" applyBorder="1"/>
    <xf numFmtId="9" fontId="0" fillId="0" borderId="13" xfId="0" applyNumberFormat="1" applyBorder="1"/>
    <xf numFmtId="9" fontId="0" fillId="3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2" fontId="5" fillId="3" borderId="12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7" fillId="7" borderId="0" xfId="0" applyFont="1" applyFill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/>
    </xf>
    <xf numFmtId="2" fontId="5" fillId="3" borderId="8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8" borderId="1" xfId="0" applyFill="1" applyBorder="1"/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4" xfId="0" applyBorder="1"/>
    <xf numFmtId="0" fontId="0" fillId="0" borderId="16" xfId="0" applyBorder="1"/>
    <xf numFmtId="9" fontId="10" fillId="0" borderId="13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0" fillId="0" borderId="18" xfId="0" applyBorder="1"/>
    <xf numFmtId="0" fontId="0" fillId="0" borderId="19" xfId="0" applyBorder="1"/>
    <xf numFmtId="0" fontId="9" fillId="9" borderId="13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13" fillId="0" borderId="22" xfId="0" applyFont="1" applyBorder="1" applyAlignment="1">
      <alignment vertical="center" wrapText="1"/>
    </xf>
    <xf numFmtId="0" fontId="0" fillId="0" borderId="22" xfId="0" applyBorder="1"/>
    <xf numFmtId="0" fontId="9" fillId="9" borderId="23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9" fontId="10" fillId="0" borderId="22" xfId="0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9" fillId="9" borderId="13" xfId="0" applyFont="1" applyFill="1" applyBorder="1" applyAlignment="1">
      <alignment vertical="center" wrapText="1"/>
    </xf>
    <xf numFmtId="0" fontId="0" fillId="0" borderId="24" xfId="0" applyBorder="1"/>
    <xf numFmtId="0" fontId="9" fillId="9" borderId="20" xfId="0" applyFont="1" applyFill="1" applyBorder="1" applyAlignment="1">
      <alignment vertical="center" wrapText="1"/>
    </xf>
    <xf numFmtId="0" fontId="0" fillId="11" borderId="24" xfId="0" applyFill="1" applyBorder="1"/>
    <xf numFmtId="0" fontId="9" fillId="9" borderId="25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textRotation="90"/>
    </xf>
    <xf numFmtId="0" fontId="8" fillId="0" borderId="28" xfId="0" applyFont="1" applyBorder="1" applyAlignment="1">
      <alignment horizontal="center" vertical="center" textRotation="90"/>
    </xf>
    <xf numFmtId="0" fontId="8" fillId="0" borderId="24" xfId="0" applyFont="1" applyBorder="1" applyAlignment="1">
      <alignment horizontal="center" vertical="center" textRotation="90"/>
    </xf>
    <xf numFmtId="0" fontId="0" fillId="0" borderId="26" xfId="0" applyBorder="1"/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theme" Target="theme/theme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2</v>
    <v>4</v>
  </rv>
  <rv s="0">
    <v>1</v>
    <v>4</v>
  </rv>
  <rv s="0">
    <v>0</v>
    <v>4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F057-82A9-4170-B78F-EC8F4341D5FA}">
  <dimension ref="A1:H17"/>
  <sheetViews>
    <sheetView tabSelected="1" workbookViewId="0">
      <selection sqref="A1:B1"/>
    </sheetView>
  </sheetViews>
  <sheetFormatPr baseColWidth="10"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</cols>
  <sheetData>
    <row r="1" spans="1:8" x14ac:dyDescent="0.3">
      <c r="A1" s="35" t="s">
        <v>0</v>
      </c>
      <c r="B1" s="35"/>
    </row>
    <row r="2" spans="1:8" ht="15" customHeight="1" x14ac:dyDescent="0.3">
      <c r="A2" s="36">
        <f>H17</f>
        <v>4.9714285714285706</v>
      </c>
      <c r="B2" s="37"/>
      <c r="F2" s="23" t="s">
        <v>1</v>
      </c>
      <c r="G2" s="23" t="s">
        <v>2</v>
      </c>
      <c r="H2" s="23" t="s">
        <v>3</v>
      </c>
    </row>
    <row r="3" spans="1:8" ht="18" customHeight="1" x14ac:dyDescent="0.3">
      <c r="A3" s="36"/>
      <c r="B3" s="37"/>
      <c r="F3" s="24" t="s">
        <v>4</v>
      </c>
      <c r="G3" s="25">
        <v>0</v>
      </c>
      <c r="H3" s="24" t="e" vm="1">
        <v>#VALUE!</v>
      </c>
    </row>
    <row r="4" spans="1:8" ht="21" customHeight="1" x14ac:dyDescent="0.3">
      <c r="A4" s="36"/>
      <c r="B4" s="37"/>
      <c r="F4" s="24" t="s">
        <v>5</v>
      </c>
      <c r="G4" s="25">
        <v>0.5</v>
      </c>
      <c r="H4" s="24" t="e" vm="2">
        <v>#VALUE!</v>
      </c>
    </row>
    <row r="5" spans="1:8" ht="19.5" customHeight="1" x14ac:dyDescent="0.3">
      <c r="A5" s="38"/>
      <c r="B5" s="39"/>
      <c r="F5" s="24" t="s">
        <v>6</v>
      </c>
      <c r="G5" s="25">
        <v>0.9</v>
      </c>
      <c r="H5" s="24" t="e" vm="3">
        <v>#VALUE!</v>
      </c>
    </row>
    <row r="6" spans="1:8" ht="24.75" customHeight="1" x14ac:dyDescent="0.3">
      <c r="F6" s="40" t="e" vm="4">
        <f>_xlfn.XLOOKUP(H17,G3:G5,H3:H5,,-1)</f>
        <v>#VALUE!</v>
      </c>
      <c r="G6" s="40"/>
      <c r="H6" s="40"/>
    </row>
    <row r="7" spans="1:8" x14ac:dyDescent="0.3">
      <c r="F7" s="40"/>
      <c r="G7" s="40"/>
      <c r="H7" s="40"/>
    </row>
    <row r="8" spans="1:8" ht="70.5" customHeight="1" x14ac:dyDescent="0.3">
      <c r="C8" s="41" t="s">
        <v>8</v>
      </c>
      <c r="D8" s="41"/>
      <c r="E8" s="41"/>
      <c r="F8" s="40"/>
      <c r="G8" s="40"/>
      <c r="H8" s="40"/>
    </row>
    <row r="9" spans="1:8" ht="21.75" customHeight="1" x14ac:dyDescent="0.3">
      <c r="A9" s="42" t="s">
        <v>9</v>
      </c>
      <c r="B9" s="42"/>
      <c r="C9" s="42"/>
      <c r="D9" s="42"/>
      <c r="E9" s="42"/>
      <c r="F9" s="43"/>
      <c r="G9" s="15" t="s">
        <v>7</v>
      </c>
      <c r="H9" s="19" t="s">
        <v>10</v>
      </c>
    </row>
    <row r="10" spans="1:8" x14ac:dyDescent="0.3">
      <c r="A10" s="32" t="s">
        <v>11</v>
      </c>
      <c r="B10" s="33"/>
      <c r="C10" s="33"/>
      <c r="D10" s="33"/>
      <c r="E10" s="33"/>
      <c r="F10" s="34"/>
      <c r="G10" s="11">
        <f>'RA-1'!C$8</f>
        <v>0.1</v>
      </c>
      <c r="H10" s="20">
        <f>'RA-1'!D$3</f>
        <v>7.2000000000000011</v>
      </c>
    </row>
    <row r="11" spans="1:8" x14ac:dyDescent="0.3">
      <c r="A11" s="32" t="s">
        <v>12</v>
      </c>
      <c r="B11" s="33"/>
      <c r="C11" s="33"/>
      <c r="D11" s="33"/>
      <c r="E11" s="33"/>
      <c r="F11" s="34"/>
      <c r="G11" s="11">
        <f>'RA-2'!C$8</f>
        <v>0.2</v>
      </c>
      <c r="H11" s="20">
        <f>'RA-2'!D3</f>
        <v>7.1999999999999993</v>
      </c>
    </row>
    <row r="12" spans="1:8" x14ac:dyDescent="0.3">
      <c r="A12" s="32" t="s">
        <v>13</v>
      </c>
      <c r="B12" s="33"/>
      <c r="C12" s="33"/>
      <c r="D12" s="33"/>
      <c r="E12" s="33"/>
      <c r="F12" s="34"/>
      <c r="G12" s="11">
        <f>'RA-3'!C$8</f>
        <v>0.15</v>
      </c>
      <c r="H12" s="20">
        <f>'RA-3'!D$3</f>
        <v>6.7999999999999989</v>
      </c>
    </row>
    <row r="13" spans="1:8" x14ac:dyDescent="0.3">
      <c r="A13" s="32" t="s">
        <v>30</v>
      </c>
      <c r="B13" s="33"/>
      <c r="C13" s="33"/>
      <c r="D13" s="33"/>
      <c r="E13" s="33"/>
      <c r="F13" s="34"/>
      <c r="G13" s="11">
        <f>'RA-4'!C$8</f>
        <v>0.1</v>
      </c>
      <c r="H13" s="20">
        <f>'RA-4'!D$3</f>
        <v>6.7999999999999989</v>
      </c>
    </row>
    <row r="14" spans="1:8" x14ac:dyDescent="0.3">
      <c r="A14" s="32" t="s">
        <v>31</v>
      </c>
      <c r="B14" s="33"/>
      <c r="C14" s="33"/>
      <c r="D14" s="33"/>
      <c r="E14" s="33"/>
      <c r="F14" s="34"/>
      <c r="G14" s="11">
        <f>'RA-5'!C$8</f>
        <v>0.2</v>
      </c>
      <c r="H14" s="20">
        <f>'RA-5'!D$3</f>
        <v>0</v>
      </c>
    </row>
    <row r="15" spans="1:8" x14ac:dyDescent="0.3">
      <c r="A15" s="32" t="s">
        <v>32</v>
      </c>
      <c r="B15" s="33"/>
      <c r="C15" s="33"/>
      <c r="D15" s="33"/>
      <c r="E15" s="33"/>
      <c r="F15" s="34"/>
      <c r="G15" s="11">
        <f>'RA-6'!C$8</f>
        <v>0.05</v>
      </c>
      <c r="H15" s="20">
        <f>'RA-6'!D$3</f>
        <v>0</v>
      </c>
    </row>
    <row r="16" spans="1:8" x14ac:dyDescent="0.3">
      <c r="A16" s="32" t="s">
        <v>33</v>
      </c>
      <c r="B16" s="33"/>
      <c r="C16" s="33"/>
      <c r="D16" s="33"/>
      <c r="E16" s="33"/>
      <c r="F16" s="34"/>
      <c r="G16" s="11">
        <f>'RA-7'!C$8</f>
        <v>0.2</v>
      </c>
      <c r="H16" s="20">
        <f>'RA-7'!D$3</f>
        <v>6.7999999999999989</v>
      </c>
    </row>
    <row r="17" spans="7:8" x14ac:dyDescent="0.3">
      <c r="G17" s="21">
        <f>SUM(G10:G16)</f>
        <v>1</v>
      </c>
      <c r="H17" s="20">
        <f>SUM(H10:H16)/COUNT(H10:H16)</f>
        <v>4.9714285714285706</v>
      </c>
    </row>
  </sheetData>
  <mergeCells count="12">
    <mergeCell ref="A15:F15"/>
    <mergeCell ref="A1:B1"/>
    <mergeCell ref="A11:F11"/>
    <mergeCell ref="A16:F16"/>
    <mergeCell ref="A2:B5"/>
    <mergeCell ref="F6:H8"/>
    <mergeCell ref="C8:E8"/>
    <mergeCell ref="A9:F9"/>
    <mergeCell ref="A10:F10"/>
    <mergeCell ref="A12:F12"/>
    <mergeCell ref="A13:F13"/>
    <mergeCell ref="A14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467F-A5BC-45DF-B0D2-5D9259E16B74}">
  <dimension ref="A1:O20"/>
  <sheetViews>
    <sheetView workbookViewId="0">
      <selection activeCell="K11" sqref="K11"/>
    </sheetView>
  </sheetViews>
  <sheetFormatPr baseColWidth="10"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45" t="s">
        <v>39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3" spans="1:15" x14ac:dyDescent="0.3">
      <c r="C3" s="46">
        <f>D3*C8</f>
        <v>0.7200000000000002</v>
      </c>
      <c r="D3" s="47">
        <f>I17*10</f>
        <v>7.2000000000000011</v>
      </c>
      <c r="E3" s="48"/>
      <c r="F3" s="12" t="s">
        <v>1</v>
      </c>
      <c r="G3" s="3" t="s">
        <v>2</v>
      </c>
      <c r="H3" s="3" t="s">
        <v>3</v>
      </c>
      <c r="J3" s="9" t="s">
        <v>14</v>
      </c>
      <c r="K3" s="9" t="s">
        <v>14</v>
      </c>
      <c r="L3" s="9" t="s">
        <v>14</v>
      </c>
      <c r="M3" s="9" t="s">
        <v>14</v>
      </c>
      <c r="N3" s="9" t="s">
        <v>14</v>
      </c>
    </row>
    <row r="4" spans="1:15" ht="18" customHeight="1" x14ac:dyDescent="0.3">
      <c r="C4" s="46"/>
      <c r="D4" s="47"/>
      <c r="E4" s="48"/>
      <c r="F4" s="13" t="s">
        <v>4</v>
      </c>
      <c r="G4" s="5">
        <v>0</v>
      </c>
      <c r="H4" s="4" t="e" vm="1">
        <v>#VALUE!</v>
      </c>
      <c r="J4" s="10" t="s">
        <v>44</v>
      </c>
      <c r="K4" s="10" t="s">
        <v>44</v>
      </c>
      <c r="L4" s="10" t="s">
        <v>44</v>
      </c>
      <c r="M4" s="10" t="s">
        <v>44</v>
      </c>
      <c r="N4" s="10" t="s">
        <v>44</v>
      </c>
    </row>
    <row r="5" spans="1:15" ht="21" customHeight="1" x14ac:dyDescent="0.3">
      <c r="C5" s="46"/>
      <c r="D5" s="47"/>
      <c r="E5" s="48"/>
      <c r="F5" s="14" t="s">
        <v>5</v>
      </c>
      <c r="G5" s="2">
        <v>0.6</v>
      </c>
      <c r="H5" s="1" t="e" vm="2">
        <v>#VALUE!</v>
      </c>
      <c r="J5" s="10" t="s">
        <v>43</v>
      </c>
      <c r="K5" s="10" t="s">
        <v>43</v>
      </c>
      <c r="L5" s="10" t="s">
        <v>43</v>
      </c>
      <c r="M5" s="10" t="s">
        <v>43</v>
      </c>
      <c r="N5" s="10" t="s">
        <v>43</v>
      </c>
    </row>
    <row r="6" spans="1:15" ht="19.5" customHeight="1" x14ac:dyDescent="0.3">
      <c r="C6" s="46"/>
      <c r="D6" s="47"/>
      <c r="E6" s="48"/>
      <c r="F6" s="14" t="s">
        <v>6</v>
      </c>
      <c r="G6" s="2">
        <v>0.9</v>
      </c>
      <c r="H6" s="1" t="e" vm="3">
        <v>#VALUE!</v>
      </c>
      <c r="J6" s="10" t="s">
        <v>42</v>
      </c>
      <c r="K6" s="10" t="s">
        <v>42</v>
      </c>
      <c r="L6" s="10" t="s">
        <v>42</v>
      </c>
      <c r="M6" s="10" t="s">
        <v>42</v>
      </c>
      <c r="N6" s="10" t="s">
        <v>42</v>
      </c>
    </row>
    <row r="7" spans="1:15" ht="24.75" customHeight="1" x14ac:dyDescent="0.3">
      <c r="F7" s="40" t="e" vm="5">
        <f>_xlfn.XLOOKUP(H17,G4:G6,H4:H6,,-1)</f>
        <v>#VALUE!</v>
      </c>
      <c r="G7" s="40"/>
      <c r="H7" s="40"/>
      <c r="J7" s="10" t="s">
        <v>41</v>
      </c>
      <c r="K7" s="10" t="s">
        <v>41</v>
      </c>
      <c r="L7" s="10" t="s">
        <v>41</v>
      </c>
      <c r="M7" s="10" t="s">
        <v>41</v>
      </c>
      <c r="N7" s="10" t="s">
        <v>41</v>
      </c>
    </row>
    <row r="8" spans="1:15" ht="15.6" x14ac:dyDescent="0.3">
      <c r="B8" s="15" t="s">
        <v>7</v>
      </c>
      <c r="C8" s="16">
        <v>0.1</v>
      </c>
      <c r="F8" s="40"/>
      <c r="G8" s="40"/>
      <c r="H8" s="40"/>
      <c r="J8" s="7" t="s">
        <v>15</v>
      </c>
      <c r="K8" s="7" t="s">
        <v>15</v>
      </c>
      <c r="L8" s="7" t="s">
        <v>15</v>
      </c>
      <c r="M8" s="7" t="s">
        <v>15</v>
      </c>
      <c r="N8" s="7" t="s">
        <v>15</v>
      </c>
    </row>
    <row r="9" spans="1:15" ht="70.5" customHeight="1" x14ac:dyDescent="0.3">
      <c r="C9" s="41" t="s">
        <v>28</v>
      </c>
      <c r="D9" s="41"/>
      <c r="E9" s="41"/>
      <c r="F9" s="40"/>
      <c r="G9" s="40"/>
      <c r="H9" s="40"/>
      <c r="J9" s="22" t="s">
        <v>40</v>
      </c>
      <c r="K9" s="22" t="s">
        <v>110</v>
      </c>
      <c r="L9" s="22" t="s">
        <v>111</v>
      </c>
      <c r="M9" s="22" t="s">
        <v>112</v>
      </c>
      <c r="N9" s="22" t="s">
        <v>45</v>
      </c>
    </row>
    <row r="10" spans="1:15" ht="21.75" customHeight="1" x14ac:dyDescent="0.3">
      <c r="A10" s="42" t="s">
        <v>16</v>
      </c>
      <c r="B10" s="42"/>
      <c r="C10" s="42"/>
      <c r="D10" s="42"/>
      <c r="E10" s="42"/>
      <c r="F10" s="43"/>
      <c r="G10" s="6" t="s">
        <v>7</v>
      </c>
      <c r="H10" s="6" t="s">
        <v>10</v>
      </c>
      <c r="I10" s="8" t="s">
        <v>17</v>
      </c>
      <c r="J10" s="17" t="s">
        <v>18</v>
      </c>
      <c r="K10" s="17" t="s">
        <v>19</v>
      </c>
      <c r="L10" s="17" t="s">
        <v>20</v>
      </c>
      <c r="M10" s="17" t="s">
        <v>109</v>
      </c>
      <c r="N10" s="17" t="s">
        <v>46</v>
      </c>
      <c r="O10" t="s">
        <v>21</v>
      </c>
    </row>
    <row r="11" spans="1:15" ht="28.8" customHeight="1" x14ac:dyDescent="0.3">
      <c r="A11" s="44" t="s">
        <v>47</v>
      </c>
      <c r="B11" s="44"/>
      <c r="C11" s="44"/>
      <c r="D11" s="44"/>
      <c r="E11" s="44"/>
      <c r="F11" s="44"/>
      <c r="G11" s="26">
        <v>0.15</v>
      </c>
      <c r="H11" s="26">
        <f t="shared" ref="H11:H16" si="0">I11*G11</f>
        <v>0.10800000000000001</v>
      </c>
      <c r="I11" s="26">
        <f>IFERROR(IF(SUM(J11:N11)/COUNT(J11:N11)&gt;=10,1,(SUM(J11:N11)/COUNT(J11:N11)/10)),0)</f>
        <v>0.72000000000000008</v>
      </c>
      <c r="J11" s="52">
        <f>Evidencies!$I$7</f>
        <v>7.2000000000000011</v>
      </c>
      <c r="K11" s="53"/>
      <c r="L11" s="53"/>
      <c r="M11" s="53"/>
      <c r="N11" s="53"/>
    </row>
    <row r="12" spans="1:15" ht="28.8" customHeight="1" x14ac:dyDescent="0.3">
      <c r="A12" s="44" t="s">
        <v>48</v>
      </c>
      <c r="B12" s="44"/>
      <c r="C12" s="44"/>
      <c r="D12" s="44"/>
      <c r="E12" s="44"/>
      <c r="F12" s="44"/>
      <c r="G12" s="26">
        <v>0.2</v>
      </c>
      <c r="H12" s="26">
        <f t="shared" si="0"/>
        <v>0.14400000000000002</v>
      </c>
      <c r="I12" s="26">
        <f>IFERROR(IF(SUM(J12:N12)/COUNT(J12:N12)&gt;=10,1,(SUM(J12:N12)/COUNT(J12:N12)/10)),0)</f>
        <v>0.72000000000000008</v>
      </c>
      <c r="J12" s="52">
        <f>Evidencies!$I$7</f>
        <v>7.2000000000000011</v>
      </c>
      <c r="K12" s="53"/>
      <c r="L12" s="53"/>
      <c r="M12" s="53"/>
      <c r="N12" s="53"/>
    </row>
    <row r="13" spans="1:15" ht="28.8" customHeight="1" x14ac:dyDescent="0.3">
      <c r="A13" s="44" t="s">
        <v>49</v>
      </c>
      <c r="B13" s="44"/>
      <c r="C13" s="44"/>
      <c r="D13" s="44"/>
      <c r="E13" s="44"/>
      <c r="F13" s="44"/>
      <c r="G13" s="26">
        <v>0.15</v>
      </c>
      <c r="H13" s="26">
        <f t="shared" si="0"/>
        <v>0.10800000000000001</v>
      </c>
      <c r="I13" s="26">
        <f>IFERROR(IF(SUM(J13:N13)/COUNT(J13:N13)&gt;=10,1,(SUM(J13:N13)/COUNT(J13:N13)/10)),0)</f>
        <v>0.72000000000000008</v>
      </c>
      <c r="J13" s="52">
        <f>Evidencies!$I$7</f>
        <v>7.2000000000000011</v>
      </c>
      <c r="K13" s="53"/>
      <c r="L13" s="53"/>
      <c r="M13" s="53"/>
      <c r="N13" s="53"/>
    </row>
    <row r="14" spans="1:15" ht="28.8" customHeight="1" x14ac:dyDescent="0.3">
      <c r="A14" s="44" t="s">
        <v>50</v>
      </c>
      <c r="B14" s="44"/>
      <c r="C14" s="44"/>
      <c r="D14" s="44"/>
      <c r="E14" s="44"/>
      <c r="F14" s="44"/>
      <c r="G14" s="26">
        <v>0.15</v>
      </c>
      <c r="H14" s="26">
        <f t="shared" si="0"/>
        <v>0.10800000000000001</v>
      </c>
      <c r="I14" s="26">
        <f>IFERROR(IF(SUM(J14:N14)/COUNT(J14:N14)&gt;=10,1,(SUM(J14:N14)/COUNT(J14:N14)/10)),0)</f>
        <v>0.72000000000000008</v>
      </c>
      <c r="J14" s="52">
        <f>Evidencies!$I$7</f>
        <v>7.2000000000000011</v>
      </c>
      <c r="K14" s="53"/>
      <c r="L14" s="53"/>
      <c r="M14" s="53"/>
      <c r="N14" s="53"/>
    </row>
    <row r="15" spans="1:15" ht="28.8" customHeight="1" x14ac:dyDescent="0.3">
      <c r="A15" s="44" t="s">
        <v>51</v>
      </c>
      <c r="B15" s="44"/>
      <c r="C15" s="44"/>
      <c r="D15" s="44"/>
      <c r="E15" s="44"/>
      <c r="F15" s="44"/>
      <c r="G15" s="26">
        <v>0.15</v>
      </c>
      <c r="H15" s="26">
        <f t="shared" si="0"/>
        <v>0.10800000000000001</v>
      </c>
      <c r="I15" s="26">
        <f>IFERROR(IF(SUM(J15:N15)/COUNT(J15:N15)&gt;=10,1,(SUM(J15:N15)/COUNT(J15:N15)/10)),0)</f>
        <v>0.72000000000000008</v>
      </c>
      <c r="J15" s="52">
        <f>Evidencies!$I$7</f>
        <v>7.2000000000000011</v>
      </c>
      <c r="K15" s="53"/>
      <c r="L15" s="53"/>
      <c r="M15" s="53"/>
      <c r="N15" s="53"/>
    </row>
    <row r="16" spans="1:15" ht="28.8" customHeight="1" x14ac:dyDescent="0.3">
      <c r="A16" s="44" t="s">
        <v>52</v>
      </c>
      <c r="B16" s="44"/>
      <c r="C16" s="44"/>
      <c r="D16" s="44"/>
      <c r="E16" s="44"/>
      <c r="F16" s="44"/>
      <c r="G16" s="26">
        <v>0.2</v>
      </c>
      <c r="H16" s="26">
        <f t="shared" si="0"/>
        <v>0.14400000000000002</v>
      </c>
      <c r="I16" s="26">
        <f>IFERROR(IF(SUM(J16:N16)/COUNT(J16:N16)&gt;=10,1,(SUM(J16:N16)/COUNT(J16:N16)/10)),0)</f>
        <v>0.72000000000000008</v>
      </c>
      <c r="J16" s="52">
        <f>Evidencies!$I$7</f>
        <v>7.2000000000000011</v>
      </c>
      <c r="K16" s="53"/>
      <c r="L16" s="53"/>
      <c r="M16" s="53"/>
      <c r="N16" s="53"/>
    </row>
    <row r="17" spans="6:12" x14ac:dyDescent="0.3">
      <c r="F17" s="18" t="s">
        <v>22</v>
      </c>
      <c r="G17" s="26">
        <f>SUM(G11:G16)</f>
        <v>1</v>
      </c>
      <c r="H17" s="26">
        <f>SUM(H11:H16)</f>
        <v>0.72</v>
      </c>
      <c r="I17" s="27">
        <f>SUM(I11:I16)/COUNT(I11:I16)</f>
        <v>0.72000000000000008</v>
      </c>
    </row>
    <row r="18" spans="6:12" x14ac:dyDescent="0.3">
      <c r="L18" t="s">
        <v>23</v>
      </c>
    </row>
    <row r="19" spans="6:12" x14ac:dyDescent="0.3">
      <c r="L19" t="s">
        <v>24</v>
      </c>
    </row>
    <row r="20" spans="6:12" x14ac:dyDescent="0.3">
      <c r="L20" t="s">
        <v>25</v>
      </c>
    </row>
  </sheetData>
  <mergeCells count="12">
    <mergeCell ref="A13:F13"/>
    <mergeCell ref="A14:F14"/>
    <mergeCell ref="A15:F15"/>
    <mergeCell ref="A16:F16"/>
    <mergeCell ref="A10:F10"/>
    <mergeCell ref="A12:F12"/>
    <mergeCell ref="A1:L1"/>
    <mergeCell ref="C3:C6"/>
    <mergeCell ref="D3:E6"/>
    <mergeCell ref="F7:H9"/>
    <mergeCell ref="C9:E9"/>
    <mergeCell ref="A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opLeftCell="A11" workbookViewId="0">
      <selection activeCell="C3" sqref="C3:C6"/>
    </sheetView>
  </sheetViews>
  <sheetFormatPr baseColWidth="10"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45" t="s">
        <v>53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3" spans="1:15" x14ac:dyDescent="0.3">
      <c r="C3" s="46">
        <f>D3*C8</f>
        <v>1.44</v>
      </c>
      <c r="D3" s="47">
        <f>I19*10</f>
        <v>7.1999999999999993</v>
      </c>
      <c r="E3" s="48"/>
      <c r="F3" s="12" t="s">
        <v>1</v>
      </c>
      <c r="G3" s="3" t="s">
        <v>2</v>
      </c>
      <c r="H3" s="3" t="s">
        <v>3</v>
      </c>
      <c r="J3" s="9" t="s">
        <v>14</v>
      </c>
      <c r="K3" s="9" t="s">
        <v>14</v>
      </c>
      <c r="L3" s="9" t="s">
        <v>14</v>
      </c>
      <c r="M3" s="9" t="s">
        <v>14</v>
      </c>
      <c r="N3" s="9" t="s">
        <v>14</v>
      </c>
    </row>
    <row r="4" spans="1:15" ht="18" customHeight="1" x14ac:dyDescent="0.3">
      <c r="C4" s="46"/>
      <c r="D4" s="47"/>
      <c r="E4" s="48"/>
      <c r="F4" s="13" t="s">
        <v>4</v>
      </c>
      <c r="G4" s="5">
        <v>0</v>
      </c>
      <c r="H4" s="4" t="e" vm="1">
        <v>#VALUE!</v>
      </c>
      <c r="J4" s="10" t="s">
        <v>44</v>
      </c>
      <c r="K4" s="10" t="s">
        <v>44</v>
      </c>
      <c r="L4" s="10" t="s">
        <v>44</v>
      </c>
      <c r="M4" s="10" t="s">
        <v>44</v>
      </c>
      <c r="N4" s="10" t="s">
        <v>44</v>
      </c>
    </row>
    <row r="5" spans="1:15" ht="21" customHeight="1" x14ac:dyDescent="0.3">
      <c r="C5" s="46"/>
      <c r="D5" s="47"/>
      <c r="E5" s="48"/>
      <c r="F5" s="14" t="s">
        <v>5</v>
      </c>
      <c r="G5" s="2">
        <v>0.6</v>
      </c>
      <c r="H5" s="1" t="e" vm="2">
        <v>#VALUE!</v>
      </c>
      <c r="J5" s="10" t="s">
        <v>43</v>
      </c>
      <c r="K5" s="10" t="s">
        <v>43</v>
      </c>
      <c r="L5" s="10" t="s">
        <v>43</v>
      </c>
      <c r="M5" s="10" t="s">
        <v>43</v>
      </c>
      <c r="N5" s="10" t="s">
        <v>43</v>
      </c>
    </row>
    <row r="6" spans="1:15" ht="19.5" customHeight="1" x14ac:dyDescent="0.3">
      <c r="C6" s="46"/>
      <c r="D6" s="47"/>
      <c r="E6" s="48"/>
      <c r="F6" s="14" t="s">
        <v>6</v>
      </c>
      <c r="G6" s="2">
        <v>0.9</v>
      </c>
      <c r="H6" s="1" t="e" vm="3">
        <v>#VALUE!</v>
      </c>
      <c r="J6" s="10" t="s">
        <v>42</v>
      </c>
      <c r="K6" s="10" t="s">
        <v>42</v>
      </c>
      <c r="L6" s="10" t="s">
        <v>42</v>
      </c>
      <c r="M6" s="10" t="s">
        <v>42</v>
      </c>
      <c r="N6" s="10" t="s">
        <v>42</v>
      </c>
    </row>
    <row r="7" spans="1:15" ht="24.75" customHeight="1" x14ac:dyDescent="0.3">
      <c r="F7" s="40" t="e" vm="5">
        <f>_xlfn.XLOOKUP(H19,G4:G6,H4:H6,,-1)</f>
        <v>#VALUE!</v>
      </c>
      <c r="G7" s="40"/>
      <c r="H7" s="40"/>
      <c r="J7" s="10" t="s">
        <v>41</v>
      </c>
      <c r="K7" s="10" t="s">
        <v>41</v>
      </c>
      <c r="L7" s="10" t="s">
        <v>41</v>
      </c>
      <c r="M7" s="10" t="s">
        <v>41</v>
      </c>
      <c r="N7" s="10" t="s">
        <v>41</v>
      </c>
    </row>
    <row r="8" spans="1:15" ht="15.6" x14ac:dyDescent="0.3">
      <c r="B8" s="15" t="s">
        <v>7</v>
      </c>
      <c r="C8" s="16">
        <v>0.2</v>
      </c>
      <c r="F8" s="40"/>
      <c r="G8" s="40"/>
      <c r="H8" s="40"/>
      <c r="J8" s="7" t="s">
        <v>15</v>
      </c>
      <c r="K8" s="7" t="s">
        <v>15</v>
      </c>
      <c r="L8" s="7" t="s">
        <v>15</v>
      </c>
      <c r="M8" s="7" t="s">
        <v>15</v>
      </c>
      <c r="N8" s="7" t="s">
        <v>15</v>
      </c>
    </row>
    <row r="9" spans="1:15" ht="70.5" customHeight="1" x14ac:dyDescent="0.3">
      <c r="C9" s="41" t="s">
        <v>26</v>
      </c>
      <c r="D9" s="41"/>
      <c r="E9" s="41"/>
      <c r="F9" s="40"/>
      <c r="G9" s="40"/>
      <c r="H9" s="40"/>
      <c r="J9" s="22" t="s">
        <v>40</v>
      </c>
      <c r="K9" s="22" t="s">
        <v>110</v>
      </c>
      <c r="L9" s="22" t="s">
        <v>111</v>
      </c>
      <c r="M9" s="22" t="s">
        <v>112</v>
      </c>
      <c r="N9" s="22" t="s">
        <v>45</v>
      </c>
    </row>
    <row r="10" spans="1:15" ht="21.75" customHeight="1" x14ac:dyDescent="0.3">
      <c r="A10" s="49" t="s">
        <v>16</v>
      </c>
      <c r="B10" s="49"/>
      <c r="C10" s="49"/>
      <c r="D10" s="49"/>
      <c r="E10" s="49"/>
      <c r="F10" s="50"/>
      <c r="G10" s="6" t="s">
        <v>7</v>
      </c>
      <c r="H10" s="6" t="s">
        <v>10</v>
      </c>
      <c r="I10" s="8" t="s">
        <v>17</v>
      </c>
      <c r="J10" s="17" t="s">
        <v>18</v>
      </c>
      <c r="K10" s="17" t="s">
        <v>19</v>
      </c>
      <c r="L10" s="17" t="s">
        <v>20</v>
      </c>
      <c r="M10" s="17" t="s">
        <v>109</v>
      </c>
      <c r="N10" s="17" t="s">
        <v>46</v>
      </c>
      <c r="O10" t="s">
        <v>27</v>
      </c>
    </row>
    <row r="11" spans="1:15" ht="28.8" customHeight="1" x14ac:dyDescent="0.3">
      <c r="A11" s="44" t="s">
        <v>59</v>
      </c>
      <c r="B11" s="44"/>
      <c r="C11" s="44"/>
      <c r="D11" s="44"/>
      <c r="E11" s="44"/>
      <c r="F11" s="44"/>
      <c r="G11" s="26">
        <v>0.05</v>
      </c>
      <c r="H11" s="26">
        <f t="shared" ref="H11:H18" si="0">I11*G11</f>
        <v>3.6000000000000004E-2</v>
      </c>
      <c r="I11" s="26">
        <f t="shared" ref="I11:I18" si="1">IFERROR(IF(SUM(J11:N11)/COUNT(J11:N11)&gt;=10,1,(SUM(J11:N11)/COUNT(J11:N11)/10)),0)</f>
        <v>0.72000000000000008</v>
      </c>
      <c r="J11" s="52">
        <f>Evidencies!$I$7</f>
        <v>7.2000000000000011</v>
      </c>
      <c r="K11" s="53"/>
      <c r="L11" s="53"/>
      <c r="M11" s="53"/>
      <c r="N11" s="53"/>
    </row>
    <row r="12" spans="1:15" ht="28.8" customHeight="1" x14ac:dyDescent="0.3">
      <c r="A12" s="44" t="s">
        <v>60</v>
      </c>
      <c r="B12" s="44"/>
      <c r="C12" s="44"/>
      <c r="D12" s="44"/>
      <c r="E12" s="44"/>
      <c r="F12" s="44"/>
      <c r="G12" s="26">
        <v>0.15</v>
      </c>
      <c r="H12" s="26">
        <f t="shared" si="0"/>
        <v>0.10800000000000001</v>
      </c>
      <c r="I12" s="26">
        <f t="shared" si="1"/>
        <v>0.72000000000000008</v>
      </c>
      <c r="J12" s="52">
        <f>Evidencies!$I$7</f>
        <v>7.2000000000000011</v>
      </c>
      <c r="K12" s="53"/>
      <c r="L12" s="53"/>
      <c r="M12" s="53"/>
      <c r="N12" s="53"/>
    </row>
    <row r="13" spans="1:15" ht="28.8" customHeight="1" x14ac:dyDescent="0.3">
      <c r="A13" s="44" t="s">
        <v>61</v>
      </c>
      <c r="B13" s="44"/>
      <c r="C13" s="44"/>
      <c r="D13" s="44"/>
      <c r="E13" s="44"/>
      <c r="F13" s="44"/>
      <c r="G13" s="26">
        <v>0.15</v>
      </c>
      <c r="H13" s="26">
        <f t="shared" si="0"/>
        <v>0.10800000000000001</v>
      </c>
      <c r="I13" s="26">
        <f t="shared" si="1"/>
        <v>0.72000000000000008</v>
      </c>
      <c r="J13" s="52">
        <f>Evidencies!$I$7</f>
        <v>7.2000000000000011</v>
      </c>
      <c r="K13" s="53"/>
      <c r="L13" s="53"/>
      <c r="M13" s="53"/>
      <c r="N13" s="53"/>
    </row>
    <row r="14" spans="1:15" ht="28.8" customHeight="1" x14ac:dyDescent="0.3">
      <c r="A14" s="44" t="s">
        <v>62</v>
      </c>
      <c r="B14" s="44"/>
      <c r="C14" s="44"/>
      <c r="D14" s="44"/>
      <c r="E14" s="44"/>
      <c r="F14" s="44"/>
      <c r="G14" s="26">
        <v>0.15</v>
      </c>
      <c r="H14" s="26">
        <f t="shared" si="0"/>
        <v>0.10800000000000001</v>
      </c>
      <c r="I14" s="26">
        <f t="shared" si="1"/>
        <v>0.72000000000000008</v>
      </c>
      <c r="J14" s="52">
        <f>Evidencies!$I$7</f>
        <v>7.2000000000000011</v>
      </c>
      <c r="K14" s="53"/>
      <c r="L14" s="53"/>
      <c r="M14" s="53"/>
      <c r="N14" s="53"/>
    </row>
    <row r="15" spans="1:15" ht="28.8" customHeight="1" x14ac:dyDescent="0.3">
      <c r="A15" s="44" t="s">
        <v>63</v>
      </c>
      <c r="B15" s="44"/>
      <c r="C15" s="44"/>
      <c r="D15" s="44"/>
      <c r="E15" s="44"/>
      <c r="F15" s="44"/>
      <c r="G15" s="26">
        <v>0.15</v>
      </c>
      <c r="H15" s="26">
        <f t="shared" si="0"/>
        <v>0.10800000000000001</v>
      </c>
      <c r="I15" s="26">
        <f t="shared" si="1"/>
        <v>0.72000000000000008</v>
      </c>
      <c r="J15" s="52">
        <f>Evidencies!$I$7</f>
        <v>7.2000000000000011</v>
      </c>
      <c r="K15" s="53"/>
      <c r="L15" s="53"/>
      <c r="M15" s="53"/>
      <c r="N15" s="53"/>
    </row>
    <row r="16" spans="1:15" ht="28.8" customHeight="1" x14ac:dyDescent="0.3">
      <c r="A16" s="44" t="s">
        <v>64</v>
      </c>
      <c r="B16" s="44"/>
      <c r="C16" s="44"/>
      <c r="D16" s="44"/>
      <c r="E16" s="44"/>
      <c r="F16" s="44"/>
      <c r="G16" s="26">
        <v>0.1</v>
      </c>
      <c r="H16" s="26">
        <f t="shared" si="0"/>
        <v>7.2000000000000008E-2</v>
      </c>
      <c r="I16" s="26">
        <f t="shared" si="1"/>
        <v>0.72000000000000008</v>
      </c>
      <c r="J16" s="52">
        <f>Evidencies!$I$7</f>
        <v>7.2000000000000011</v>
      </c>
      <c r="K16" s="53"/>
      <c r="L16" s="53"/>
      <c r="M16" s="53"/>
      <c r="N16" s="53"/>
    </row>
    <row r="17" spans="1:14" ht="28.8" customHeight="1" x14ac:dyDescent="0.3">
      <c r="A17" s="44" t="s">
        <v>65</v>
      </c>
      <c r="B17" s="44"/>
      <c r="C17" s="44"/>
      <c r="D17" s="44"/>
      <c r="E17" s="44"/>
      <c r="F17" s="44"/>
      <c r="G17" s="26">
        <v>0.1</v>
      </c>
      <c r="H17" s="26">
        <f t="shared" si="0"/>
        <v>7.2000000000000008E-2</v>
      </c>
      <c r="I17" s="26">
        <f t="shared" si="1"/>
        <v>0.72000000000000008</v>
      </c>
      <c r="J17" s="52">
        <f>Evidencies!$I$7</f>
        <v>7.2000000000000011</v>
      </c>
      <c r="K17" s="53"/>
      <c r="L17" s="53"/>
      <c r="M17" s="53"/>
      <c r="N17" s="53"/>
    </row>
    <row r="18" spans="1:14" ht="28.8" customHeight="1" x14ac:dyDescent="0.3">
      <c r="A18" s="44" t="s">
        <v>66</v>
      </c>
      <c r="B18" s="44"/>
      <c r="C18" s="44"/>
      <c r="D18" s="44"/>
      <c r="E18" s="44"/>
      <c r="F18" s="44"/>
      <c r="G18" s="26">
        <v>0.15</v>
      </c>
      <c r="H18" s="26">
        <f t="shared" si="0"/>
        <v>0.10800000000000001</v>
      </c>
      <c r="I18" s="26">
        <f t="shared" si="1"/>
        <v>0.72000000000000008</v>
      </c>
      <c r="J18" s="52">
        <f>Evidencies!$I$7</f>
        <v>7.2000000000000011</v>
      </c>
      <c r="K18" s="53"/>
      <c r="L18" s="53"/>
      <c r="M18" s="53"/>
      <c r="N18" s="53"/>
    </row>
    <row r="19" spans="1:14" x14ac:dyDescent="0.3">
      <c r="F19" s="18" t="s">
        <v>22</v>
      </c>
      <c r="G19" s="28">
        <f>SUM(G11:G18)</f>
        <v>1</v>
      </c>
      <c r="H19" s="29">
        <f>SUM(H11:H18)</f>
        <v>0.72000000000000008</v>
      </c>
      <c r="I19" s="30">
        <f>SUM(I11:I18)/COUNT(I11:I18)</f>
        <v>0.72</v>
      </c>
    </row>
    <row r="20" spans="1:14" x14ac:dyDescent="0.3">
      <c r="K20" t="s">
        <v>23</v>
      </c>
    </row>
    <row r="21" spans="1:14" x14ac:dyDescent="0.3">
      <c r="K21" t="s">
        <v>24</v>
      </c>
    </row>
    <row r="22" spans="1:14" x14ac:dyDescent="0.3">
      <c r="K22" t="s">
        <v>25</v>
      </c>
    </row>
  </sheetData>
  <mergeCells count="14">
    <mergeCell ref="A18:F18"/>
    <mergeCell ref="F7:H9"/>
    <mergeCell ref="C9:E9"/>
    <mergeCell ref="A10:F10"/>
    <mergeCell ref="A11:F11"/>
    <mergeCell ref="A12:F12"/>
    <mergeCell ref="A1:M1"/>
    <mergeCell ref="A17:F17"/>
    <mergeCell ref="A14:F14"/>
    <mergeCell ref="A15:F15"/>
    <mergeCell ref="A16:F16"/>
    <mergeCell ref="D3:E6"/>
    <mergeCell ref="C3:C6"/>
    <mergeCell ref="A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9607-A1B5-4D2F-BBDE-C4E6F1D523B8}">
  <dimension ref="A1:O22"/>
  <sheetViews>
    <sheetView workbookViewId="0">
      <selection activeCell="I19" sqref="I19"/>
    </sheetView>
  </sheetViews>
  <sheetFormatPr baseColWidth="10"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45" t="s">
        <v>54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3" spans="1:15" x14ac:dyDescent="0.3">
      <c r="C3" s="46">
        <f>D3*C8</f>
        <v>1.0199999999999998</v>
      </c>
      <c r="D3" s="47">
        <f>I19*10</f>
        <v>6.7999999999999989</v>
      </c>
      <c r="E3" s="48"/>
      <c r="F3" s="12" t="s">
        <v>1</v>
      </c>
      <c r="G3" s="3" t="s">
        <v>2</v>
      </c>
      <c r="H3" s="3" t="s">
        <v>3</v>
      </c>
      <c r="J3" s="9" t="s">
        <v>14</v>
      </c>
      <c r="K3" s="9" t="s">
        <v>14</v>
      </c>
      <c r="L3" s="9" t="s">
        <v>14</v>
      </c>
      <c r="M3" s="9" t="s">
        <v>14</v>
      </c>
      <c r="N3" s="9" t="s">
        <v>14</v>
      </c>
    </row>
    <row r="4" spans="1:15" ht="18" customHeight="1" x14ac:dyDescent="0.3">
      <c r="C4" s="46"/>
      <c r="D4" s="47"/>
      <c r="E4" s="48"/>
      <c r="F4" s="13" t="s">
        <v>4</v>
      </c>
      <c r="G4" s="5">
        <v>0</v>
      </c>
      <c r="H4" s="4" t="e" vm="1">
        <v>#VALUE!</v>
      </c>
      <c r="J4" s="10" t="s">
        <v>44</v>
      </c>
      <c r="K4" s="10" t="s">
        <v>44</v>
      </c>
      <c r="L4" s="10" t="s">
        <v>44</v>
      </c>
      <c r="M4" s="10" t="s">
        <v>44</v>
      </c>
      <c r="N4" s="10" t="s">
        <v>44</v>
      </c>
    </row>
    <row r="5" spans="1:15" ht="21" customHeight="1" x14ac:dyDescent="0.3">
      <c r="C5" s="46"/>
      <c r="D5" s="47"/>
      <c r="E5" s="48"/>
      <c r="F5" s="14" t="s">
        <v>5</v>
      </c>
      <c r="G5" s="2">
        <v>0.6</v>
      </c>
      <c r="H5" s="1" t="e" vm="2">
        <v>#VALUE!</v>
      </c>
      <c r="J5" s="10" t="s">
        <v>43</v>
      </c>
      <c r="K5" s="10" t="s">
        <v>43</v>
      </c>
      <c r="L5" s="10" t="s">
        <v>43</v>
      </c>
      <c r="M5" s="10" t="s">
        <v>43</v>
      </c>
      <c r="N5" s="10" t="s">
        <v>43</v>
      </c>
    </row>
    <row r="6" spans="1:15" ht="19.5" customHeight="1" x14ac:dyDescent="0.3">
      <c r="C6" s="46"/>
      <c r="D6" s="47"/>
      <c r="E6" s="48"/>
      <c r="F6" s="14" t="s">
        <v>6</v>
      </c>
      <c r="G6" s="2">
        <v>0.9</v>
      </c>
      <c r="H6" s="1" t="e" vm="3">
        <v>#VALUE!</v>
      </c>
      <c r="J6" s="10" t="s">
        <v>42</v>
      </c>
      <c r="K6" s="10" t="s">
        <v>42</v>
      </c>
      <c r="L6" s="10" t="s">
        <v>42</v>
      </c>
      <c r="M6" s="10" t="s">
        <v>42</v>
      </c>
      <c r="N6" s="10" t="s">
        <v>42</v>
      </c>
    </row>
    <row r="7" spans="1:15" ht="24.75" customHeight="1" x14ac:dyDescent="0.3">
      <c r="F7" s="40" t="e" vm="5">
        <f>_xlfn.XLOOKUP(H19,G4:G6,H4:H6,,-1)</f>
        <v>#VALUE!</v>
      </c>
      <c r="G7" s="40"/>
      <c r="H7" s="40"/>
      <c r="J7" s="10" t="s">
        <v>41</v>
      </c>
      <c r="K7" s="10" t="s">
        <v>41</v>
      </c>
      <c r="L7" s="10" t="s">
        <v>41</v>
      </c>
      <c r="M7" s="10" t="s">
        <v>41</v>
      </c>
      <c r="N7" s="10" t="s">
        <v>41</v>
      </c>
    </row>
    <row r="8" spans="1:15" ht="15.6" x14ac:dyDescent="0.3">
      <c r="B8" s="15" t="s">
        <v>7</v>
      </c>
      <c r="C8" s="16">
        <v>0.15</v>
      </c>
      <c r="F8" s="40"/>
      <c r="G8" s="40"/>
      <c r="H8" s="40"/>
      <c r="J8" s="7" t="s">
        <v>15</v>
      </c>
      <c r="K8" s="7" t="s">
        <v>15</v>
      </c>
      <c r="L8" s="7" t="s">
        <v>15</v>
      </c>
      <c r="M8" s="7" t="s">
        <v>15</v>
      </c>
      <c r="N8" s="7" t="s">
        <v>15</v>
      </c>
    </row>
    <row r="9" spans="1:15" ht="70.5" customHeight="1" x14ac:dyDescent="0.3">
      <c r="C9" s="41" t="s">
        <v>34</v>
      </c>
      <c r="D9" s="41"/>
      <c r="E9" s="41"/>
      <c r="F9" s="40"/>
      <c r="G9" s="40"/>
      <c r="H9" s="40"/>
      <c r="J9" s="22" t="s">
        <v>40</v>
      </c>
      <c r="K9" s="22" t="s">
        <v>110</v>
      </c>
      <c r="L9" s="22" t="s">
        <v>111</v>
      </c>
      <c r="M9" s="22" t="s">
        <v>112</v>
      </c>
      <c r="N9" s="22" t="s">
        <v>45</v>
      </c>
    </row>
    <row r="10" spans="1:15" ht="21.75" customHeight="1" x14ac:dyDescent="0.3">
      <c r="A10" s="49" t="s">
        <v>16</v>
      </c>
      <c r="B10" s="49"/>
      <c r="C10" s="49"/>
      <c r="D10" s="49"/>
      <c r="E10" s="49"/>
      <c r="F10" s="50"/>
      <c r="G10" s="6" t="s">
        <v>7</v>
      </c>
      <c r="H10" s="6" t="s">
        <v>10</v>
      </c>
      <c r="I10" s="8" t="s">
        <v>17</v>
      </c>
      <c r="J10" s="17" t="s">
        <v>18</v>
      </c>
      <c r="K10" s="17" t="s">
        <v>19</v>
      </c>
      <c r="L10" s="17" t="s">
        <v>20</v>
      </c>
      <c r="M10" s="17" t="s">
        <v>109</v>
      </c>
      <c r="N10" s="17" t="s">
        <v>46</v>
      </c>
      <c r="O10" t="s">
        <v>27</v>
      </c>
    </row>
    <row r="11" spans="1:15" ht="28.8" customHeight="1" x14ac:dyDescent="0.3">
      <c r="A11" s="44" t="s">
        <v>67</v>
      </c>
      <c r="B11" s="44"/>
      <c r="C11" s="44"/>
      <c r="D11" s="44"/>
      <c r="E11" s="44"/>
      <c r="F11" s="44"/>
      <c r="G11" s="31">
        <v>0.15</v>
      </c>
      <c r="H11" s="26">
        <f t="shared" ref="H11:H18" si="0">I11*G11</f>
        <v>0.10200000000000001</v>
      </c>
      <c r="I11" s="26">
        <f>IFERROR(IF(SUM(J11:P11)/COUNT(J11:P11)&gt;=10,1,(SUM(J11:P11)/COUNT(J11:P11)/10)),0)</f>
        <v>0.68</v>
      </c>
      <c r="J11" s="53"/>
      <c r="K11" s="52">
        <f>Evidencies!$I$16</f>
        <v>6.8000000000000007</v>
      </c>
      <c r="L11" s="53"/>
      <c r="M11" s="53"/>
      <c r="N11" s="52" t="str">
        <f>Evidencies!$I$43</f>
        <v/>
      </c>
    </row>
    <row r="12" spans="1:15" ht="28.8" customHeight="1" x14ac:dyDescent="0.3">
      <c r="A12" s="44" t="s">
        <v>68</v>
      </c>
      <c r="B12" s="44"/>
      <c r="C12" s="44"/>
      <c r="D12" s="44"/>
      <c r="E12" s="44"/>
      <c r="F12" s="44"/>
      <c r="G12" s="31">
        <v>0.15</v>
      </c>
      <c r="H12" s="26">
        <f t="shared" si="0"/>
        <v>0.10200000000000001</v>
      </c>
      <c r="I12" s="26">
        <f t="shared" ref="I12:I18" si="1">IFERROR(IF(SUM(J12:P12)/COUNT(J12:P12)&gt;=10,1,(SUM(J12:P12)/COUNT(J12:P12)/10)),0)</f>
        <v>0.68</v>
      </c>
      <c r="J12" s="51"/>
      <c r="K12" s="52">
        <f>Evidencies!$I$16</f>
        <v>6.8000000000000007</v>
      </c>
      <c r="L12" s="51"/>
      <c r="M12" s="51"/>
      <c r="N12" s="52" t="str">
        <f>Evidencies!$I$43</f>
        <v/>
      </c>
    </row>
    <row r="13" spans="1:15" ht="28.8" customHeight="1" x14ac:dyDescent="0.3">
      <c r="A13" s="44" t="s">
        <v>69</v>
      </c>
      <c r="B13" s="44"/>
      <c r="C13" s="44"/>
      <c r="D13" s="44"/>
      <c r="E13" s="44"/>
      <c r="F13" s="44"/>
      <c r="G13" s="31">
        <v>0.1</v>
      </c>
      <c r="H13" s="26">
        <f t="shared" si="0"/>
        <v>6.8000000000000005E-2</v>
      </c>
      <c r="I13" s="26">
        <f t="shared" si="1"/>
        <v>0.68</v>
      </c>
      <c r="J13" s="51"/>
      <c r="K13" s="52">
        <f>Evidencies!$I$16</f>
        <v>6.8000000000000007</v>
      </c>
      <c r="L13" s="51"/>
      <c r="M13" s="51"/>
      <c r="N13" s="52" t="str">
        <f>Evidencies!$I$43</f>
        <v/>
      </c>
    </row>
    <row r="14" spans="1:15" ht="28.8" customHeight="1" x14ac:dyDescent="0.3">
      <c r="A14" s="44" t="s">
        <v>70</v>
      </c>
      <c r="B14" s="44"/>
      <c r="C14" s="44"/>
      <c r="D14" s="44"/>
      <c r="E14" s="44"/>
      <c r="F14" s="44"/>
      <c r="G14" s="31">
        <v>0.1</v>
      </c>
      <c r="H14" s="26">
        <f t="shared" si="0"/>
        <v>6.8000000000000005E-2</v>
      </c>
      <c r="I14" s="26">
        <f t="shared" si="1"/>
        <v>0.68</v>
      </c>
      <c r="J14" s="51"/>
      <c r="K14" s="52">
        <f>Evidencies!$I$16</f>
        <v>6.8000000000000007</v>
      </c>
      <c r="L14" s="51"/>
      <c r="M14" s="51"/>
      <c r="N14" s="52" t="str">
        <f>Evidencies!$I$43</f>
        <v/>
      </c>
    </row>
    <row r="15" spans="1:15" ht="28.8" customHeight="1" x14ac:dyDescent="0.3">
      <c r="A15" s="44" t="s">
        <v>71</v>
      </c>
      <c r="B15" s="44"/>
      <c r="C15" s="44"/>
      <c r="D15" s="44"/>
      <c r="E15" s="44"/>
      <c r="F15" s="44"/>
      <c r="G15" s="31">
        <v>0.125</v>
      </c>
      <c r="H15" s="26">
        <f t="shared" si="0"/>
        <v>8.5000000000000006E-2</v>
      </c>
      <c r="I15" s="26">
        <f t="shared" si="1"/>
        <v>0.68</v>
      </c>
      <c r="J15" s="51"/>
      <c r="K15" s="52">
        <f>Evidencies!$I$16</f>
        <v>6.8000000000000007</v>
      </c>
      <c r="L15" s="51"/>
      <c r="M15" s="51"/>
      <c r="N15" s="52" t="str">
        <f>Evidencies!$I$43</f>
        <v/>
      </c>
    </row>
    <row r="16" spans="1:15" ht="28.8" customHeight="1" x14ac:dyDescent="0.3">
      <c r="A16" s="44" t="s">
        <v>72</v>
      </c>
      <c r="B16" s="44"/>
      <c r="C16" s="44"/>
      <c r="D16" s="44"/>
      <c r="E16" s="44"/>
      <c r="F16" s="44"/>
      <c r="G16" s="31">
        <v>0.125</v>
      </c>
      <c r="H16" s="26">
        <f t="shared" si="0"/>
        <v>8.5000000000000006E-2</v>
      </c>
      <c r="I16" s="26">
        <f t="shared" si="1"/>
        <v>0.68</v>
      </c>
      <c r="J16" s="51"/>
      <c r="K16" s="52">
        <f>Evidencies!$I$16</f>
        <v>6.8000000000000007</v>
      </c>
      <c r="L16" s="51"/>
      <c r="M16" s="51"/>
      <c r="N16" s="52" t="str">
        <f>Evidencies!$I$43</f>
        <v/>
      </c>
    </row>
    <row r="17" spans="1:14" ht="28.8" customHeight="1" x14ac:dyDescent="0.3">
      <c r="A17" s="44" t="s">
        <v>73</v>
      </c>
      <c r="B17" s="44"/>
      <c r="C17" s="44"/>
      <c r="D17" s="44"/>
      <c r="E17" s="44"/>
      <c r="F17" s="44"/>
      <c r="G17" s="31">
        <v>0.125</v>
      </c>
      <c r="H17" s="26">
        <f t="shared" si="0"/>
        <v>8.5000000000000006E-2</v>
      </c>
      <c r="I17" s="26">
        <f t="shared" si="1"/>
        <v>0.68</v>
      </c>
      <c r="J17" s="51"/>
      <c r="K17" s="52">
        <f>Evidencies!$I$16</f>
        <v>6.8000000000000007</v>
      </c>
      <c r="L17" s="51"/>
      <c r="M17" s="51"/>
      <c r="N17" s="52" t="str">
        <f>Evidencies!$I$43</f>
        <v/>
      </c>
    </row>
    <row r="18" spans="1:14" ht="28.8" customHeight="1" x14ac:dyDescent="0.3">
      <c r="A18" s="44" t="s">
        <v>74</v>
      </c>
      <c r="B18" s="44"/>
      <c r="C18" s="44"/>
      <c r="D18" s="44"/>
      <c r="E18" s="44"/>
      <c r="F18" s="44"/>
      <c r="G18" s="31">
        <v>0.125</v>
      </c>
      <c r="H18" s="26">
        <f t="shared" si="0"/>
        <v>8.5000000000000006E-2</v>
      </c>
      <c r="I18" s="26">
        <f t="shared" si="1"/>
        <v>0.68</v>
      </c>
      <c r="J18" s="51"/>
      <c r="K18" s="52">
        <f>Evidencies!$I$16</f>
        <v>6.8000000000000007</v>
      </c>
      <c r="L18" s="51"/>
      <c r="M18" s="51"/>
      <c r="N18" s="52" t="str">
        <f>Evidencies!$I$43</f>
        <v/>
      </c>
    </row>
    <row r="19" spans="1:14" x14ac:dyDescent="0.3">
      <c r="F19" s="18" t="s">
        <v>22</v>
      </c>
      <c r="G19" s="28">
        <f>SUM(G11:G18)</f>
        <v>1</v>
      </c>
      <c r="H19" s="26">
        <f>SUM(H11:H18)</f>
        <v>0.67999999999999994</v>
      </c>
      <c r="I19" s="30">
        <f>SUM(I11:I18)/COUNT(I11:I18)</f>
        <v>0.67999999999999994</v>
      </c>
    </row>
    <row r="20" spans="1:14" x14ac:dyDescent="0.3">
      <c r="K20" t="s">
        <v>23</v>
      </c>
    </row>
    <row r="21" spans="1:14" x14ac:dyDescent="0.3">
      <c r="K21" t="s">
        <v>24</v>
      </c>
    </row>
    <row r="22" spans="1:14" x14ac:dyDescent="0.3">
      <c r="K22" t="s">
        <v>29</v>
      </c>
    </row>
  </sheetData>
  <mergeCells count="14">
    <mergeCell ref="A18:F18"/>
    <mergeCell ref="C3:C6"/>
    <mergeCell ref="D3:E6"/>
    <mergeCell ref="F7:H9"/>
    <mergeCell ref="C9:E9"/>
    <mergeCell ref="A10:F10"/>
    <mergeCell ref="A11:F11"/>
    <mergeCell ref="A1:M1"/>
    <mergeCell ref="A14:F14"/>
    <mergeCell ref="A17:F17"/>
    <mergeCell ref="A16:F16"/>
    <mergeCell ref="A15:F15"/>
    <mergeCell ref="A12:F12"/>
    <mergeCell ref="A13:F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5CC2-05C2-41E3-BF1F-AF7B54BE9D18}">
  <dimension ref="A1:O23"/>
  <sheetViews>
    <sheetView workbookViewId="0">
      <selection activeCell="I11" sqref="I11"/>
    </sheetView>
  </sheetViews>
  <sheetFormatPr baseColWidth="10"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45" t="s">
        <v>55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3" spans="1:15" x14ac:dyDescent="0.3">
      <c r="C3" s="46">
        <f>D3*C8</f>
        <v>0.67999999999999994</v>
      </c>
      <c r="D3" s="47">
        <f>I20*10</f>
        <v>6.7999999999999989</v>
      </c>
      <c r="E3" s="48"/>
      <c r="F3" s="12" t="s">
        <v>1</v>
      </c>
      <c r="G3" s="3" t="s">
        <v>2</v>
      </c>
      <c r="H3" s="3" t="s">
        <v>3</v>
      </c>
      <c r="J3" s="9" t="s">
        <v>14</v>
      </c>
      <c r="K3" s="9" t="s">
        <v>14</v>
      </c>
      <c r="L3" s="9" t="s">
        <v>14</v>
      </c>
      <c r="M3" s="9" t="s">
        <v>14</v>
      </c>
      <c r="N3" s="9" t="s">
        <v>14</v>
      </c>
    </row>
    <row r="4" spans="1:15" ht="18" customHeight="1" x14ac:dyDescent="0.3">
      <c r="C4" s="46"/>
      <c r="D4" s="47"/>
      <c r="E4" s="48"/>
      <c r="F4" s="13" t="s">
        <v>4</v>
      </c>
      <c r="G4" s="5">
        <v>0</v>
      </c>
      <c r="H4" s="4" t="e" vm="1">
        <v>#VALUE!</v>
      </c>
      <c r="J4" s="10" t="s">
        <v>44</v>
      </c>
      <c r="K4" s="10" t="s">
        <v>44</v>
      </c>
      <c r="L4" s="10" t="s">
        <v>44</v>
      </c>
      <c r="M4" s="10" t="s">
        <v>44</v>
      </c>
      <c r="N4" s="10" t="s">
        <v>44</v>
      </c>
    </row>
    <row r="5" spans="1:15" ht="21" customHeight="1" x14ac:dyDescent="0.3">
      <c r="C5" s="46"/>
      <c r="D5" s="47"/>
      <c r="E5" s="48"/>
      <c r="F5" s="14" t="s">
        <v>5</v>
      </c>
      <c r="G5" s="2">
        <v>0.6</v>
      </c>
      <c r="H5" s="1" t="e" vm="2">
        <v>#VALUE!</v>
      </c>
      <c r="J5" s="10" t="s">
        <v>43</v>
      </c>
      <c r="K5" s="10" t="s">
        <v>43</v>
      </c>
      <c r="L5" s="10" t="s">
        <v>43</v>
      </c>
      <c r="M5" s="10" t="s">
        <v>43</v>
      </c>
      <c r="N5" s="10" t="s">
        <v>43</v>
      </c>
    </row>
    <row r="6" spans="1:15" ht="19.5" customHeight="1" x14ac:dyDescent="0.3">
      <c r="C6" s="46"/>
      <c r="D6" s="47"/>
      <c r="E6" s="48"/>
      <c r="F6" s="14" t="s">
        <v>6</v>
      </c>
      <c r="G6" s="2">
        <v>0.9</v>
      </c>
      <c r="H6" s="1" t="e" vm="3">
        <v>#VALUE!</v>
      </c>
      <c r="J6" s="10" t="s">
        <v>42</v>
      </c>
      <c r="K6" s="10" t="s">
        <v>42</v>
      </c>
      <c r="L6" s="10" t="s">
        <v>42</v>
      </c>
      <c r="M6" s="10" t="s">
        <v>42</v>
      </c>
      <c r="N6" s="10" t="s">
        <v>42</v>
      </c>
    </row>
    <row r="7" spans="1:15" ht="24.75" customHeight="1" x14ac:dyDescent="0.3">
      <c r="F7" s="40" t="e" vm="5">
        <f>_xlfn.XLOOKUP(H20,G4:G6,H4:H6,,-1)</f>
        <v>#VALUE!</v>
      </c>
      <c r="G7" s="40"/>
      <c r="H7" s="40"/>
      <c r="J7" s="10" t="s">
        <v>41</v>
      </c>
      <c r="K7" s="10" t="s">
        <v>41</v>
      </c>
      <c r="L7" s="10" t="s">
        <v>41</v>
      </c>
      <c r="M7" s="10" t="s">
        <v>41</v>
      </c>
      <c r="N7" s="10" t="s">
        <v>41</v>
      </c>
    </row>
    <row r="8" spans="1:15" ht="15.6" x14ac:dyDescent="0.3">
      <c r="B8" s="15" t="s">
        <v>7</v>
      </c>
      <c r="C8" s="16">
        <v>0.1</v>
      </c>
      <c r="F8" s="40"/>
      <c r="G8" s="40"/>
      <c r="H8" s="40"/>
      <c r="J8" s="7" t="s">
        <v>15</v>
      </c>
      <c r="K8" s="7" t="s">
        <v>15</v>
      </c>
      <c r="L8" s="7" t="s">
        <v>15</v>
      </c>
      <c r="M8" s="7" t="s">
        <v>15</v>
      </c>
      <c r="N8" s="7" t="s">
        <v>15</v>
      </c>
    </row>
    <row r="9" spans="1:15" ht="70.5" customHeight="1" x14ac:dyDescent="0.3">
      <c r="C9" s="41" t="s">
        <v>35</v>
      </c>
      <c r="D9" s="41"/>
      <c r="E9" s="41"/>
      <c r="F9" s="40"/>
      <c r="G9" s="40"/>
      <c r="H9" s="40"/>
      <c r="J9" s="22" t="s">
        <v>40</v>
      </c>
      <c r="K9" s="22" t="s">
        <v>110</v>
      </c>
      <c r="L9" s="22" t="s">
        <v>111</v>
      </c>
      <c r="M9" s="22" t="s">
        <v>112</v>
      </c>
      <c r="N9" s="22" t="s">
        <v>45</v>
      </c>
    </row>
    <row r="10" spans="1:15" ht="21.75" customHeight="1" x14ac:dyDescent="0.3">
      <c r="A10" s="49" t="s">
        <v>16</v>
      </c>
      <c r="B10" s="49"/>
      <c r="C10" s="49"/>
      <c r="D10" s="49"/>
      <c r="E10" s="49"/>
      <c r="F10" s="50"/>
      <c r="G10" s="6" t="s">
        <v>7</v>
      </c>
      <c r="H10" s="6" t="s">
        <v>10</v>
      </c>
      <c r="I10" s="8" t="s">
        <v>17</v>
      </c>
      <c r="J10" s="17" t="s">
        <v>18</v>
      </c>
      <c r="K10" s="17" t="s">
        <v>19</v>
      </c>
      <c r="L10" s="17" t="s">
        <v>20</v>
      </c>
      <c r="M10" s="17" t="s">
        <v>109</v>
      </c>
      <c r="N10" s="17" t="s">
        <v>46</v>
      </c>
      <c r="O10" t="s">
        <v>21</v>
      </c>
    </row>
    <row r="11" spans="1:15" ht="28.8" customHeight="1" x14ac:dyDescent="0.3">
      <c r="A11" s="44" t="s">
        <v>100</v>
      </c>
      <c r="B11" s="44"/>
      <c r="C11" s="44"/>
      <c r="D11" s="44"/>
      <c r="E11" s="44"/>
      <c r="F11" s="44"/>
      <c r="G11" s="26">
        <v>0.1</v>
      </c>
      <c r="H11" s="26">
        <f t="shared" ref="H11:H19" si="0">I11*G11</f>
        <v>6.8000000000000005E-2</v>
      </c>
      <c r="I11" s="26">
        <f>IFERROR(IF(SUM(J11:N11)/COUNT(J11:N11)&gt;=10,1,(SUM(J11:N11)/COUNT(J11:N11)/10)),0)</f>
        <v>0.68</v>
      </c>
      <c r="J11" s="53"/>
      <c r="K11" s="52">
        <f>Evidencies!$I$16</f>
        <v>6.8000000000000007</v>
      </c>
      <c r="L11" s="53"/>
      <c r="M11" s="52" t="str">
        <f>Evidencies!$I$34</f>
        <v/>
      </c>
      <c r="N11" s="53"/>
    </row>
    <row r="12" spans="1:15" ht="28.8" customHeight="1" x14ac:dyDescent="0.3">
      <c r="A12" s="44" t="s">
        <v>101</v>
      </c>
      <c r="B12" s="44"/>
      <c r="C12" s="44"/>
      <c r="D12" s="44"/>
      <c r="E12" s="44"/>
      <c r="F12" s="44"/>
      <c r="G12" s="26">
        <v>0.1</v>
      </c>
      <c r="H12" s="26">
        <f t="shared" si="0"/>
        <v>6.8000000000000005E-2</v>
      </c>
      <c r="I12" s="26">
        <f>IFERROR(IF(SUM(J12:N12)/COUNT(J12:N12)&gt;=10,1,(SUM(J12:N12)/COUNT(J12:N12)/10)),0)</f>
        <v>0.68</v>
      </c>
      <c r="J12" s="53"/>
      <c r="K12" s="52">
        <f>Evidencies!$I$16</f>
        <v>6.8000000000000007</v>
      </c>
      <c r="L12" s="53"/>
      <c r="M12" s="52" t="str">
        <f>Evidencies!$I$34</f>
        <v/>
      </c>
      <c r="N12" s="53"/>
    </row>
    <row r="13" spans="1:15" ht="28.8" customHeight="1" x14ac:dyDescent="0.3">
      <c r="A13" s="44" t="s">
        <v>102</v>
      </c>
      <c r="B13" s="44"/>
      <c r="C13" s="44"/>
      <c r="D13" s="44"/>
      <c r="E13" s="44"/>
      <c r="F13" s="44"/>
      <c r="G13" s="26">
        <v>0.1</v>
      </c>
      <c r="H13" s="26">
        <f t="shared" si="0"/>
        <v>6.8000000000000005E-2</v>
      </c>
      <c r="I13" s="26">
        <f>IFERROR(IF(SUM(J13:N13)/COUNT(J13:N13)&gt;=10,1,(SUM(J13:N13)/COUNT(J13:N13)/10)),0)</f>
        <v>0.68</v>
      </c>
      <c r="J13" s="53"/>
      <c r="K13" s="52">
        <f>Evidencies!$I$16</f>
        <v>6.8000000000000007</v>
      </c>
      <c r="L13" s="53"/>
      <c r="M13" s="52" t="str">
        <f>Evidencies!$I$34</f>
        <v/>
      </c>
      <c r="N13" s="53"/>
    </row>
    <row r="14" spans="1:15" ht="28.8" customHeight="1" x14ac:dyDescent="0.3">
      <c r="A14" s="44" t="s">
        <v>103</v>
      </c>
      <c r="B14" s="44"/>
      <c r="C14" s="44"/>
      <c r="D14" s="44"/>
      <c r="E14" s="44"/>
      <c r="F14" s="44"/>
      <c r="G14" s="26">
        <v>0.15</v>
      </c>
      <c r="H14" s="26">
        <f t="shared" si="0"/>
        <v>0.10200000000000001</v>
      </c>
      <c r="I14" s="26">
        <f>IFERROR(IF(SUM(J14:N14)/COUNT(J14:N14)&gt;=10,1,(SUM(J14:N14)/COUNT(J14:N14)/10)),0)</f>
        <v>0.68</v>
      </c>
      <c r="J14" s="53"/>
      <c r="K14" s="52">
        <f>Evidencies!$I$16</f>
        <v>6.8000000000000007</v>
      </c>
      <c r="L14" s="53"/>
      <c r="M14" s="52" t="str">
        <f>Evidencies!$I$34</f>
        <v/>
      </c>
      <c r="N14" s="53"/>
    </row>
    <row r="15" spans="1:15" ht="28.8" customHeight="1" x14ac:dyDescent="0.3">
      <c r="A15" s="44" t="s">
        <v>104</v>
      </c>
      <c r="B15" s="44"/>
      <c r="C15" s="44"/>
      <c r="D15" s="44"/>
      <c r="E15" s="44"/>
      <c r="F15" s="44"/>
      <c r="G15" s="26">
        <v>0.1</v>
      </c>
      <c r="H15" s="26">
        <f t="shared" si="0"/>
        <v>6.8000000000000005E-2</v>
      </c>
      <c r="I15" s="26">
        <f>IFERROR(IF(SUM(J15:N15)/COUNT(J15:N15)&gt;=10,1,(SUM(J15:N15)/COUNT(J15:N15)/10)),0)</f>
        <v>0.68</v>
      </c>
      <c r="J15" s="53"/>
      <c r="K15" s="52">
        <f>Evidencies!$I$16</f>
        <v>6.8000000000000007</v>
      </c>
      <c r="L15" s="53"/>
      <c r="M15" s="52" t="str">
        <f>Evidencies!$I$34</f>
        <v/>
      </c>
      <c r="N15" s="53"/>
    </row>
    <row r="16" spans="1:15" ht="28.8" customHeight="1" x14ac:dyDescent="0.3">
      <c r="A16" s="44" t="s">
        <v>105</v>
      </c>
      <c r="B16" s="44"/>
      <c r="C16" s="44"/>
      <c r="D16" s="44"/>
      <c r="E16" s="44"/>
      <c r="F16" s="44"/>
      <c r="G16" s="26">
        <v>0.1</v>
      </c>
      <c r="H16" s="26">
        <f t="shared" si="0"/>
        <v>6.8000000000000005E-2</v>
      </c>
      <c r="I16" s="26">
        <f>IFERROR(IF(SUM(J16:N16)/COUNT(J16:N16)&gt;=10,1,(SUM(J16:N16)/COUNT(J16:N16)/10)),0)</f>
        <v>0.68</v>
      </c>
      <c r="J16" s="53"/>
      <c r="K16" s="52">
        <f>Evidencies!$I$16</f>
        <v>6.8000000000000007</v>
      </c>
      <c r="L16" s="53"/>
      <c r="M16" s="52" t="str">
        <f>Evidencies!$I$34</f>
        <v/>
      </c>
      <c r="N16" s="53"/>
    </row>
    <row r="17" spans="1:14" ht="28.8" customHeight="1" x14ac:dyDescent="0.3">
      <c r="A17" s="44" t="s">
        <v>106</v>
      </c>
      <c r="B17" s="44"/>
      <c r="C17" s="44"/>
      <c r="D17" s="44"/>
      <c r="E17" s="44"/>
      <c r="F17" s="44"/>
      <c r="G17" s="26">
        <v>0.15</v>
      </c>
      <c r="H17" s="26">
        <f t="shared" si="0"/>
        <v>0.10200000000000001</v>
      </c>
      <c r="I17" s="26">
        <f>IFERROR(IF(SUM(J17:N17)/COUNT(J17:N17)&gt;=10,1,(SUM(J17:N17)/COUNT(J17:N17)/10)),0)</f>
        <v>0.68</v>
      </c>
      <c r="J17" s="53"/>
      <c r="K17" s="52">
        <f>Evidencies!$I$16</f>
        <v>6.8000000000000007</v>
      </c>
      <c r="L17" s="53"/>
      <c r="M17" s="52" t="str">
        <f>Evidencies!$I$34</f>
        <v/>
      </c>
      <c r="N17" s="53"/>
    </row>
    <row r="18" spans="1:14" ht="28.8" customHeight="1" x14ac:dyDescent="0.3">
      <c r="A18" s="44" t="s">
        <v>107</v>
      </c>
      <c r="B18" s="44"/>
      <c r="C18" s="44"/>
      <c r="D18" s="44"/>
      <c r="E18" s="44"/>
      <c r="F18" s="44"/>
      <c r="G18" s="26">
        <v>0.1</v>
      </c>
      <c r="H18" s="26">
        <f t="shared" si="0"/>
        <v>6.8000000000000005E-2</v>
      </c>
      <c r="I18" s="26">
        <f>IFERROR(IF(SUM(J18:N18)/COUNT(J18:N18)&gt;=10,1,(SUM(J18:N18)/COUNT(J18:N18)/10)),0)</f>
        <v>0.68</v>
      </c>
      <c r="J18" s="53"/>
      <c r="K18" s="52">
        <f>Evidencies!$I$16</f>
        <v>6.8000000000000007</v>
      </c>
      <c r="L18" s="53"/>
      <c r="M18" s="52" t="str">
        <f>Evidencies!$I$34</f>
        <v/>
      </c>
      <c r="N18" s="53"/>
    </row>
    <row r="19" spans="1:14" ht="28.8" customHeight="1" x14ac:dyDescent="0.3">
      <c r="A19" s="44" t="s">
        <v>108</v>
      </c>
      <c r="B19" s="44"/>
      <c r="C19" s="44"/>
      <c r="D19" s="44"/>
      <c r="E19" s="44"/>
      <c r="F19" s="44"/>
      <c r="G19" s="26">
        <v>0.1</v>
      </c>
      <c r="H19" s="26">
        <f t="shared" si="0"/>
        <v>6.8000000000000005E-2</v>
      </c>
      <c r="I19" s="26">
        <f>IFERROR(IF(SUM(J19:N19)/COUNT(J19:N19)&gt;=10,1,(SUM(J19:N19)/COUNT(J19:N19)/10)),0)</f>
        <v>0.68</v>
      </c>
      <c r="J19" s="53"/>
      <c r="K19" s="52">
        <f>Evidencies!$I$16</f>
        <v>6.8000000000000007</v>
      </c>
      <c r="L19" s="53"/>
      <c r="M19" s="52" t="str">
        <f>Evidencies!$I$34</f>
        <v/>
      </c>
      <c r="N19" s="53"/>
    </row>
    <row r="20" spans="1:14" ht="15" thickBot="1" x14ac:dyDescent="0.35">
      <c r="F20" s="18" t="s">
        <v>22</v>
      </c>
      <c r="G20" s="26">
        <f>SUM(G11:G19)</f>
        <v>1</v>
      </c>
      <c r="H20" s="29">
        <f>SUM(H11:H19)</f>
        <v>0.68000000000000016</v>
      </c>
      <c r="I20" s="30">
        <f>SUM(I11:I19)/COUNT(I11:I19)</f>
        <v>0.67999999999999994</v>
      </c>
    </row>
    <row r="21" spans="1:14" x14ac:dyDescent="0.3">
      <c r="L21" t="s">
        <v>23</v>
      </c>
    </row>
    <row r="22" spans="1:14" x14ac:dyDescent="0.3">
      <c r="L22" t="s">
        <v>24</v>
      </c>
    </row>
    <row r="23" spans="1:14" x14ac:dyDescent="0.3">
      <c r="L23" t="s">
        <v>25</v>
      </c>
    </row>
  </sheetData>
  <mergeCells count="15">
    <mergeCell ref="A13:F13"/>
    <mergeCell ref="A18:F18"/>
    <mergeCell ref="A19:F19"/>
    <mergeCell ref="A1:L1"/>
    <mergeCell ref="A17:F17"/>
    <mergeCell ref="A16:F16"/>
    <mergeCell ref="A15:F15"/>
    <mergeCell ref="A12:F12"/>
    <mergeCell ref="A14:F14"/>
    <mergeCell ref="C3:C6"/>
    <mergeCell ref="D3:E6"/>
    <mergeCell ref="F7:H9"/>
    <mergeCell ref="C9:E9"/>
    <mergeCell ref="A10:F10"/>
    <mergeCell ref="A11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61A2-C4DC-479F-A10A-C8D06ABCA3F1}">
  <dimension ref="A1:O22"/>
  <sheetViews>
    <sheetView workbookViewId="0">
      <selection activeCell="A9" sqref="A9"/>
    </sheetView>
  </sheetViews>
  <sheetFormatPr baseColWidth="10"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45" t="s">
        <v>56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3" spans="1:15" x14ac:dyDescent="0.3">
      <c r="C3" s="46">
        <f>D3*C8</f>
        <v>0</v>
      </c>
      <c r="D3" s="47">
        <f>I19*10</f>
        <v>0</v>
      </c>
      <c r="E3" s="48"/>
      <c r="F3" s="12" t="s">
        <v>1</v>
      </c>
      <c r="G3" s="3" t="s">
        <v>2</v>
      </c>
      <c r="H3" s="3" t="s">
        <v>3</v>
      </c>
      <c r="J3" s="9" t="s">
        <v>14</v>
      </c>
      <c r="K3" s="9" t="s">
        <v>14</v>
      </c>
      <c r="L3" s="9" t="s">
        <v>14</v>
      </c>
      <c r="M3" s="9" t="s">
        <v>14</v>
      </c>
      <c r="N3" s="9" t="s">
        <v>14</v>
      </c>
    </row>
    <row r="4" spans="1:15" ht="18" customHeight="1" x14ac:dyDescent="0.3">
      <c r="C4" s="46"/>
      <c r="D4" s="47"/>
      <c r="E4" s="48"/>
      <c r="F4" s="13" t="s">
        <v>4</v>
      </c>
      <c r="G4" s="5">
        <v>0</v>
      </c>
      <c r="H4" s="4" t="e" vm="1">
        <v>#VALUE!</v>
      </c>
      <c r="J4" s="10" t="s">
        <v>44</v>
      </c>
      <c r="K4" s="10" t="s">
        <v>44</v>
      </c>
      <c r="L4" s="10" t="s">
        <v>44</v>
      </c>
      <c r="M4" s="10" t="s">
        <v>44</v>
      </c>
      <c r="N4" s="10" t="s">
        <v>44</v>
      </c>
    </row>
    <row r="5" spans="1:15" ht="21" customHeight="1" x14ac:dyDescent="0.3">
      <c r="C5" s="46"/>
      <c r="D5" s="47"/>
      <c r="E5" s="48"/>
      <c r="F5" s="14" t="s">
        <v>5</v>
      </c>
      <c r="G5" s="2">
        <v>0.6</v>
      </c>
      <c r="H5" s="1" t="e" vm="2">
        <v>#VALUE!</v>
      </c>
      <c r="J5" s="10" t="s">
        <v>43</v>
      </c>
      <c r="K5" s="10" t="s">
        <v>43</v>
      </c>
      <c r="L5" s="10" t="s">
        <v>43</v>
      </c>
      <c r="M5" s="10" t="s">
        <v>43</v>
      </c>
      <c r="N5" s="10" t="s">
        <v>43</v>
      </c>
    </row>
    <row r="6" spans="1:15" ht="19.5" customHeight="1" x14ac:dyDescent="0.3">
      <c r="C6" s="46"/>
      <c r="D6" s="47"/>
      <c r="E6" s="48"/>
      <c r="F6" s="14" t="s">
        <v>6</v>
      </c>
      <c r="G6" s="2">
        <v>0.9</v>
      </c>
      <c r="H6" s="1" t="e" vm="3">
        <v>#VALUE!</v>
      </c>
      <c r="J6" s="10" t="s">
        <v>42</v>
      </c>
      <c r="K6" s="10" t="s">
        <v>42</v>
      </c>
      <c r="L6" s="10" t="s">
        <v>42</v>
      </c>
      <c r="M6" s="10" t="s">
        <v>42</v>
      </c>
      <c r="N6" s="10" t="s">
        <v>42</v>
      </c>
    </row>
    <row r="7" spans="1:15" ht="24.75" customHeight="1" x14ac:dyDescent="0.3">
      <c r="F7" s="40" t="e" vm="6">
        <f>_xlfn.XLOOKUP(H19,G4:G6,H4:H6,,-1)</f>
        <v>#VALUE!</v>
      </c>
      <c r="G7" s="40"/>
      <c r="H7" s="40"/>
      <c r="J7" s="10" t="s">
        <v>41</v>
      </c>
      <c r="K7" s="10" t="s">
        <v>41</v>
      </c>
      <c r="L7" s="10" t="s">
        <v>41</v>
      </c>
      <c r="M7" s="10" t="s">
        <v>41</v>
      </c>
      <c r="N7" s="10" t="s">
        <v>41</v>
      </c>
    </row>
    <row r="8" spans="1:15" ht="15.6" x14ac:dyDescent="0.3">
      <c r="B8" s="15" t="s">
        <v>7</v>
      </c>
      <c r="C8" s="16">
        <v>0.2</v>
      </c>
      <c r="F8" s="40"/>
      <c r="G8" s="40"/>
      <c r="H8" s="40"/>
      <c r="J8" s="7" t="s">
        <v>15</v>
      </c>
      <c r="K8" s="7" t="s">
        <v>15</v>
      </c>
      <c r="L8" s="7" t="s">
        <v>15</v>
      </c>
      <c r="M8" s="7" t="s">
        <v>15</v>
      </c>
      <c r="N8" s="7" t="s">
        <v>15</v>
      </c>
    </row>
    <row r="9" spans="1:15" ht="70.5" customHeight="1" x14ac:dyDescent="0.3">
      <c r="C9" s="41" t="s">
        <v>36</v>
      </c>
      <c r="D9" s="41"/>
      <c r="E9" s="41"/>
      <c r="F9" s="40"/>
      <c r="G9" s="40"/>
      <c r="H9" s="40"/>
      <c r="J9" s="22" t="s">
        <v>40</v>
      </c>
      <c r="K9" s="22" t="s">
        <v>110</v>
      </c>
      <c r="L9" s="22" t="s">
        <v>111</v>
      </c>
      <c r="M9" s="22" t="s">
        <v>112</v>
      </c>
      <c r="N9" s="22" t="s">
        <v>45</v>
      </c>
    </row>
    <row r="10" spans="1:15" ht="21.75" customHeight="1" x14ac:dyDescent="0.3">
      <c r="A10" s="49" t="s">
        <v>16</v>
      </c>
      <c r="B10" s="49"/>
      <c r="C10" s="49"/>
      <c r="D10" s="49"/>
      <c r="E10" s="49"/>
      <c r="F10" s="50"/>
      <c r="G10" s="6" t="s">
        <v>7</v>
      </c>
      <c r="H10" s="6" t="s">
        <v>10</v>
      </c>
      <c r="I10" s="8" t="s">
        <v>17</v>
      </c>
      <c r="J10" s="17" t="s">
        <v>18</v>
      </c>
      <c r="K10" s="17" t="s">
        <v>19</v>
      </c>
      <c r="L10" s="17" t="s">
        <v>20</v>
      </c>
      <c r="M10" s="17" t="s">
        <v>109</v>
      </c>
      <c r="N10" s="17" t="s">
        <v>46</v>
      </c>
      <c r="O10" t="s">
        <v>21</v>
      </c>
    </row>
    <row r="11" spans="1:15" ht="28.8" customHeight="1" x14ac:dyDescent="0.3">
      <c r="A11" s="44" t="s">
        <v>92</v>
      </c>
      <c r="B11" s="44"/>
      <c r="C11" s="44"/>
      <c r="D11" s="44"/>
      <c r="E11" s="44"/>
      <c r="F11" s="44"/>
      <c r="G11" s="26">
        <v>0.15</v>
      </c>
      <c r="H11" s="26">
        <f t="shared" ref="H11:H18" si="0">I11*G11</f>
        <v>0</v>
      </c>
      <c r="I11" s="26">
        <f>IFERROR(IF(SUM(J11:N11)/COUNT(J11:N11)&gt;=10,1,(SUM(J11:N11)/COUNT(J11:N11)/10)),0)</f>
        <v>0</v>
      </c>
      <c r="J11" s="53"/>
      <c r="K11" s="53"/>
      <c r="L11" s="52" t="str">
        <f>Evidencies!$I$25</f>
        <v/>
      </c>
      <c r="M11" s="53"/>
      <c r="N11" s="52" t="str">
        <f>Evidencies!$I$43</f>
        <v/>
      </c>
    </row>
    <row r="12" spans="1:15" ht="28.8" customHeight="1" x14ac:dyDescent="0.3">
      <c r="A12" s="44" t="s">
        <v>93</v>
      </c>
      <c r="B12" s="44"/>
      <c r="C12" s="44"/>
      <c r="D12" s="44"/>
      <c r="E12" s="44"/>
      <c r="F12" s="44"/>
      <c r="G12" s="26">
        <v>0.1</v>
      </c>
      <c r="H12" s="26">
        <f t="shared" si="0"/>
        <v>0</v>
      </c>
      <c r="I12" s="26">
        <f>IFERROR(IF(SUM(J12:N12)/COUNT(J12:N12)&gt;=10,1,(SUM(J12:N12)/COUNT(J12:N12)/10)),0)</f>
        <v>0</v>
      </c>
      <c r="J12" s="53"/>
      <c r="K12" s="53"/>
      <c r="L12" s="52" t="str">
        <f>Evidencies!$I$25</f>
        <v/>
      </c>
      <c r="M12" s="53"/>
      <c r="N12" s="52" t="str">
        <f>Evidencies!$I$43</f>
        <v/>
      </c>
    </row>
    <row r="13" spans="1:15" ht="28.8" customHeight="1" x14ac:dyDescent="0.3">
      <c r="A13" s="44" t="s">
        <v>94</v>
      </c>
      <c r="B13" s="44"/>
      <c r="C13" s="44"/>
      <c r="D13" s="44"/>
      <c r="E13" s="44"/>
      <c r="F13" s="44"/>
      <c r="G13" s="26">
        <v>0.1</v>
      </c>
      <c r="H13" s="26">
        <f t="shared" si="0"/>
        <v>0</v>
      </c>
      <c r="I13" s="26">
        <f>IFERROR(IF(SUM(J13:N13)/COUNT(J13:N13)&gt;=10,1,(SUM(J13:N13)/COUNT(J13:N13)/10)),0)</f>
        <v>0</v>
      </c>
      <c r="J13" s="53"/>
      <c r="K13" s="53"/>
      <c r="L13" s="52" t="str">
        <f>Evidencies!$I$25</f>
        <v/>
      </c>
      <c r="M13" s="53"/>
      <c r="N13" s="52" t="str">
        <f>Evidencies!$I$43</f>
        <v/>
      </c>
    </row>
    <row r="14" spans="1:15" ht="28.8" customHeight="1" x14ac:dyDescent="0.3">
      <c r="A14" s="44" t="s">
        <v>95</v>
      </c>
      <c r="B14" s="44"/>
      <c r="C14" s="44"/>
      <c r="D14" s="44"/>
      <c r="E14" s="44"/>
      <c r="F14" s="44"/>
      <c r="G14" s="26">
        <v>0.15</v>
      </c>
      <c r="H14" s="26">
        <f t="shared" si="0"/>
        <v>0</v>
      </c>
      <c r="I14" s="26">
        <f>IFERROR(IF(SUM(J14:N14)/COUNT(J14:N14)&gt;=10,1,(SUM(J14:N14)/COUNT(J14:N14)/10)),0)</f>
        <v>0</v>
      </c>
      <c r="J14" s="53"/>
      <c r="K14" s="53"/>
      <c r="L14" s="52" t="str">
        <f>Evidencies!$I$25</f>
        <v/>
      </c>
      <c r="M14" s="53"/>
      <c r="N14" s="52" t="str">
        <f>Evidencies!$I$43</f>
        <v/>
      </c>
    </row>
    <row r="15" spans="1:15" ht="28.8" customHeight="1" x14ac:dyDescent="0.3">
      <c r="A15" s="44" t="s">
        <v>96</v>
      </c>
      <c r="B15" s="44"/>
      <c r="C15" s="44"/>
      <c r="D15" s="44"/>
      <c r="E15" s="44"/>
      <c r="F15" s="44"/>
      <c r="G15" s="26">
        <v>0.1</v>
      </c>
      <c r="H15" s="26">
        <f t="shared" si="0"/>
        <v>0</v>
      </c>
      <c r="I15" s="26">
        <f>IFERROR(IF(SUM(J15:N15)/COUNT(J15:N15)&gt;=10,1,(SUM(J15:N15)/COUNT(J15:N15)/10)),0)</f>
        <v>0</v>
      </c>
      <c r="J15" s="53"/>
      <c r="K15" s="53"/>
      <c r="L15" s="52" t="str">
        <f>Evidencies!$I$25</f>
        <v/>
      </c>
      <c r="M15" s="53"/>
      <c r="N15" s="52" t="str">
        <f>Evidencies!$I$43</f>
        <v/>
      </c>
    </row>
    <row r="16" spans="1:15" ht="28.8" customHeight="1" x14ac:dyDescent="0.3">
      <c r="A16" s="44" t="s">
        <v>97</v>
      </c>
      <c r="B16" s="44"/>
      <c r="C16" s="44"/>
      <c r="D16" s="44"/>
      <c r="E16" s="44"/>
      <c r="F16" s="44"/>
      <c r="G16" s="26">
        <v>0.15</v>
      </c>
      <c r="H16" s="26">
        <f t="shared" si="0"/>
        <v>0</v>
      </c>
      <c r="I16" s="26">
        <f>IFERROR(IF(SUM(J16:N16)/COUNT(J16:N16)&gt;=10,1,(SUM(J16:N16)/COUNT(J16:N16)/10)),0)</f>
        <v>0</v>
      </c>
      <c r="J16" s="53"/>
      <c r="K16" s="53"/>
      <c r="L16" s="52" t="str">
        <f>Evidencies!$I$25</f>
        <v/>
      </c>
      <c r="M16" s="53"/>
      <c r="N16" s="52" t="str">
        <f>Evidencies!$I$43</f>
        <v/>
      </c>
    </row>
    <row r="17" spans="1:14" ht="28.8" customHeight="1" x14ac:dyDescent="0.3">
      <c r="A17" s="44" t="s">
        <v>98</v>
      </c>
      <c r="B17" s="44"/>
      <c r="C17" s="44"/>
      <c r="D17" s="44"/>
      <c r="E17" s="44"/>
      <c r="F17" s="44"/>
      <c r="G17" s="26">
        <v>0.15</v>
      </c>
      <c r="H17" s="26">
        <f t="shared" si="0"/>
        <v>0</v>
      </c>
      <c r="I17" s="26">
        <f>IFERROR(IF(SUM(J17:N17)/COUNT(J17:N17)&gt;=10,1,(SUM(J17:N17)/COUNT(J17:N17)/10)),0)</f>
        <v>0</v>
      </c>
      <c r="J17" s="53"/>
      <c r="K17" s="53"/>
      <c r="L17" s="52" t="str">
        <f>Evidencies!$I$25</f>
        <v/>
      </c>
      <c r="M17" s="53"/>
      <c r="N17" s="52" t="str">
        <f>Evidencies!$I$43</f>
        <v/>
      </c>
    </row>
    <row r="18" spans="1:14" ht="28.8" customHeight="1" x14ac:dyDescent="0.3">
      <c r="A18" s="44" t="s">
        <v>99</v>
      </c>
      <c r="B18" s="44"/>
      <c r="C18" s="44"/>
      <c r="D18" s="44"/>
      <c r="E18" s="44"/>
      <c r="F18" s="44"/>
      <c r="G18" s="26">
        <v>0.1</v>
      </c>
      <c r="H18" s="26">
        <f t="shared" si="0"/>
        <v>0</v>
      </c>
      <c r="I18" s="26">
        <f>IFERROR(IF(SUM(J18:N18)/COUNT(J18:N18)&gt;=10,1,(SUM(J18:N18)/COUNT(J18:N18)/10)),0)</f>
        <v>0</v>
      </c>
      <c r="J18" s="53"/>
      <c r="K18" s="53"/>
      <c r="L18" s="52" t="str">
        <f>Evidencies!$I$25</f>
        <v/>
      </c>
      <c r="M18" s="53"/>
      <c r="N18" s="52" t="str">
        <f>Evidencies!$I$43</f>
        <v/>
      </c>
    </row>
    <row r="19" spans="1:14" ht="15" thickBot="1" x14ac:dyDescent="0.35">
      <c r="F19" s="18" t="s">
        <v>22</v>
      </c>
      <c r="G19" s="26">
        <f>SUM(G11:G18)</f>
        <v>1</v>
      </c>
      <c r="H19" s="29">
        <f>SUM(H11:H18)</f>
        <v>0</v>
      </c>
      <c r="I19" s="30">
        <f>SUM(I11:I18)/COUNT(I11:I18)</f>
        <v>0</v>
      </c>
    </row>
    <row r="20" spans="1:14" x14ac:dyDescent="0.3">
      <c r="L20" t="s">
        <v>23</v>
      </c>
    </row>
    <row r="21" spans="1:14" x14ac:dyDescent="0.3">
      <c r="L21" t="s">
        <v>24</v>
      </c>
    </row>
    <row r="22" spans="1:14" x14ac:dyDescent="0.3">
      <c r="L22" t="s">
        <v>25</v>
      </c>
    </row>
  </sheetData>
  <mergeCells count="14">
    <mergeCell ref="A1:L1"/>
    <mergeCell ref="A11:F11"/>
    <mergeCell ref="A15:F15"/>
    <mergeCell ref="C3:C6"/>
    <mergeCell ref="D3:E6"/>
    <mergeCell ref="F7:H9"/>
    <mergeCell ref="C9:E9"/>
    <mergeCell ref="A10:F10"/>
    <mergeCell ref="A16:F16"/>
    <mergeCell ref="A17:F17"/>
    <mergeCell ref="A18:F18"/>
    <mergeCell ref="A12:F12"/>
    <mergeCell ref="A13:F13"/>
    <mergeCell ref="A14:F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C8B5-C3E6-4F46-8F6B-59E20A788859}">
  <dimension ref="A1:O22"/>
  <sheetViews>
    <sheetView workbookViewId="0">
      <selection activeCell="M11" sqref="M11"/>
    </sheetView>
  </sheetViews>
  <sheetFormatPr baseColWidth="10"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45" t="s">
        <v>57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3" spans="1:15" x14ac:dyDescent="0.3">
      <c r="C3" s="46">
        <f>D3*C8</f>
        <v>0</v>
      </c>
      <c r="D3" s="47">
        <f>I19*10</f>
        <v>0</v>
      </c>
      <c r="E3" s="48"/>
      <c r="F3" s="12" t="s">
        <v>1</v>
      </c>
      <c r="G3" s="3" t="s">
        <v>2</v>
      </c>
      <c r="H3" s="3" t="s">
        <v>3</v>
      </c>
      <c r="J3" s="9" t="s">
        <v>14</v>
      </c>
      <c r="K3" s="9" t="s">
        <v>14</v>
      </c>
      <c r="L3" s="9" t="s">
        <v>14</v>
      </c>
      <c r="M3" s="9" t="s">
        <v>14</v>
      </c>
      <c r="N3" s="9" t="s">
        <v>14</v>
      </c>
    </row>
    <row r="4" spans="1:15" ht="18" customHeight="1" x14ac:dyDescent="0.3">
      <c r="C4" s="46"/>
      <c r="D4" s="47"/>
      <c r="E4" s="48"/>
      <c r="F4" s="13" t="s">
        <v>4</v>
      </c>
      <c r="G4" s="5">
        <v>0</v>
      </c>
      <c r="H4" s="4" t="e" vm="1">
        <v>#VALUE!</v>
      </c>
      <c r="J4" s="10" t="s">
        <v>44</v>
      </c>
      <c r="K4" s="10" t="s">
        <v>44</v>
      </c>
      <c r="L4" s="10" t="s">
        <v>44</v>
      </c>
      <c r="M4" s="10" t="s">
        <v>44</v>
      </c>
      <c r="N4" s="10" t="s">
        <v>44</v>
      </c>
    </row>
    <row r="5" spans="1:15" ht="21" customHeight="1" x14ac:dyDescent="0.3">
      <c r="C5" s="46"/>
      <c r="D5" s="47"/>
      <c r="E5" s="48"/>
      <c r="F5" s="14" t="s">
        <v>5</v>
      </c>
      <c r="G5" s="2">
        <v>0.6</v>
      </c>
      <c r="H5" s="1" t="e" vm="2">
        <v>#VALUE!</v>
      </c>
      <c r="J5" s="10" t="s">
        <v>43</v>
      </c>
      <c r="K5" s="10" t="s">
        <v>43</v>
      </c>
      <c r="L5" s="10" t="s">
        <v>43</v>
      </c>
      <c r="M5" s="10" t="s">
        <v>43</v>
      </c>
      <c r="N5" s="10" t="s">
        <v>43</v>
      </c>
    </row>
    <row r="6" spans="1:15" ht="19.5" customHeight="1" x14ac:dyDescent="0.3">
      <c r="C6" s="46"/>
      <c r="D6" s="47"/>
      <c r="E6" s="48"/>
      <c r="F6" s="14" t="s">
        <v>6</v>
      </c>
      <c r="G6" s="2">
        <v>0.9</v>
      </c>
      <c r="H6" s="1" t="e" vm="3">
        <v>#VALUE!</v>
      </c>
      <c r="J6" s="10" t="s">
        <v>42</v>
      </c>
      <c r="K6" s="10" t="s">
        <v>42</v>
      </c>
      <c r="L6" s="10" t="s">
        <v>42</v>
      </c>
      <c r="M6" s="10" t="s">
        <v>42</v>
      </c>
      <c r="N6" s="10" t="s">
        <v>42</v>
      </c>
    </row>
    <row r="7" spans="1:15" ht="24.75" customHeight="1" x14ac:dyDescent="0.3">
      <c r="F7" s="40" t="e" vm="6">
        <f>_xlfn.XLOOKUP(H19,G4:G6,H4:H6,,-1)</f>
        <v>#VALUE!</v>
      </c>
      <c r="G7" s="40"/>
      <c r="H7" s="40"/>
      <c r="J7" s="10" t="s">
        <v>41</v>
      </c>
      <c r="K7" s="10" t="s">
        <v>41</v>
      </c>
      <c r="L7" s="10" t="s">
        <v>41</v>
      </c>
      <c r="M7" s="10" t="s">
        <v>41</v>
      </c>
      <c r="N7" s="10" t="s">
        <v>41</v>
      </c>
    </row>
    <row r="8" spans="1:15" ht="15.6" x14ac:dyDescent="0.3">
      <c r="B8" s="15" t="s">
        <v>7</v>
      </c>
      <c r="C8" s="16">
        <v>0.05</v>
      </c>
      <c r="F8" s="40"/>
      <c r="G8" s="40"/>
      <c r="H8" s="40"/>
      <c r="J8" s="7" t="s">
        <v>15</v>
      </c>
      <c r="K8" s="7" t="s">
        <v>15</v>
      </c>
      <c r="L8" s="7" t="s">
        <v>15</v>
      </c>
      <c r="M8" s="7" t="s">
        <v>15</v>
      </c>
      <c r="N8" s="7" t="s">
        <v>15</v>
      </c>
    </row>
    <row r="9" spans="1:15" ht="70.5" customHeight="1" x14ac:dyDescent="0.3">
      <c r="C9" s="41" t="s">
        <v>37</v>
      </c>
      <c r="D9" s="41"/>
      <c r="E9" s="41"/>
      <c r="F9" s="40"/>
      <c r="G9" s="40"/>
      <c r="H9" s="40"/>
      <c r="J9" s="22" t="s">
        <v>40</v>
      </c>
      <c r="K9" s="22" t="s">
        <v>110</v>
      </c>
      <c r="L9" s="22" t="s">
        <v>111</v>
      </c>
      <c r="M9" s="22" t="s">
        <v>112</v>
      </c>
      <c r="N9" s="22" t="s">
        <v>45</v>
      </c>
    </row>
    <row r="10" spans="1:15" ht="21.75" customHeight="1" x14ac:dyDescent="0.3">
      <c r="A10" s="49" t="s">
        <v>16</v>
      </c>
      <c r="B10" s="49"/>
      <c r="C10" s="49"/>
      <c r="D10" s="49"/>
      <c r="E10" s="49"/>
      <c r="F10" s="50"/>
      <c r="G10" s="6" t="s">
        <v>7</v>
      </c>
      <c r="H10" s="6" t="s">
        <v>10</v>
      </c>
      <c r="I10" s="8" t="s">
        <v>17</v>
      </c>
      <c r="J10" s="17" t="s">
        <v>18</v>
      </c>
      <c r="K10" s="17" t="s">
        <v>19</v>
      </c>
      <c r="L10" s="17" t="s">
        <v>20</v>
      </c>
      <c r="M10" s="17" t="s">
        <v>109</v>
      </c>
      <c r="N10" s="17" t="s">
        <v>46</v>
      </c>
      <c r="O10" t="s">
        <v>21</v>
      </c>
    </row>
    <row r="11" spans="1:15" ht="28.8" customHeight="1" x14ac:dyDescent="0.3">
      <c r="A11" s="44" t="s">
        <v>84</v>
      </c>
      <c r="B11" s="44"/>
      <c r="C11" s="44"/>
      <c r="D11" s="44"/>
      <c r="E11" s="44"/>
      <c r="F11" s="44"/>
      <c r="G11" s="26">
        <v>0.15</v>
      </c>
      <c r="H11" s="26">
        <f t="shared" ref="H11:H18" si="0">I11*G11</f>
        <v>0</v>
      </c>
      <c r="I11" s="26">
        <f>IFERROR(IF(SUM(J11:N11)/COUNT(J11:N11)&gt;=10,1,(SUM(J11:N11)/COUNT(J11:N11)/10)),0)</f>
        <v>0</v>
      </c>
      <c r="J11" s="53"/>
      <c r="K11" s="53"/>
      <c r="L11" s="53"/>
      <c r="M11" s="52" t="str">
        <f>Evidencies!$I$34</f>
        <v/>
      </c>
      <c r="N11" s="53"/>
    </row>
    <row r="12" spans="1:15" ht="28.8" customHeight="1" x14ac:dyDescent="0.3">
      <c r="A12" s="44" t="s">
        <v>85</v>
      </c>
      <c r="B12" s="44"/>
      <c r="C12" s="44"/>
      <c r="D12" s="44"/>
      <c r="E12" s="44"/>
      <c r="F12" s="44"/>
      <c r="G12" s="26">
        <v>0.15</v>
      </c>
      <c r="H12" s="26">
        <f t="shared" si="0"/>
        <v>0</v>
      </c>
      <c r="I12" s="26">
        <f>IFERROR(IF(SUM(J12:N12)/COUNT(J12:N12)&gt;=10,1,(SUM(J12:N12)/COUNT(J12:N12)/10)),0)</f>
        <v>0</v>
      </c>
      <c r="J12" s="53"/>
      <c r="K12" s="53"/>
      <c r="L12" s="53"/>
      <c r="M12" s="52" t="str">
        <f>Evidencies!$I$34</f>
        <v/>
      </c>
      <c r="N12" s="53"/>
    </row>
    <row r="13" spans="1:15" ht="28.8" customHeight="1" x14ac:dyDescent="0.3">
      <c r="A13" s="44" t="s">
        <v>86</v>
      </c>
      <c r="B13" s="44"/>
      <c r="C13" s="44"/>
      <c r="D13" s="44"/>
      <c r="E13" s="44"/>
      <c r="F13" s="44"/>
      <c r="G13" s="26">
        <v>0.1</v>
      </c>
      <c r="H13" s="26">
        <f t="shared" si="0"/>
        <v>0</v>
      </c>
      <c r="I13" s="26">
        <f>IFERROR(IF(SUM(J13:N13)/COUNT(J13:N13)&gt;=10,1,(SUM(J13:N13)/COUNT(J13:N13)/10)),0)</f>
        <v>0</v>
      </c>
      <c r="J13" s="53"/>
      <c r="K13" s="53"/>
      <c r="L13" s="53"/>
      <c r="M13" s="52" t="str">
        <f>Evidencies!$I$34</f>
        <v/>
      </c>
      <c r="N13" s="53"/>
    </row>
    <row r="14" spans="1:15" ht="28.8" customHeight="1" x14ac:dyDescent="0.3">
      <c r="A14" s="44" t="s">
        <v>87</v>
      </c>
      <c r="B14" s="44"/>
      <c r="C14" s="44"/>
      <c r="D14" s="44"/>
      <c r="E14" s="44"/>
      <c r="F14" s="44"/>
      <c r="G14" s="26">
        <v>0.15</v>
      </c>
      <c r="H14" s="26">
        <f t="shared" si="0"/>
        <v>0</v>
      </c>
      <c r="I14" s="26">
        <f>IFERROR(IF(SUM(J14:N14)/COUNT(J14:N14)&gt;=10,1,(SUM(J14:N14)/COUNT(J14:N14)/10)),0)</f>
        <v>0</v>
      </c>
      <c r="J14" s="53"/>
      <c r="K14" s="53"/>
      <c r="L14" s="53"/>
      <c r="M14" s="52" t="str">
        <f>Evidencies!$I$34</f>
        <v/>
      </c>
      <c r="N14" s="53"/>
    </row>
    <row r="15" spans="1:15" ht="28.8" customHeight="1" x14ac:dyDescent="0.3">
      <c r="A15" s="44" t="s">
        <v>88</v>
      </c>
      <c r="B15" s="44"/>
      <c r="C15" s="44"/>
      <c r="D15" s="44"/>
      <c r="E15" s="44"/>
      <c r="F15" s="44"/>
      <c r="G15" s="26">
        <v>0.1</v>
      </c>
      <c r="H15" s="26">
        <f t="shared" si="0"/>
        <v>0</v>
      </c>
      <c r="I15" s="26">
        <f>IFERROR(IF(SUM(J15:N15)/COUNT(J15:N15)&gt;=10,1,(SUM(J15:N15)/COUNT(J15:N15)/10)),0)</f>
        <v>0</v>
      </c>
      <c r="J15" s="53"/>
      <c r="K15" s="53"/>
      <c r="L15" s="53"/>
      <c r="M15" s="52" t="str">
        <f>Evidencies!$I$34</f>
        <v/>
      </c>
      <c r="N15" s="53"/>
    </row>
    <row r="16" spans="1:15" ht="28.8" customHeight="1" x14ac:dyDescent="0.3">
      <c r="A16" s="44" t="s">
        <v>89</v>
      </c>
      <c r="B16" s="44"/>
      <c r="C16" s="44"/>
      <c r="D16" s="44"/>
      <c r="E16" s="44"/>
      <c r="F16" s="44"/>
      <c r="G16" s="26">
        <v>0.1</v>
      </c>
      <c r="H16" s="26">
        <f t="shared" si="0"/>
        <v>0</v>
      </c>
      <c r="I16" s="26">
        <f>IFERROR(IF(SUM(J16:N16)/COUNT(J16:N16)&gt;=10,1,(SUM(J16:N16)/COUNT(J16:N16)/10)),0)</f>
        <v>0</v>
      </c>
      <c r="J16" s="53"/>
      <c r="K16" s="53"/>
      <c r="L16" s="53"/>
      <c r="M16" s="52" t="str">
        <f>Evidencies!$I$34</f>
        <v/>
      </c>
      <c r="N16" s="53"/>
    </row>
    <row r="17" spans="1:14" ht="28.8" customHeight="1" x14ac:dyDescent="0.3">
      <c r="A17" s="44" t="s">
        <v>90</v>
      </c>
      <c r="B17" s="44"/>
      <c r="C17" s="44"/>
      <c r="D17" s="44"/>
      <c r="E17" s="44"/>
      <c r="F17" s="44"/>
      <c r="G17" s="26">
        <v>0.15</v>
      </c>
      <c r="H17" s="26">
        <f t="shared" si="0"/>
        <v>0</v>
      </c>
      <c r="I17" s="26">
        <f>IFERROR(IF(SUM(J17:N17)/COUNT(J17:N17)&gt;=10,1,(SUM(J17:N17)/COUNT(J17:N17)/10)),0)</f>
        <v>0</v>
      </c>
      <c r="J17" s="53"/>
      <c r="K17" s="53"/>
      <c r="L17" s="53"/>
      <c r="M17" s="52" t="str">
        <f>Evidencies!$I$34</f>
        <v/>
      </c>
      <c r="N17" s="53"/>
    </row>
    <row r="18" spans="1:14" ht="28.8" customHeight="1" x14ac:dyDescent="0.3">
      <c r="A18" s="44" t="s">
        <v>91</v>
      </c>
      <c r="B18" s="44"/>
      <c r="C18" s="44"/>
      <c r="D18" s="44"/>
      <c r="E18" s="44"/>
      <c r="F18" s="44"/>
      <c r="G18" s="26">
        <v>0.1</v>
      </c>
      <c r="H18" s="26">
        <f t="shared" si="0"/>
        <v>0</v>
      </c>
      <c r="I18" s="26">
        <f>IFERROR(IF(SUM(J18:N18)/COUNT(J18:N18)&gt;=10,1,(SUM(J18:N18)/COUNT(J18:N18)/10)),0)</f>
        <v>0</v>
      </c>
      <c r="J18" s="53"/>
      <c r="K18" s="53"/>
      <c r="L18" s="53"/>
      <c r="M18" s="52" t="str">
        <f>Evidencies!$I$34</f>
        <v/>
      </c>
      <c r="N18" s="53"/>
    </row>
    <row r="19" spans="1:14" ht="15" thickBot="1" x14ac:dyDescent="0.35">
      <c r="F19" s="18" t="s">
        <v>22</v>
      </c>
      <c r="G19" s="26">
        <f>SUM(G11:G18)</f>
        <v>1</v>
      </c>
      <c r="H19" s="26">
        <f>SUM(H11:H18)</f>
        <v>0</v>
      </c>
      <c r="I19" s="30">
        <f>SUM(I11:I18)/COUNT(I11:I18)</f>
        <v>0</v>
      </c>
    </row>
    <row r="20" spans="1:14" x14ac:dyDescent="0.3">
      <c r="L20" t="s">
        <v>23</v>
      </c>
    </row>
    <row r="21" spans="1:14" x14ac:dyDescent="0.3">
      <c r="L21" t="s">
        <v>24</v>
      </c>
    </row>
    <row r="22" spans="1:14" x14ac:dyDescent="0.3">
      <c r="L22" t="s">
        <v>25</v>
      </c>
    </row>
  </sheetData>
  <mergeCells count="14">
    <mergeCell ref="A1:L1"/>
    <mergeCell ref="A11:F11"/>
    <mergeCell ref="A15:F15"/>
    <mergeCell ref="C3:C6"/>
    <mergeCell ref="D3:E6"/>
    <mergeCell ref="F7:H9"/>
    <mergeCell ref="C9:E9"/>
    <mergeCell ref="A10:F10"/>
    <mergeCell ref="A16:F16"/>
    <mergeCell ref="A17:F17"/>
    <mergeCell ref="A18:F18"/>
    <mergeCell ref="A12:F12"/>
    <mergeCell ref="A13:F13"/>
    <mergeCell ref="A14:F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58FD-5131-41BB-917D-4F8C3FB271A7}">
  <dimension ref="A1:O23"/>
  <sheetViews>
    <sheetView workbookViewId="0">
      <selection activeCell="L19" sqref="L11:L19"/>
    </sheetView>
  </sheetViews>
  <sheetFormatPr baseColWidth="10"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45" t="s">
        <v>58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3" spans="1:15" x14ac:dyDescent="0.3">
      <c r="C3" s="46">
        <f>D3*C8</f>
        <v>1.3599999999999999</v>
      </c>
      <c r="D3" s="47">
        <f>I20*10</f>
        <v>6.7999999999999989</v>
      </c>
      <c r="E3" s="48"/>
      <c r="F3" s="12" t="s">
        <v>1</v>
      </c>
      <c r="G3" s="3" t="s">
        <v>2</v>
      </c>
      <c r="H3" s="3" t="s">
        <v>3</v>
      </c>
      <c r="J3" s="9" t="s">
        <v>14</v>
      </c>
      <c r="K3" s="9" t="s">
        <v>14</v>
      </c>
      <c r="L3" s="9" t="s">
        <v>14</v>
      </c>
      <c r="M3" s="9" t="s">
        <v>14</v>
      </c>
      <c r="N3" s="9" t="s">
        <v>14</v>
      </c>
    </row>
    <row r="4" spans="1:15" ht="18" customHeight="1" x14ac:dyDescent="0.3">
      <c r="C4" s="46"/>
      <c r="D4" s="47"/>
      <c r="E4" s="48"/>
      <c r="F4" s="13" t="s">
        <v>4</v>
      </c>
      <c r="G4" s="5">
        <v>0</v>
      </c>
      <c r="H4" s="4" t="e" vm="1">
        <v>#VALUE!</v>
      </c>
      <c r="J4" s="10" t="s">
        <v>44</v>
      </c>
      <c r="K4" s="10" t="s">
        <v>44</v>
      </c>
      <c r="L4" s="10" t="s">
        <v>44</v>
      </c>
      <c r="M4" s="10" t="s">
        <v>44</v>
      </c>
      <c r="N4" s="10" t="s">
        <v>44</v>
      </c>
    </row>
    <row r="5" spans="1:15" ht="21" customHeight="1" x14ac:dyDescent="0.3">
      <c r="C5" s="46"/>
      <c r="D5" s="47"/>
      <c r="E5" s="48"/>
      <c r="F5" s="14" t="s">
        <v>5</v>
      </c>
      <c r="G5" s="2">
        <v>0.6</v>
      </c>
      <c r="H5" s="1" t="e" vm="2">
        <v>#VALUE!</v>
      </c>
      <c r="J5" s="10" t="s">
        <v>43</v>
      </c>
      <c r="K5" s="10" t="s">
        <v>43</v>
      </c>
      <c r="L5" s="10" t="s">
        <v>43</v>
      </c>
      <c r="M5" s="10" t="s">
        <v>43</v>
      </c>
      <c r="N5" s="10" t="s">
        <v>43</v>
      </c>
    </row>
    <row r="6" spans="1:15" ht="19.5" customHeight="1" x14ac:dyDescent="0.3">
      <c r="C6" s="46"/>
      <c r="D6" s="47"/>
      <c r="E6" s="48"/>
      <c r="F6" s="14" t="s">
        <v>6</v>
      </c>
      <c r="G6" s="2">
        <v>0.9</v>
      </c>
      <c r="H6" s="1" t="e" vm="3">
        <v>#VALUE!</v>
      </c>
      <c r="J6" s="10" t="s">
        <v>42</v>
      </c>
      <c r="K6" s="10" t="s">
        <v>42</v>
      </c>
      <c r="L6" s="10" t="s">
        <v>42</v>
      </c>
      <c r="M6" s="10" t="s">
        <v>42</v>
      </c>
      <c r="N6" s="10" t="s">
        <v>42</v>
      </c>
    </row>
    <row r="7" spans="1:15" ht="24.75" customHeight="1" x14ac:dyDescent="0.3">
      <c r="F7" s="40" t="e" vm="5">
        <f>_xlfn.XLOOKUP(H20,G4:G6,H4:H6,,-1)</f>
        <v>#VALUE!</v>
      </c>
      <c r="G7" s="40"/>
      <c r="H7" s="40"/>
      <c r="J7" s="10" t="s">
        <v>41</v>
      </c>
      <c r="K7" s="10" t="s">
        <v>41</v>
      </c>
      <c r="L7" s="10" t="s">
        <v>41</v>
      </c>
      <c r="M7" s="10" t="s">
        <v>41</v>
      </c>
      <c r="N7" s="10" t="s">
        <v>41</v>
      </c>
    </row>
    <row r="8" spans="1:15" ht="15.6" x14ac:dyDescent="0.3">
      <c r="B8" s="15" t="s">
        <v>7</v>
      </c>
      <c r="C8" s="16">
        <v>0.2</v>
      </c>
      <c r="F8" s="40"/>
      <c r="G8" s="40"/>
      <c r="H8" s="40"/>
      <c r="J8" s="7" t="s">
        <v>15</v>
      </c>
      <c r="K8" s="7" t="s">
        <v>15</v>
      </c>
      <c r="L8" s="7" t="s">
        <v>15</v>
      </c>
      <c r="M8" s="7" t="s">
        <v>15</v>
      </c>
      <c r="N8" s="7" t="s">
        <v>15</v>
      </c>
    </row>
    <row r="9" spans="1:15" ht="70.5" customHeight="1" x14ac:dyDescent="0.3">
      <c r="C9" s="41" t="s">
        <v>38</v>
      </c>
      <c r="D9" s="41"/>
      <c r="E9" s="41"/>
      <c r="F9" s="40"/>
      <c r="G9" s="40"/>
      <c r="H9" s="40"/>
      <c r="J9" s="22" t="s">
        <v>40</v>
      </c>
      <c r="K9" s="22" t="s">
        <v>110</v>
      </c>
      <c r="L9" s="22" t="s">
        <v>111</v>
      </c>
      <c r="M9" s="22" t="s">
        <v>112</v>
      </c>
      <c r="N9" s="22" t="s">
        <v>45</v>
      </c>
    </row>
    <row r="10" spans="1:15" ht="21.75" customHeight="1" x14ac:dyDescent="0.3">
      <c r="A10" s="49" t="s">
        <v>16</v>
      </c>
      <c r="B10" s="49"/>
      <c r="C10" s="49"/>
      <c r="D10" s="49"/>
      <c r="E10" s="49"/>
      <c r="F10" s="50"/>
      <c r="G10" s="6" t="s">
        <v>7</v>
      </c>
      <c r="H10" s="6" t="s">
        <v>10</v>
      </c>
      <c r="I10" s="8" t="s">
        <v>17</v>
      </c>
      <c r="J10" s="17" t="s">
        <v>18</v>
      </c>
      <c r="K10" s="17" t="s">
        <v>19</v>
      </c>
      <c r="L10" s="17" t="s">
        <v>20</v>
      </c>
      <c r="M10" s="17" t="s">
        <v>109</v>
      </c>
      <c r="N10" s="17" t="s">
        <v>46</v>
      </c>
      <c r="O10" t="s">
        <v>21</v>
      </c>
    </row>
    <row r="11" spans="1:15" ht="28.8" customHeight="1" x14ac:dyDescent="0.3">
      <c r="A11" s="44" t="s">
        <v>75</v>
      </c>
      <c r="B11" s="44"/>
      <c r="C11" s="44"/>
      <c r="D11" s="44"/>
      <c r="E11" s="44"/>
      <c r="F11" s="44"/>
      <c r="G11" s="26">
        <v>0.15</v>
      </c>
      <c r="H11" s="26">
        <f t="shared" ref="H11:H19" si="0">I11*G11</f>
        <v>0.10200000000000001</v>
      </c>
      <c r="I11" s="26">
        <f>IFERROR(IF(SUM(J11:N11)/COUNT(J11:N11)&gt;=10,1,(SUM(J11:N11)/COUNT(J11:N11)/10)),0)</f>
        <v>0.68</v>
      </c>
      <c r="J11" s="53"/>
      <c r="K11" s="52">
        <f>Evidencies!$I$16</f>
        <v>6.8000000000000007</v>
      </c>
      <c r="L11" s="52" t="str">
        <f>Evidencies!$I$25</f>
        <v/>
      </c>
      <c r="M11" s="53"/>
      <c r="N11" s="53"/>
    </row>
    <row r="12" spans="1:15" ht="28.8" customHeight="1" x14ac:dyDescent="0.3">
      <c r="A12" s="44" t="s">
        <v>76</v>
      </c>
      <c r="B12" s="44"/>
      <c r="C12" s="44"/>
      <c r="D12" s="44"/>
      <c r="E12" s="44"/>
      <c r="F12" s="44"/>
      <c r="G12" s="26">
        <v>0.1</v>
      </c>
      <c r="H12" s="26">
        <f t="shared" si="0"/>
        <v>6.8000000000000005E-2</v>
      </c>
      <c r="I12" s="26">
        <f>IFERROR(IF(SUM(J12:N12)/COUNT(J12:N12)&gt;=10,1,(SUM(J12:N12)/COUNT(J12:N12)/10)),0)</f>
        <v>0.68</v>
      </c>
      <c r="J12" s="53"/>
      <c r="K12" s="52">
        <f>Evidencies!$I$16</f>
        <v>6.8000000000000007</v>
      </c>
      <c r="L12" s="52" t="str">
        <f>Evidencies!$I$25</f>
        <v/>
      </c>
      <c r="M12" s="53"/>
      <c r="N12" s="53"/>
    </row>
    <row r="13" spans="1:15" ht="28.8" customHeight="1" x14ac:dyDescent="0.3">
      <c r="A13" s="44" t="s">
        <v>77</v>
      </c>
      <c r="B13" s="44"/>
      <c r="C13" s="44"/>
      <c r="D13" s="44"/>
      <c r="E13" s="44"/>
      <c r="F13" s="44"/>
      <c r="G13" s="26">
        <v>0.1</v>
      </c>
      <c r="H13" s="26">
        <f t="shared" si="0"/>
        <v>6.8000000000000005E-2</v>
      </c>
      <c r="I13" s="26">
        <f>IFERROR(IF(SUM(J13:N13)/COUNT(J13:N13)&gt;=10,1,(SUM(J13:N13)/COUNT(J13:N13)/10)),0)</f>
        <v>0.68</v>
      </c>
      <c r="J13" s="53"/>
      <c r="K13" s="52">
        <f>Evidencies!$I$16</f>
        <v>6.8000000000000007</v>
      </c>
      <c r="L13" s="52" t="str">
        <f>Evidencies!$I$25</f>
        <v/>
      </c>
      <c r="M13" s="53"/>
      <c r="N13" s="53"/>
    </row>
    <row r="14" spans="1:15" ht="28.8" customHeight="1" x14ac:dyDescent="0.3">
      <c r="A14" s="44" t="s">
        <v>78</v>
      </c>
      <c r="B14" s="44"/>
      <c r="C14" s="44"/>
      <c r="D14" s="44"/>
      <c r="E14" s="44"/>
      <c r="F14" s="44"/>
      <c r="G14" s="26">
        <v>0.15</v>
      </c>
      <c r="H14" s="26">
        <f t="shared" si="0"/>
        <v>0.10200000000000001</v>
      </c>
      <c r="I14" s="26">
        <f>IFERROR(IF(SUM(J14:N14)/COUNT(J14:N14)&gt;=10,1,(SUM(J14:N14)/COUNT(J14:N14)/10)),0)</f>
        <v>0.68</v>
      </c>
      <c r="J14" s="53"/>
      <c r="K14" s="52">
        <f>Evidencies!$I$16</f>
        <v>6.8000000000000007</v>
      </c>
      <c r="L14" s="52" t="str">
        <f>Evidencies!$I$25</f>
        <v/>
      </c>
      <c r="M14" s="53"/>
      <c r="N14" s="53"/>
    </row>
    <row r="15" spans="1:15" ht="28.8" customHeight="1" x14ac:dyDescent="0.3">
      <c r="A15" s="44" t="s">
        <v>79</v>
      </c>
      <c r="B15" s="44"/>
      <c r="C15" s="44"/>
      <c r="D15" s="44"/>
      <c r="E15" s="44"/>
      <c r="F15" s="44"/>
      <c r="G15" s="26">
        <v>0.1</v>
      </c>
      <c r="H15" s="26">
        <f t="shared" si="0"/>
        <v>6.8000000000000005E-2</v>
      </c>
      <c r="I15" s="26">
        <f>IFERROR(IF(SUM(J15:N15)/COUNT(J15:N15)&gt;=10,1,(SUM(J15:N15)/COUNT(J15:N15)/10)),0)</f>
        <v>0.68</v>
      </c>
      <c r="J15" s="53"/>
      <c r="K15" s="52">
        <f>Evidencies!$I$16</f>
        <v>6.8000000000000007</v>
      </c>
      <c r="L15" s="52" t="str">
        <f>Evidencies!$I$25</f>
        <v/>
      </c>
      <c r="M15" s="53"/>
      <c r="N15" s="53"/>
    </row>
    <row r="16" spans="1:15" ht="28.8" customHeight="1" x14ac:dyDescent="0.3">
      <c r="A16" s="44" t="s">
        <v>80</v>
      </c>
      <c r="B16" s="44"/>
      <c r="C16" s="44"/>
      <c r="D16" s="44"/>
      <c r="E16" s="44"/>
      <c r="F16" s="44"/>
      <c r="G16" s="26">
        <v>0.1</v>
      </c>
      <c r="H16" s="26">
        <f t="shared" si="0"/>
        <v>6.8000000000000005E-2</v>
      </c>
      <c r="I16" s="26">
        <f>IFERROR(IF(SUM(J16:N16)/COUNT(J16:N16)&gt;=10,1,(SUM(J16:N16)/COUNT(J16:N16)/10)),0)</f>
        <v>0.68</v>
      </c>
      <c r="J16" s="53"/>
      <c r="K16" s="52">
        <f>Evidencies!$I$16</f>
        <v>6.8000000000000007</v>
      </c>
      <c r="L16" s="52" t="str">
        <f>Evidencies!$I$25</f>
        <v/>
      </c>
      <c r="M16" s="53"/>
      <c r="N16" s="53"/>
    </row>
    <row r="17" spans="1:14" ht="28.8" customHeight="1" x14ac:dyDescent="0.3">
      <c r="A17" s="44" t="s">
        <v>81</v>
      </c>
      <c r="B17" s="44"/>
      <c r="C17" s="44"/>
      <c r="D17" s="44"/>
      <c r="E17" s="44"/>
      <c r="F17" s="44"/>
      <c r="G17" s="26">
        <v>0.1</v>
      </c>
      <c r="H17" s="26">
        <f t="shared" si="0"/>
        <v>6.8000000000000005E-2</v>
      </c>
      <c r="I17" s="26">
        <f>IFERROR(IF(SUM(J17:N17)/COUNT(J17:N17)&gt;=10,1,(SUM(J17:N17)/COUNT(J17:N17)/10)),0)</f>
        <v>0.68</v>
      </c>
      <c r="J17" s="53"/>
      <c r="K17" s="52">
        <f>Evidencies!$I$16</f>
        <v>6.8000000000000007</v>
      </c>
      <c r="L17" s="52" t="str">
        <f>Evidencies!$I$25</f>
        <v/>
      </c>
      <c r="M17" s="53"/>
      <c r="N17" s="53"/>
    </row>
    <row r="18" spans="1:14" ht="28.8" customHeight="1" x14ac:dyDescent="0.3">
      <c r="A18" s="44" t="s">
        <v>82</v>
      </c>
      <c r="B18" s="44"/>
      <c r="C18" s="44"/>
      <c r="D18" s="44"/>
      <c r="E18" s="44"/>
      <c r="F18" s="44"/>
      <c r="G18" s="26">
        <v>0.1</v>
      </c>
      <c r="H18" s="26">
        <f t="shared" si="0"/>
        <v>6.8000000000000005E-2</v>
      </c>
      <c r="I18" s="26">
        <f>IFERROR(IF(SUM(J18:N18)/COUNT(J18:N18)&gt;=10,1,(SUM(J18:N18)/COUNT(J18:N18)/10)),0)</f>
        <v>0.68</v>
      </c>
      <c r="J18" s="53"/>
      <c r="K18" s="52">
        <f>Evidencies!$I$16</f>
        <v>6.8000000000000007</v>
      </c>
      <c r="L18" s="52" t="str">
        <f>Evidencies!$I$25</f>
        <v/>
      </c>
      <c r="M18" s="53"/>
      <c r="N18" s="53"/>
    </row>
    <row r="19" spans="1:14" ht="28.8" customHeight="1" x14ac:dyDescent="0.3">
      <c r="A19" s="44" t="s">
        <v>83</v>
      </c>
      <c r="B19" s="44"/>
      <c r="C19" s="44"/>
      <c r="D19" s="44"/>
      <c r="E19" s="44"/>
      <c r="F19" s="44"/>
      <c r="G19" s="26">
        <v>0.1</v>
      </c>
      <c r="H19" s="26">
        <f t="shared" si="0"/>
        <v>6.8000000000000005E-2</v>
      </c>
      <c r="I19" s="26">
        <f>IFERROR(IF(SUM(J19:N19)/COUNT(J19:N19)&gt;=10,1,(SUM(J19:N19)/COUNT(J19:N19)/10)),0)</f>
        <v>0.68</v>
      </c>
      <c r="J19" s="53"/>
      <c r="K19" s="52">
        <f>Evidencies!$I$16</f>
        <v>6.8000000000000007</v>
      </c>
      <c r="L19" s="52" t="str">
        <f>Evidencies!$I$25</f>
        <v/>
      </c>
      <c r="M19" s="53"/>
      <c r="N19" s="53"/>
    </row>
    <row r="20" spans="1:14" ht="15" thickBot="1" x14ac:dyDescent="0.35">
      <c r="F20" s="18" t="s">
        <v>22</v>
      </c>
      <c r="G20" s="26">
        <f>SUM(G11:G19)</f>
        <v>0.99999999999999989</v>
      </c>
      <c r="H20" s="29">
        <f>SUM(H11:H19)</f>
        <v>0.68000000000000016</v>
      </c>
      <c r="I20" s="30">
        <f>SUM(I11:I19)/COUNT(I11:I19)</f>
        <v>0.67999999999999994</v>
      </c>
    </row>
    <row r="21" spans="1:14" x14ac:dyDescent="0.3">
      <c r="L21" t="s">
        <v>23</v>
      </c>
    </row>
    <row r="22" spans="1:14" x14ac:dyDescent="0.3">
      <c r="L22" t="s">
        <v>24</v>
      </c>
    </row>
    <row r="23" spans="1:14" x14ac:dyDescent="0.3">
      <c r="L23" t="s">
        <v>25</v>
      </c>
    </row>
  </sheetData>
  <mergeCells count="15">
    <mergeCell ref="A1:L1"/>
    <mergeCell ref="A11:F11"/>
    <mergeCell ref="A15:F15"/>
    <mergeCell ref="C3:C6"/>
    <mergeCell ref="D3:E6"/>
    <mergeCell ref="F7:H9"/>
    <mergeCell ref="C9:E9"/>
    <mergeCell ref="A10:F10"/>
    <mergeCell ref="A16:F16"/>
    <mergeCell ref="A17:F17"/>
    <mergeCell ref="A18:F18"/>
    <mergeCell ref="A19:F19"/>
    <mergeCell ref="A12:F12"/>
    <mergeCell ref="A13:F13"/>
    <mergeCell ref="A14:F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61E7-B387-4C4C-A3A7-D500D237EA98}">
  <dimension ref="A1:I43"/>
  <sheetViews>
    <sheetView topLeftCell="A33" workbookViewId="0">
      <selection activeCell="I38" sqref="I38:I42"/>
    </sheetView>
  </sheetViews>
  <sheetFormatPr baseColWidth="10" defaultRowHeight="14.4" x14ac:dyDescent="0.3"/>
  <cols>
    <col min="2" max="2" width="23.109375" bestFit="1" customWidth="1"/>
    <col min="3" max="3" width="9.88671875" customWidth="1"/>
    <col min="4" max="4" width="34.88671875" customWidth="1"/>
    <col min="5" max="6" width="23.109375" customWidth="1"/>
    <col min="7" max="7" width="23" customWidth="1"/>
    <col min="8" max="8" width="23.109375" customWidth="1"/>
  </cols>
  <sheetData>
    <row r="1" spans="1:9" ht="14.4" customHeight="1" x14ac:dyDescent="0.3">
      <c r="A1" s="85" t="s">
        <v>143</v>
      </c>
      <c r="B1" s="81" t="s">
        <v>113</v>
      </c>
      <c r="C1" s="72"/>
      <c r="D1" s="66" t="s">
        <v>114</v>
      </c>
      <c r="E1" s="65" t="s">
        <v>115</v>
      </c>
      <c r="F1" s="65" t="s">
        <v>117</v>
      </c>
      <c r="G1" s="65" t="s">
        <v>119</v>
      </c>
      <c r="H1" s="65" t="s">
        <v>121</v>
      </c>
      <c r="I1" s="67" t="s">
        <v>148</v>
      </c>
    </row>
    <row r="2" spans="1:9" x14ac:dyDescent="0.3">
      <c r="A2" s="86"/>
      <c r="B2" s="82"/>
      <c r="C2" s="73"/>
      <c r="D2" s="61"/>
      <c r="E2" s="62" t="s">
        <v>116</v>
      </c>
      <c r="F2" s="62" t="s">
        <v>118</v>
      </c>
      <c r="G2" s="62" t="s">
        <v>120</v>
      </c>
      <c r="H2" s="62" t="s">
        <v>122</v>
      </c>
      <c r="I2" s="68"/>
    </row>
    <row r="3" spans="1:9" ht="57.6" x14ac:dyDescent="0.3">
      <c r="A3" s="86"/>
      <c r="B3" s="90" t="s">
        <v>144</v>
      </c>
      <c r="C3" s="56">
        <v>0.4</v>
      </c>
      <c r="D3" s="57" t="s">
        <v>123</v>
      </c>
      <c r="E3" s="58" t="s">
        <v>124</v>
      </c>
      <c r="F3" s="58" t="s">
        <v>125</v>
      </c>
      <c r="G3" s="58" t="s">
        <v>126</v>
      </c>
      <c r="H3" s="58" t="s">
        <v>127</v>
      </c>
      <c r="I3" s="92">
        <v>9</v>
      </c>
    </row>
    <row r="4" spans="1:9" ht="72" x14ac:dyDescent="0.3">
      <c r="A4" s="86"/>
      <c r="B4" s="90" t="s">
        <v>145</v>
      </c>
      <c r="C4" s="56">
        <v>0.3</v>
      </c>
      <c r="D4" s="57" t="s">
        <v>128</v>
      </c>
      <c r="E4" s="58" t="s">
        <v>129</v>
      </c>
      <c r="F4" s="58" t="s">
        <v>130</v>
      </c>
      <c r="G4" s="58" t="s">
        <v>131</v>
      </c>
      <c r="H4" s="58" t="s">
        <v>132</v>
      </c>
      <c r="I4" s="92">
        <v>6</v>
      </c>
    </row>
    <row r="5" spans="1:9" ht="57.6" x14ac:dyDescent="0.3">
      <c r="A5" s="86"/>
      <c r="B5" s="90" t="s">
        <v>146</v>
      </c>
      <c r="C5" s="56">
        <v>0.2</v>
      </c>
      <c r="D5" s="57" t="s">
        <v>133</v>
      </c>
      <c r="E5" s="58" t="s">
        <v>134</v>
      </c>
      <c r="F5" s="58" t="s">
        <v>135</v>
      </c>
      <c r="G5" s="58" t="s">
        <v>136</v>
      </c>
      <c r="H5" s="58" t="s">
        <v>137</v>
      </c>
      <c r="I5" s="92">
        <v>7</v>
      </c>
    </row>
    <row r="6" spans="1:9" ht="43.8" thickBot="1" x14ac:dyDescent="0.35">
      <c r="A6" s="86"/>
      <c r="B6" s="91" t="s">
        <v>147</v>
      </c>
      <c r="C6" s="74">
        <v>0.1</v>
      </c>
      <c r="D6" s="75" t="s">
        <v>138</v>
      </c>
      <c r="E6" s="76" t="s">
        <v>139</v>
      </c>
      <c r="F6" s="76" t="s">
        <v>140</v>
      </c>
      <c r="G6" s="76" t="s">
        <v>141</v>
      </c>
      <c r="H6" s="76" t="s">
        <v>142</v>
      </c>
      <c r="I6" s="92">
        <v>4</v>
      </c>
    </row>
    <row r="7" spans="1:9" ht="15" thickBot="1" x14ac:dyDescent="0.35">
      <c r="A7" s="87"/>
      <c r="B7" s="89" t="s">
        <v>149</v>
      </c>
      <c r="C7" s="59"/>
      <c r="D7" s="54"/>
      <c r="E7" s="54"/>
      <c r="F7" s="54"/>
      <c r="G7" s="54"/>
      <c r="H7" s="60"/>
      <c r="I7" s="80">
        <f>IF(COUNT(I3:I6)&gt;0,I3*C3+I4*C4+I5*C5+I6*C6,"")</f>
        <v>7.2000000000000011</v>
      </c>
    </row>
    <row r="8" spans="1:9" ht="15" thickBot="1" x14ac:dyDescent="0.35"/>
    <row r="9" spans="1:9" ht="14.4" customHeight="1" x14ac:dyDescent="0.3">
      <c r="A9" s="85" t="s">
        <v>180</v>
      </c>
      <c r="B9" s="81" t="s">
        <v>113</v>
      </c>
      <c r="C9" s="72"/>
      <c r="D9" s="66" t="s">
        <v>114</v>
      </c>
      <c r="E9" s="65" t="s">
        <v>115</v>
      </c>
      <c r="F9" s="65" t="s">
        <v>117</v>
      </c>
      <c r="G9" s="65" t="s">
        <v>119</v>
      </c>
      <c r="H9" s="65" t="s">
        <v>121</v>
      </c>
      <c r="I9" s="67" t="s">
        <v>148</v>
      </c>
    </row>
    <row r="10" spans="1:9" x14ac:dyDescent="0.3">
      <c r="A10" s="86"/>
      <c r="B10" s="82"/>
      <c r="C10" s="73"/>
      <c r="D10" s="61"/>
      <c r="E10" s="62" t="s">
        <v>116</v>
      </c>
      <c r="F10" s="62" t="s">
        <v>118</v>
      </c>
      <c r="G10" s="62" t="s">
        <v>120</v>
      </c>
      <c r="H10" s="62" t="s">
        <v>122</v>
      </c>
      <c r="I10" s="68"/>
    </row>
    <row r="11" spans="1:9" ht="69" x14ac:dyDescent="0.3">
      <c r="A11" s="86"/>
      <c r="B11" s="83" t="s">
        <v>150</v>
      </c>
      <c r="C11" s="56">
        <v>0.4</v>
      </c>
      <c r="D11" s="63" t="s">
        <v>151</v>
      </c>
      <c r="E11" s="64" t="s">
        <v>152</v>
      </c>
      <c r="F11" s="64" t="s">
        <v>153</v>
      </c>
      <c r="G11" s="64" t="s">
        <v>154</v>
      </c>
      <c r="H11" s="64" t="s">
        <v>155</v>
      </c>
      <c r="I11" s="92">
        <v>7</v>
      </c>
    </row>
    <row r="12" spans="1:9" ht="41.4" x14ac:dyDescent="0.3">
      <c r="A12" s="86"/>
      <c r="B12" s="83" t="s">
        <v>156</v>
      </c>
      <c r="C12" s="56">
        <v>0.15</v>
      </c>
      <c r="D12" s="63" t="s">
        <v>157</v>
      </c>
      <c r="E12" s="64" t="s">
        <v>158</v>
      </c>
      <c r="F12" s="64" t="s">
        <v>159</v>
      </c>
      <c r="G12" s="64" t="s">
        <v>160</v>
      </c>
      <c r="H12" s="64" t="s">
        <v>161</v>
      </c>
      <c r="I12" s="92">
        <v>5</v>
      </c>
    </row>
    <row r="13" spans="1:9" ht="55.2" x14ac:dyDescent="0.3">
      <c r="A13" s="86"/>
      <c r="B13" s="83" t="s">
        <v>162</v>
      </c>
      <c r="C13" s="56">
        <v>0.15</v>
      </c>
      <c r="D13" s="63" t="s">
        <v>163</v>
      </c>
      <c r="E13" s="64" t="s">
        <v>164</v>
      </c>
      <c r="F13" s="64" t="s">
        <v>165</v>
      </c>
      <c r="G13" s="64" t="s">
        <v>166</v>
      </c>
      <c r="H13" s="64" t="s">
        <v>167</v>
      </c>
      <c r="I13" s="92">
        <v>9</v>
      </c>
    </row>
    <row r="14" spans="1:9" ht="55.2" x14ac:dyDescent="0.3">
      <c r="A14" s="86"/>
      <c r="B14" s="83" t="s">
        <v>168</v>
      </c>
      <c r="C14" s="56">
        <v>0.1</v>
      </c>
      <c r="D14" s="63" t="s">
        <v>169</v>
      </c>
      <c r="E14" s="64" t="s">
        <v>170</v>
      </c>
      <c r="F14" s="64" t="s">
        <v>171</v>
      </c>
      <c r="G14" s="64" t="s">
        <v>172</v>
      </c>
      <c r="H14" s="64" t="s">
        <v>173</v>
      </c>
      <c r="I14" s="92">
        <v>7</v>
      </c>
    </row>
    <row r="15" spans="1:9" ht="69.599999999999994" thickBot="1" x14ac:dyDescent="0.35">
      <c r="A15" s="86"/>
      <c r="B15" s="84" t="s">
        <v>174</v>
      </c>
      <c r="C15" s="56">
        <v>0.2</v>
      </c>
      <c r="D15" s="69" t="s">
        <v>175</v>
      </c>
      <c r="E15" s="70" t="s">
        <v>176</v>
      </c>
      <c r="F15" s="70" t="s">
        <v>177</v>
      </c>
      <c r="G15" s="70" t="s">
        <v>178</v>
      </c>
      <c r="H15" s="70" t="s">
        <v>179</v>
      </c>
      <c r="I15" s="92">
        <v>6</v>
      </c>
    </row>
    <row r="16" spans="1:9" ht="15" thickBot="1" x14ac:dyDescent="0.35">
      <c r="A16" s="87"/>
      <c r="B16" s="89" t="s">
        <v>149</v>
      </c>
      <c r="C16" s="59"/>
      <c r="D16" s="54"/>
      <c r="E16" s="54"/>
      <c r="F16" s="54"/>
      <c r="G16" s="54"/>
      <c r="H16" s="60"/>
      <c r="I16" s="80">
        <f>IF(COUNT(I11:I15)&gt;0,I11*C11+I12*C12+I13*C13+I14*C14+I15*C15,"")</f>
        <v>6.8000000000000007</v>
      </c>
    </row>
    <row r="17" spans="1:9" ht="15" thickBot="1" x14ac:dyDescent="0.35"/>
    <row r="18" spans="1:9" x14ac:dyDescent="0.3">
      <c r="A18" s="85" t="s">
        <v>211</v>
      </c>
      <c r="B18" s="81" t="s">
        <v>113</v>
      </c>
      <c r="C18" s="72"/>
      <c r="D18" s="66" t="s">
        <v>114</v>
      </c>
      <c r="E18" s="65" t="s">
        <v>115</v>
      </c>
      <c r="F18" s="65" t="s">
        <v>117</v>
      </c>
      <c r="G18" s="65" t="s">
        <v>119</v>
      </c>
      <c r="H18" s="65" t="s">
        <v>121</v>
      </c>
      <c r="I18" s="67" t="s">
        <v>148</v>
      </c>
    </row>
    <row r="19" spans="1:9" x14ac:dyDescent="0.3">
      <c r="A19" s="86"/>
      <c r="B19" s="82"/>
      <c r="C19" s="73"/>
      <c r="D19" s="61"/>
      <c r="E19" s="62" t="s">
        <v>116</v>
      </c>
      <c r="F19" s="62" t="s">
        <v>118</v>
      </c>
      <c r="G19" s="62" t="s">
        <v>120</v>
      </c>
      <c r="H19" s="62" t="s">
        <v>122</v>
      </c>
      <c r="I19" s="68"/>
    </row>
    <row r="20" spans="1:9" ht="82.8" x14ac:dyDescent="0.3">
      <c r="A20" s="86"/>
      <c r="B20" s="83" t="s">
        <v>181</v>
      </c>
      <c r="C20" s="56">
        <v>0.4</v>
      </c>
      <c r="D20" s="63" t="s">
        <v>182</v>
      </c>
      <c r="E20" s="64" t="s">
        <v>183</v>
      </c>
      <c r="F20" s="64" t="s">
        <v>184</v>
      </c>
      <c r="G20" s="64" t="s">
        <v>185</v>
      </c>
      <c r="H20" s="64" t="s">
        <v>186</v>
      </c>
      <c r="I20" s="92"/>
    </row>
    <row r="21" spans="1:9" ht="82.8" x14ac:dyDescent="0.3">
      <c r="A21" s="86"/>
      <c r="B21" s="83" t="s">
        <v>187</v>
      </c>
      <c r="C21" s="56">
        <v>0.1</v>
      </c>
      <c r="D21" s="63" t="s">
        <v>188</v>
      </c>
      <c r="E21" s="64" t="s">
        <v>189</v>
      </c>
      <c r="F21" s="64" t="s">
        <v>190</v>
      </c>
      <c r="G21" s="64" t="s">
        <v>191</v>
      </c>
      <c r="H21" s="64" t="s">
        <v>192</v>
      </c>
      <c r="I21" s="92"/>
    </row>
    <row r="22" spans="1:9" ht="69" x14ac:dyDescent="0.3">
      <c r="A22" s="86"/>
      <c r="B22" s="83" t="s">
        <v>193</v>
      </c>
      <c r="C22" s="56">
        <v>0.1</v>
      </c>
      <c r="D22" s="63" t="s">
        <v>194</v>
      </c>
      <c r="E22" s="64" t="s">
        <v>195</v>
      </c>
      <c r="F22" s="64" t="s">
        <v>196</v>
      </c>
      <c r="G22" s="64" t="s">
        <v>197</v>
      </c>
      <c r="H22" s="64" t="s">
        <v>198</v>
      </c>
      <c r="I22" s="92"/>
    </row>
    <row r="23" spans="1:9" ht="69" x14ac:dyDescent="0.3">
      <c r="A23" s="86"/>
      <c r="B23" s="83" t="s">
        <v>199</v>
      </c>
      <c r="C23" s="56">
        <v>0.2</v>
      </c>
      <c r="D23" s="63" t="s">
        <v>200</v>
      </c>
      <c r="E23" s="64" t="s">
        <v>201</v>
      </c>
      <c r="F23" s="64" t="s">
        <v>202</v>
      </c>
      <c r="G23" s="64" t="s">
        <v>203</v>
      </c>
      <c r="H23" s="64" t="s">
        <v>204</v>
      </c>
      <c r="I23" s="92"/>
    </row>
    <row r="24" spans="1:9" ht="55.8" thickBot="1" x14ac:dyDescent="0.35">
      <c r="A24" s="86"/>
      <c r="B24" s="84" t="s">
        <v>205</v>
      </c>
      <c r="C24" s="56">
        <v>0.2</v>
      </c>
      <c r="D24" s="69" t="s">
        <v>206</v>
      </c>
      <c r="E24" s="70" t="s">
        <v>207</v>
      </c>
      <c r="F24" s="70" t="s">
        <v>208</v>
      </c>
      <c r="G24" s="70" t="s">
        <v>209</v>
      </c>
      <c r="H24" s="70" t="s">
        <v>210</v>
      </c>
      <c r="I24" s="92"/>
    </row>
    <row r="25" spans="1:9" ht="15" thickBot="1" x14ac:dyDescent="0.35">
      <c r="A25" s="87"/>
      <c r="B25" s="89" t="s">
        <v>149</v>
      </c>
      <c r="C25" s="59"/>
      <c r="D25" s="54"/>
      <c r="E25" s="54"/>
      <c r="F25" s="54"/>
      <c r="G25" s="54"/>
      <c r="H25" s="60"/>
      <c r="I25" s="80" t="str">
        <f>IF(COUNT(I20:I24)&gt;0,I20*C20+I21*C21+I22*C22+I23*C23+I24*C24,"")</f>
        <v/>
      </c>
    </row>
    <row r="26" spans="1:9" ht="15" thickBot="1" x14ac:dyDescent="0.35"/>
    <row r="27" spans="1:9" x14ac:dyDescent="0.3">
      <c r="A27" s="85" t="s">
        <v>242</v>
      </c>
      <c r="B27" s="81" t="s">
        <v>113</v>
      </c>
      <c r="C27" s="66"/>
      <c r="D27" s="66" t="s">
        <v>114</v>
      </c>
      <c r="E27" s="65" t="s">
        <v>115</v>
      </c>
      <c r="F27" s="65" t="s">
        <v>117</v>
      </c>
      <c r="G27" s="65" t="s">
        <v>119</v>
      </c>
      <c r="H27" s="65" t="s">
        <v>121</v>
      </c>
      <c r="I27" s="67" t="s">
        <v>148</v>
      </c>
    </row>
    <row r="28" spans="1:9" x14ac:dyDescent="0.3">
      <c r="A28" s="86"/>
      <c r="B28" s="82"/>
      <c r="C28" s="61"/>
      <c r="D28" s="61"/>
      <c r="E28" s="62" t="s">
        <v>116</v>
      </c>
      <c r="F28" s="62" t="s">
        <v>118</v>
      </c>
      <c r="G28" s="62" t="s">
        <v>120</v>
      </c>
      <c r="H28" s="62" t="s">
        <v>122</v>
      </c>
      <c r="I28" s="68"/>
    </row>
    <row r="29" spans="1:9" ht="69" x14ac:dyDescent="0.3">
      <c r="A29" s="86"/>
      <c r="B29" s="83" t="s">
        <v>212</v>
      </c>
      <c r="C29" s="56">
        <v>0.4</v>
      </c>
      <c r="D29" s="63" t="s">
        <v>213</v>
      </c>
      <c r="E29" s="64" t="s">
        <v>214</v>
      </c>
      <c r="F29" s="64" t="s">
        <v>215</v>
      </c>
      <c r="G29" s="64" t="s">
        <v>216</v>
      </c>
      <c r="H29" s="64" t="s">
        <v>217</v>
      </c>
      <c r="I29" s="92"/>
    </row>
    <row r="30" spans="1:9" ht="69" x14ac:dyDescent="0.3">
      <c r="A30" s="86"/>
      <c r="B30" s="83" t="s">
        <v>218</v>
      </c>
      <c r="C30" s="56">
        <v>0.1</v>
      </c>
      <c r="D30" s="63" t="s">
        <v>219</v>
      </c>
      <c r="E30" s="64" t="s">
        <v>220</v>
      </c>
      <c r="F30" s="64" t="s">
        <v>221</v>
      </c>
      <c r="G30" s="64" t="s">
        <v>222</v>
      </c>
      <c r="H30" s="64" t="s">
        <v>223</v>
      </c>
      <c r="I30" s="92"/>
    </row>
    <row r="31" spans="1:9" ht="96.6" x14ac:dyDescent="0.3">
      <c r="A31" s="86"/>
      <c r="B31" s="83" t="s">
        <v>224</v>
      </c>
      <c r="C31" s="56">
        <v>0.3</v>
      </c>
      <c r="D31" s="63" t="s">
        <v>225</v>
      </c>
      <c r="E31" s="63" t="s">
        <v>226</v>
      </c>
      <c r="F31" s="64" t="s">
        <v>227</v>
      </c>
      <c r="G31" s="64" t="s">
        <v>228</v>
      </c>
      <c r="H31" s="64" t="s">
        <v>229</v>
      </c>
      <c r="I31" s="92"/>
    </row>
    <row r="32" spans="1:9" ht="55.2" x14ac:dyDescent="0.3">
      <c r="A32" s="86"/>
      <c r="B32" s="83" t="s">
        <v>230</v>
      </c>
      <c r="C32" s="56">
        <v>0.1</v>
      </c>
      <c r="D32" s="63" t="s">
        <v>231</v>
      </c>
      <c r="E32" s="64" t="s">
        <v>232</v>
      </c>
      <c r="F32" s="64" t="s">
        <v>233</v>
      </c>
      <c r="G32" s="64" t="s">
        <v>234</v>
      </c>
      <c r="H32" s="64" t="s">
        <v>235</v>
      </c>
      <c r="I32" s="92"/>
    </row>
    <row r="33" spans="1:9" ht="41.4" x14ac:dyDescent="0.3">
      <c r="A33" s="86"/>
      <c r="B33" s="83" t="s">
        <v>236</v>
      </c>
      <c r="C33" s="56">
        <v>0.1</v>
      </c>
      <c r="D33" s="63" t="s">
        <v>237</v>
      </c>
      <c r="E33" s="64" t="s">
        <v>238</v>
      </c>
      <c r="F33" s="64" t="s">
        <v>239</v>
      </c>
      <c r="G33" s="64" t="s">
        <v>240</v>
      </c>
      <c r="H33" s="64" t="s">
        <v>241</v>
      </c>
      <c r="I33" s="92"/>
    </row>
    <row r="34" spans="1:9" ht="15" thickBot="1" x14ac:dyDescent="0.35">
      <c r="A34" s="87"/>
      <c r="B34" s="88"/>
      <c r="C34" s="71"/>
      <c r="D34" s="71"/>
      <c r="E34" s="71"/>
      <c r="F34" s="71"/>
      <c r="G34" s="71"/>
      <c r="H34" s="71"/>
      <c r="I34" s="80" t="str">
        <f>IF(COUNT(I29:I33)&gt;0,I29*C29+I30*C30+I31*C31+I32*C32+I33*C33,"")</f>
        <v/>
      </c>
    </row>
    <row r="35" spans="1:9" ht="15" thickBot="1" x14ac:dyDescent="0.35"/>
    <row r="36" spans="1:9" ht="14.4" customHeight="1" x14ac:dyDescent="0.3">
      <c r="A36" s="85" t="s">
        <v>269</v>
      </c>
      <c r="B36" s="81" t="s">
        <v>113</v>
      </c>
      <c r="C36" s="66"/>
      <c r="D36" s="66" t="s">
        <v>114</v>
      </c>
      <c r="E36" s="79" t="s">
        <v>115</v>
      </c>
      <c r="F36" s="65" t="s">
        <v>117</v>
      </c>
      <c r="G36" s="65" t="s">
        <v>119</v>
      </c>
      <c r="H36" s="65" t="s">
        <v>121</v>
      </c>
      <c r="I36" s="67" t="s">
        <v>148</v>
      </c>
    </row>
    <row r="37" spans="1:9" ht="14.4" customHeight="1" x14ac:dyDescent="0.3">
      <c r="A37" s="86"/>
      <c r="B37" s="82"/>
      <c r="C37" s="61"/>
      <c r="D37" s="61"/>
      <c r="E37" s="77" t="s">
        <v>116</v>
      </c>
      <c r="F37" s="62" t="s">
        <v>118</v>
      </c>
      <c r="G37" s="62" t="s">
        <v>120</v>
      </c>
      <c r="H37" s="62" t="s">
        <v>122</v>
      </c>
      <c r="I37" s="68"/>
    </row>
    <row r="38" spans="1:9" ht="69" x14ac:dyDescent="0.3">
      <c r="A38" s="86"/>
      <c r="B38" s="83" t="s">
        <v>212</v>
      </c>
      <c r="C38" s="56">
        <v>0.4</v>
      </c>
      <c r="D38" s="63" t="s">
        <v>243</v>
      </c>
      <c r="E38" s="64" t="s">
        <v>214</v>
      </c>
      <c r="F38" s="64" t="s">
        <v>215</v>
      </c>
      <c r="G38" s="64" t="s">
        <v>216</v>
      </c>
      <c r="H38" s="64" t="s">
        <v>244</v>
      </c>
      <c r="I38" s="92"/>
    </row>
    <row r="39" spans="1:9" ht="55.2" x14ac:dyDescent="0.3">
      <c r="A39" s="86"/>
      <c r="B39" s="83" t="s">
        <v>245</v>
      </c>
      <c r="C39" s="56">
        <v>0.1</v>
      </c>
      <c r="D39" s="63" t="s">
        <v>246</v>
      </c>
      <c r="E39" s="64" t="s">
        <v>247</v>
      </c>
      <c r="F39" s="64" t="s">
        <v>248</v>
      </c>
      <c r="G39" s="64" t="s">
        <v>249</v>
      </c>
      <c r="H39" s="64" t="s">
        <v>250</v>
      </c>
      <c r="I39" s="92"/>
    </row>
    <row r="40" spans="1:9" ht="55.2" x14ac:dyDescent="0.3">
      <c r="A40" s="86"/>
      <c r="B40" s="83" t="s">
        <v>251</v>
      </c>
      <c r="C40" s="56">
        <v>0.2</v>
      </c>
      <c r="D40" s="63" t="s">
        <v>252</v>
      </c>
      <c r="E40" s="64" t="s">
        <v>253</v>
      </c>
      <c r="F40" s="64" t="s">
        <v>254</v>
      </c>
      <c r="G40" s="64" t="s">
        <v>255</v>
      </c>
      <c r="H40" s="64" t="s">
        <v>256</v>
      </c>
      <c r="I40" s="92"/>
    </row>
    <row r="41" spans="1:9" ht="41.4" x14ac:dyDescent="0.3">
      <c r="A41" s="86"/>
      <c r="B41" s="83" t="s">
        <v>257</v>
      </c>
      <c r="C41" s="56">
        <v>0.1</v>
      </c>
      <c r="D41" s="63" t="s">
        <v>258</v>
      </c>
      <c r="E41" s="64" t="s">
        <v>259</v>
      </c>
      <c r="F41" s="64" t="s">
        <v>260</v>
      </c>
      <c r="G41" s="64" t="s">
        <v>261</v>
      </c>
      <c r="H41" s="64" t="s">
        <v>262</v>
      </c>
      <c r="I41" s="92"/>
    </row>
    <row r="42" spans="1:9" ht="55.8" thickBot="1" x14ac:dyDescent="0.35">
      <c r="A42" s="86"/>
      <c r="B42" s="84" t="s">
        <v>263</v>
      </c>
      <c r="C42" s="74">
        <v>0.2</v>
      </c>
      <c r="D42" s="69" t="s">
        <v>264</v>
      </c>
      <c r="E42" s="70" t="s">
        <v>265</v>
      </c>
      <c r="F42" s="70" t="s">
        <v>266</v>
      </c>
      <c r="G42" s="70" t="s">
        <v>267</v>
      </c>
      <c r="H42" s="70" t="s">
        <v>268</v>
      </c>
      <c r="I42" s="92"/>
    </row>
    <row r="43" spans="1:9" x14ac:dyDescent="0.3">
      <c r="A43" s="87"/>
      <c r="B43" s="55"/>
      <c r="C43" s="78"/>
      <c r="D43" s="78"/>
      <c r="E43" s="78"/>
      <c r="F43" s="78"/>
      <c r="G43" s="78"/>
      <c r="H43" s="78"/>
      <c r="I43" s="80" t="str">
        <f>IF(COUNT(I38:I42)&gt;0,I38*C38+I39*C39+I40*C40+I41*C41+I42*C42,"")</f>
        <v/>
      </c>
    </row>
  </sheetData>
  <mergeCells count="25">
    <mergeCell ref="I36:I37"/>
    <mergeCell ref="D36:D37"/>
    <mergeCell ref="I27:I28"/>
    <mergeCell ref="A27:A34"/>
    <mergeCell ref="B36:B37"/>
    <mergeCell ref="C36:C37"/>
    <mergeCell ref="A36:A43"/>
    <mergeCell ref="I18:I19"/>
    <mergeCell ref="C9:C10"/>
    <mergeCell ref="C18:C19"/>
    <mergeCell ref="B27:B28"/>
    <mergeCell ref="D27:D28"/>
    <mergeCell ref="D18:D19"/>
    <mergeCell ref="C27:C28"/>
    <mergeCell ref="I9:I10"/>
    <mergeCell ref="A9:A16"/>
    <mergeCell ref="B18:B19"/>
    <mergeCell ref="A18:A25"/>
    <mergeCell ref="I1:I2"/>
    <mergeCell ref="A1:A7"/>
    <mergeCell ref="B9:B10"/>
    <mergeCell ref="D9:D10"/>
    <mergeCell ref="B1:B2"/>
    <mergeCell ref="D1:D2"/>
    <mergeCell ref="C1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a2fb8-b6b8-49e0-9782-a1be223650a2">
      <Terms xmlns="http://schemas.microsoft.com/office/infopath/2007/PartnerControls"/>
    </lcf76f155ced4ddcb4097134ff3c332f>
    <TaxCatchAll xmlns="bcf2c21e-7c8c-4aa1-a238-b3a81444440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84CF8FC968FA419D7090138A1C5306" ma:contentTypeVersion="11" ma:contentTypeDescription="Crear nuevo documento." ma:contentTypeScope="" ma:versionID="39eb63ef951cee5fc2d9dfe9464e3a65">
  <xsd:schema xmlns:xsd="http://www.w3.org/2001/XMLSchema" xmlns:xs="http://www.w3.org/2001/XMLSchema" xmlns:p="http://schemas.microsoft.com/office/2006/metadata/properties" xmlns:ns2="ed9a2fb8-b6b8-49e0-9782-a1be223650a2" xmlns:ns3="bcf2c21e-7c8c-4aa1-a238-b3a814444400" targetNamespace="http://schemas.microsoft.com/office/2006/metadata/properties" ma:root="true" ma:fieldsID="0c68340d71e68bd9d23afd1fda0793da" ns2:_="" ns3:_="">
    <xsd:import namespace="ed9a2fb8-b6b8-49e0-9782-a1be223650a2"/>
    <xsd:import namespace="bcf2c21e-7c8c-4aa1-a238-b3a8144444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a2fb8-b6b8-49e0-9782-a1be223650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2c21e-7c8c-4aa1-a238-b3a81444440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e70122-f54f-411a-8cb2-c4a02f53119f}" ma:internalName="TaxCatchAll" ma:showField="CatchAllData" ma:web="bcf2c21e-7c8c-4aa1-a238-b3a8144444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A2FB82-F486-424F-AB4A-CA9A356DA4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3ABEFA-FE90-43BD-80BC-2C92E2B433F4}">
  <ds:schemaRefs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ed9a2fb8-b6b8-49e0-9782-a1be223650a2"/>
    <ds:schemaRef ds:uri="bcf2c21e-7c8c-4aa1-a238-b3a814444400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B717C7F-1EC7-4AD7-98AC-1B0BAECCBA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MÒDUL</vt:lpstr>
      <vt:lpstr>RA-1</vt:lpstr>
      <vt:lpstr>RA-2</vt:lpstr>
      <vt:lpstr>RA-3</vt:lpstr>
      <vt:lpstr>RA-4</vt:lpstr>
      <vt:lpstr>RA-5</vt:lpstr>
      <vt:lpstr>RA-6</vt:lpstr>
      <vt:lpstr>RA-7</vt:lpstr>
      <vt:lpstr>Evidencies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Reina del Carmen Peiro Arnau</cp:lastModifiedBy>
  <cp:revision/>
  <dcterms:created xsi:type="dcterms:W3CDTF">2024-12-02T08:16:30Z</dcterms:created>
  <dcterms:modified xsi:type="dcterms:W3CDTF">2025-06-02T18:51:33Z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0x010100E784CF8FC968FA419D7090138A1C5306</vt:lpwstr>
  </property>
  <property fmtid="{D5CDD505-2E9C-101B-9397-08002B2CF9AE}" pid="3" name="MediaServiceImageTags">
    <vt:lpwstr/>
  </property>
</Properties>
</file>