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wnloads\CCS\Machine Learning\Excel\"/>
    </mc:Choice>
  </mc:AlternateContent>
  <xr:revisionPtr revIDLastSave="0" documentId="13_ncr:1_{1A99ED7B-4FF8-433B-BC82-FF5D572008AD}" xr6:coauthVersionLast="47" xr6:coauthVersionMax="47" xr10:uidLastSave="{00000000-0000-0000-0000-000000000000}"/>
  <bookViews>
    <workbookView xWindow="-108" yWindow="-108" windowWidth="23256" windowHeight="12456" activeTab="6" xr2:uid="{B1B24549-B86F-43E3-A2C6-52EB87CC983D}"/>
  </bookViews>
  <sheets>
    <sheet name="Iron Ore" sheetId="2" r:id="rId1"/>
    <sheet name="Limestone" sheetId="3" r:id="rId2"/>
    <sheet name="Quartzite" sheetId="4" r:id="rId3"/>
    <sheet name="Membrane" sheetId="5" r:id="rId4"/>
    <sheet name="Data" sheetId="6" r:id="rId5"/>
    <sheet name="Fe" sheetId="7" r:id="rId6"/>
    <sheet name="%Captur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8" l="1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67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48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26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4" i="8"/>
  <c r="F53" i="7"/>
  <c r="F54" i="7"/>
  <c r="H54" i="7" s="1"/>
  <c r="F55" i="7"/>
  <c r="F56" i="7"/>
  <c r="F57" i="7"/>
  <c r="F58" i="7"/>
  <c r="F59" i="7"/>
  <c r="H59" i="7" s="1"/>
  <c r="F60" i="7"/>
  <c r="F61" i="7"/>
  <c r="H61" i="7" s="1"/>
  <c r="F62" i="7"/>
  <c r="F63" i="7"/>
  <c r="H63" i="7" s="1"/>
  <c r="F64" i="7"/>
  <c r="F65" i="7"/>
  <c r="F66" i="7"/>
  <c r="F67" i="7"/>
  <c r="F68" i="7"/>
  <c r="F69" i="7"/>
  <c r="F52" i="7"/>
  <c r="H52" i="7" s="1"/>
  <c r="H53" i="7"/>
  <c r="H55" i="7"/>
  <c r="H56" i="7"/>
  <c r="H57" i="7"/>
  <c r="H58" i="7"/>
  <c r="H60" i="7"/>
  <c r="H62" i="7"/>
  <c r="H64" i="7"/>
  <c r="H65" i="7"/>
  <c r="H66" i="7"/>
  <c r="H67" i="7"/>
  <c r="H68" i="7"/>
  <c r="H69" i="7"/>
  <c r="F42" i="7"/>
  <c r="F43" i="7"/>
  <c r="F44" i="7"/>
  <c r="F45" i="7"/>
  <c r="H45" i="7" s="1"/>
  <c r="F46" i="7"/>
  <c r="F47" i="7"/>
  <c r="H47" i="7" s="1"/>
  <c r="F48" i="7"/>
  <c r="H48" i="7" s="1"/>
  <c r="F41" i="7"/>
  <c r="H42" i="7"/>
  <c r="H43" i="7"/>
  <c r="H44" i="7"/>
  <c r="H46" i="7"/>
  <c r="H41" i="7"/>
  <c r="F23" i="7"/>
  <c r="F24" i="7"/>
  <c r="H24" i="7" s="1"/>
  <c r="F25" i="7"/>
  <c r="F26" i="7"/>
  <c r="F27" i="7"/>
  <c r="F28" i="7"/>
  <c r="F29" i="7"/>
  <c r="F30" i="7"/>
  <c r="F31" i="7"/>
  <c r="F32" i="7"/>
  <c r="H32" i="7" s="1"/>
  <c r="F33" i="7"/>
  <c r="H33" i="7" s="1"/>
  <c r="F34" i="7"/>
  <c r="H34" i="7" s="1"/>
  <c r="F35" i="7"/>
  <c r="F36" i="7"/>
  <c r="F37" i="7"/>
  <c r="F22" i="7"/>
  <c r="H25" i="7"/>
  <c r="H26" i="7"/>
  <c r="H27" i="7"/>
  <c r="H28" i="7"/>
  <c r="H29" i="7"/>
  <c r="H30" i="7"/>
  <c r="H31" i="7"/>
  <c r="H35" i="7"/>
  <c r="H36" i="7"/>
  <c r="H37" i="7"/>
  <c r="H23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4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K2" i="6"/>
  <c r="J2" i="6"/>
  <c r="K3" i="6"/>
  <c r="J3" i="6"/>
  <c r="E2" i="6"/>
  <c r="F2" i="6"/>
  <c r="G2" i="6"/>
  <c r="H2" i="6"/>
  <c r="I2" i="6"/>
  <c r="L2" i="6"/>
  <c r="M2" i="6"/>
  <c r="N2" i="6"/>
  <c r="M3" i="6"/>
  <c r="N3" i="6"/>
  <c r="E3" i="6"/>
  <c r="F3" i="6"/>
  <c r="G3" i="6"/>
  <c r="H3" i="6"/>
  <c r="I3" i="6"/>
  <c r="L3" i="6"/>
  <c r="E4" i="5"/>
  <c r="D4" i="5"/>
  <c r="E9" i="5"/>
  <c r="E10" i="5"/>
  <c r="D10" i="5"/>
  <c r="D9" i="5"/>
  <c r="E8" i="5"/>
  <c r="D8" i="5"/>
  <c r="E7" i="5"/>
  <c r="D7" i="5"/>
  <c r="E6" i="5"/>
  <c r="D6" i="5"/>
  <c r="D5" i="5"/>
  <c r="E5" i="5"/>
  <c r="J5" i="4"/>
  <c r="H5" i="4"/>
  <c r="F5" i="4"/>
  <c r="E5" i="4"/>
  <c r="D5" i="4"/>
  <c r="J6" i="4"/>
  <c r="I6" i="4"/>
  <c r="H6" i="4"/>
  <c r="G6" i="4"/>
  <c r="F6" i="4"/>
  <c r="E6" i="4"/>
  <c r="D6" i="4"/>
  <c r="F4" i="4"/>
  <c r="E4" i="4"/>
  <c r="D4" i="4"/>
  <c r="H6" i="3"/>
  <c r="G6" i="3"/>
  <c r="F6" i="3"/>
  <c r="E6" i="3"/>
  <c r="D6" i="3"/>
  <c r="H5" i="3"/>
  <c r="G5" i="3"/>
  <c r="F5" i="3"/>
  <c r="E5" i="3"/>
  <c r="F10" i="2"/>
  <c r="I10" i="2"/>
  <c r="J10" i="2"/>
  <c r="G10" i="2"/>
  <c r="E10" i="2"/>
  <c r="J9" i="2"/>
  <c r="I9" i="2"/>
  <c r="G9" i="2"/>
  <c r="F9" i="2"/>
  <c r="E9" i="2"/>
  <c r="J8" i="2"/>
  <c r="I8" i="2"/>
  <c r="G8" i="2"/>
  <c r="F8" i="2"/>
  <c r="E8" i="2"/>
  <c r="J7" i="2"/>
  <c r="I7" i="2"/>
  <c r="G7" i="2"/>
  <c r="F7" i="2"/>
  <c r="E7" i="2"/>
  <c r="I6" i="2"/>
  <c r="G6" i="2"/>
  <c r="F6" i="2"/>
  <c r="E6" i="2"/>
  <c r="J5" i="2"/>
  <c r="I5" i="2"/>
  <c r="G5" i="2"/>
  <c r="F5" i="2"/>
  <c r="E5" i="2"/>
  <c r="G4" i="3"/>
  <c r="F4" i="3"/>
  <c r="E4" i="3"/>
  <c r="D4" i="3"/>
</calcChain>
</file>

<file path=xl/sharedStrings.xml><?xml version="1.0" encoding="utf-8"?>
<sst xmlns="http://schemas.openxmlformats.org/spreadsheetml/2006/main" count="6067" uniqueCount="100">
  <si>
    <t>Type</t>
  </si>
  <si>
    <t>Source</t>
  </si>
  <si>
    <t>Fe2O3</t>
  </si>
  <si>
    <t>SiO2</t>
  </si>
  <si>
    <t>Al2O3</t>
  </si>
  <si>
    <t>C</t>
  </si>
  <si>
    <t>%Composition</t>
  </si>
  <si>
    <t>A</t>
  </si>
  <si>
    <t>Mine</t>
  </si>
  <si>
    <t>Country</t>
  </si>
  <si>
    <t xml:space="preserve">Rushekye </t>
  </si>
  <si>
    <t>Uganda</t>
  </si>
  <si>
    <t>J</t>
  </si>
  <si>
    <t>Iran</t>
  </si>
  <si>
    <t>CaCO3</t>
  </si>
  <si>
    <t>MgCO3</t>
  </si>
  <si>
    <t>Thailand</t>
  </si>
  <si>
    <t>G</t>
  </si>
  <si>
    <t>M</t>
  </si>
  <si>
    <t>Code</t>
  </si>
  <si>
    <t>Permeability</t>
  </si>
  <si>
    <t>CO2</t>
  </si>
  <si>
    <t>N2</t>
  </si>
  <si>
    <t>Iron Ore</t>
  </si>
  <si>
    <t>Limestone</t>
  </si>
  <si>
    <t>Quartzite</t>
  </si>
  <si>
    <t>Coke</t>
  </si>
  <si>
    <t>Air Race</t>
  </si>
  <si>
    <t>Air Con</t>
  </si>
  <si>
    <t>Oxygen</t>
  </si>
  <si>
    <t>Pressure</t>
  </si>
  <si>
    <t>Area</t>
  </si>
  <si>
    <t>Membrane</t>
  </si>
  <si>
    <t>Feature</t>
  </si>
  <si>
    <t>%Fe</t>
  </si>
  <si>
    <t>%CO2</t>
  </si>
  <si>
    <t>B</t>
  </si>
  <si>
    <t>D</t>
  </si>
  <si>
    <t>E</t>
  </si>
  <si>
    <t>F</t>
  </si>
  <si>
    <t>S</t>
  </si>
  <si>
    <t>P2O5</t>
  </si>
  <si>
    <t>(%P*2.29)</t>
  </si>
  <si>
    <t>-</t>
  </si>
  <si>
    <t>Brazil</t>
  </si>
  <si>
    <t>Itabira</t>
  </si>
  <si>
    <t>(%Fe/0.699)</t>
  </si>
  <si>
    <t>Nanfen</t>
  </si>
  <si>
    <t>China</t>
  </si>
  <si>
    <t>Hammersly</t>
  </si>
  <si>
    <t>Australia</t>
  </si>
  <si>
    <t>Bailadila</t>
  </si>
  <si>
    <t>India</t>
  </si>
  <si>
    <t>Tula</t>
  </si>
  <si>
    <t>Russia</t>
  </si>
  <si>
    <t>United States</t>
  </si>
  <si>
    <t>Mesabi</t>
  </si>
  <si>
    <t>H</t>
  </si>
  <si>
    <t>I</t>
  </si>
  <si>
    <t>K</t>
  </si>
  <si>
    <t>L</t>
  </si>
  <si>
    <t>Turkey</t>
  </si>
  <si>
    <t>%CaO*1.785</t>
  </si>
  <si>
    <t>Iraq</t>
  </si>
  <si>
    <t>N</t>
  </si>
  <si>
    <t>Indonesia</t>
  </si>
  <si>
    <t>TiO2</t>
  </si>
  <si>
    <t>CaO</t>
  </si>
  <si>
    <t>Na2O</t>
  </si>
  <si>
    <t>MgO</t>
  </si>
  <si>
    <t>GPU</t>
  </si>
  <si>
    <t>O</t>
  </si>
  <si>
    <t>P</t>
  </si>
  <si>
    <t>Q</t>
  </si>
  <si>
    <t>R</t>
  </si>
  <si>
    <t>T</t>
  </si>
  <si>
    <t>Polyvinylamine</t>
  </si>
  <si>
    <t>Chitosan</t>
  </si>
  <si>
    <t>Cellulose Acetate</t>
  </si>
  <si>
    <t>Polyphenylene Oxide</t>
  </si>
  <si>
    <t>Polyvinylamine/Polyvinyl Alcohol</t>
  </si>
  <si>
    <t>Polyvinyl Alcohol</t>
  </si>
  <si>
    <t>Polyvinylpyrrolidone/Polyvinyl Alcohol</t>
  </si>
  <si>
    <t>Calcium Carbide</t>
  </si>
  <si>
    <t>%MgO*2.092</t>
  </si>
  <si>
    <t>%Yield</t>
  </si>
  <si>
    <t>%Capture</t>
  </si>
  <si>
    <t>Max</t>
  </si>
  <si>
    <t>Min</t>
  </si>
  <si>
    <t>Air</t>
  </si>
  <si>
    <t>Airrace</t>
  </si>
  <si>
    <t>x</t>
  </si>
  <si>
    <t>y1</t>
  </si>
  <si>
    <t>FeSteel</t>
  </si>
  <si>
    <t>y2</t>
  </si>
  <si>
    <t>O2</t>
  </si>
  <si>
    <t>y</t>
  </si>
  <si>
    <t>CO2,out</t>
  </si>
  <si>
    <t>CO2,in</t>
  </si>
  <si>
    <t>Q,CO2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</si>
</sst>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"/>
    <numFmt numFmtId="188" formatCode="0.0"/>
  </numFmts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87" fontId="0" fillId="0" borderId="0" xfId="0" applyNumberFormat="1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wrapText="1"/>
    </xf>
    <xf numFmtId="188" fontId="0" fillId="0" borderId="0" xfId="0" applyNumberFormat="1"/>
    <xf numFmtId="18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%Fe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Fe!$D$4:$D$18</c:f>
              <c:numCache>
                <c:formatCode>General</c:formatCode>
                <c:ptCount val="15"/>
                <c:pt idx="0">
                  <c:v>690</c:v>
                </c:pt>
                <c:pt idx="1">
                  <c:v>890</c:v>
                </c:pt>
                <c:pt idx="2">
                  <c:v>1090</c:v>
                </c:pt>
                <c:pt idx="3">
                  <c:v>1290</c:v>
                </c:pt>
                <c:pt idx="4">
                  <c:v>1490</c:v>
                </c:pt>
                <c:pt idx="5">
                  <c:v>1690</c:v>
                </c:pt>
                <c:pt idx="6">
                  <c:v>1890</c:v>
                </c:pt>
                <c:pt idx="7">
                  <c:v>2090</c:v>
                </c:pt>
                <c:pt idx="8">
                  <c:v>2290</c:v>
                </c:pt>
                <c:pt idx="9">
                  <c:v>2490</c:v>
                </c:pt>
                <c:pt idx="10">
                  <c:v>2545</c:v>
                </c:pt>
                <c:pt idx="11">
                  <c:v>2690</c:v>
                </c:pt>
                <c:pt idx="12">
                  <c:v>2890</c:v>
                </c:pt>
                <c:pt idx="13">
                  <c:v>3090</c:v>
                </c:pt>
                <c:pt idx="14">
                  <c:v>3290</c:v>
                </c:pt>
              </c:numCache>
            </c:numRef>
          </c:xVal>
          <c:yVal>
            <c:numRef>
              <c:f>Fe!$F$4:$F$18</c:f>
              <c:numCache>
                <c:formatCode>General</c:formatCode>
                <c:ptCount val="15"/>
                <c:pt idx="0">
                  <c:v>80.1326885</c:v>
                </c:pt>
                <c:pt idx="1">
                  <c:v>83.501452499999999</c:v>
                </c:pt>
                <c:pt idx="2">
                  <c:v>87.165892299999996</c:v>
                </c:pt>
                <c:pt idx="3">
                  <c:v>91.166720999999995</c:v>
                </c:pt>
                <c:pt idx="4">
                  <c:v>95.552486700000003</c:v>
                </c:pt>
                <c:pt idx="5">
                  <c:v>99.478388899999999</c:v>
                </c:pt>
                <c:pt idx="6">
                  <c:v>99.476123700000002</c:v>
                </c:pt>
                <c:pt idx="7">
                  <c:v>99.414419600000002</c:v>
                </c:pt>
                <c:pt idx="8">
                  <c:v>99.218598499999999</c:v>
                </c:pt>
                <c:pt idx="9">
                  <c:v>98.722651299999995</c:v>
                </c:pt>
                <c:pt idx="10">
                  <c:v>98.433389699999992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0-4571-A0A6-63727450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04432"/>
        <c:axId val="1173102032"/>
      </c:scatterChart>
      <c:scatterChart>
        <c:scatterStyle val="smoothMarker"/>
        <c:varyColors val="0"/>
        <c:ser>
          <c:idx val="1"/>
          <c:order val="1"/>
          <c:tx>
            <c:v>%Yield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Fe!$D$4:$D$18</c:f>
              <c:numCache>
                <c:formatCode>General</c:formatCode>
                <c:ptCount val="15"/>
                <c:pt idx="0">
                  <c:v>690</c:v>
                </c:pt>
                <c:pt idx="1">
                  <c:v>890</c:v>
                </c:pt>
                <c:pt idx="2">
                  <c:v>1090</c:v>
                </c:pt>
                <c:pt idx="3">
                  <c:v>1290</c:v>
                </c:pt>
                <c:pt idx="4">
                  <c:v>1490</c:v>
                </c:pt>
                <c:pt idx="5">
                  <c:v>1690</c:v>
                </c:pt>
                <c:pt idx="6">
                  <c:v>1890</c:v>
                </c:pt>
                <c:pt idx="7">
                  <c:v>2090</c:v>
                </c:pt>
                <c:pt idx="8">
                  <c:v>2290</c:v>
                </c:pt>
                <c:pt idx="9">
                  <c:v>2490</c:v>
                </c:pt>
                <c:pt idx="10">
                  <c:v>2545</c:v>
                </c:pt>
                <c:pt idx="11">
                  <c:v>2690</c:v>
                </c:pt>
                <c:pt idx="12">
                  <c:v>2890</c:v>
                </c:pt>
                <c:pt idx="13">
                  <c:v>3090</c:v>
                </c:pt>
                <c:pt idx="14">
                  <c:v>3290</c:v>
                </c:pt>
              </c:numCache>
            </c:numRef>
          </c:xVal>
          <c:yVal>
            <c:numRef>
              <c:f>Fe!$H$4:$H$18</c:f>
              <c:numCache>
                <c:formatCode>General</c:formatCode>
                <c:ptCount val="15"/>
                <c:pt idx="0">
                  <c:v>81.226835701482571</c:v>
                </c:pt>
                <c:pt idx="1">
                  <c:v>84.641597455608292</c:v>
                </c:pt>
                <c:pt idx="2">
                  <c:v>88.356072224198797</c:v>
                </c:pt>
                <c:pt idx="3">
                  <c:v>92.411528869424728</c:v>
                </c:pt>
                <c:pt idx="4">
                  <c:v>96.857178803491649</c:v>
                </c:pt>
                <c:pt idx="5">
                  <c:v>100.83645147156895</c:v>
                </c:pt>
                <c:pt idx="6">
                  <c:v>100.39586119043368</c:v>
                </c:pt>
                <c:pt idx="7">
                  <c:v>89.705511943407743</c:v>
                </c:pt>
                <c:pt idx="8">
                  <c:v>66.96052325696462</c:v>
                </c:pt>
                <c:pt idx="9">
                  <c:v>40.55374519282465</c:v>
                </c:pt>
                <c:pt idx="10">
                  <c:v>32.872341883224465</c:v>
                </c:pt>
                <c:pt idx="11">
                  <c:v>15.945620036634679</c:v>
                </c:pt>
                <c:pt idx="12">
                  <c:v>1.6663561219494164E-3</c:v>
                </c:pt>
                <c:pt idx="13">
                  <c:v>6.0261084817367025E-4</c:v>
                </c:pt>
                <c:pt idx="14">
                  <c:v>2.43292147023981E-4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0-4571-A0A6-63727450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5168"/>
        <c:axId val="87776560"/>
      </c:scatterChart>
      <c:valAx>
        <c:axId val="1173104432"/>
        <c:scaling>
          <c:orientation val="minMax"/>
          <c:max val="335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AIRRACE </a:t>
                </a:r>
                <a:r>
                  <a:rPr lang="en-US" baseline="0"/>
                  <a:t> Flow Rate (kg/hr)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3102032"/>
        <c:crosses val="autoZero"/>
        <c:crossBetween val="midCat"/>
        <c:majorUnit val="300"/>
      </c:valAx>
      <c:valAx>
        <c:axId val="117310203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3104432"/>
        <c:crosses val="autoZero"/>
        <c:crossBetween val="midCat"/>
      </c:valAx>
      <c:valAx>
        <c:axId val="8777656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0325168"/>
        <c:crosses val="max"/>
        <c:crossBetween val="midCat"/>
      </c:valAx>
      <c:valAx>
        <c:axId val="9032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7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6159230096239"/>
          <c:y val="4.6296296296296294E-2"/>
          <c:w val="0.71446303587051618"/>
          <c:h val="0.743873578302712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Fe!$D$22:$D$37</c:f>
              <c:numCache>
                <c:formatCode>General</c:formatCode>
                <c:ptCount val="16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202.5</c:v>
                </c:pt>
                <c:pt idx="11">
                  <c:v>205</c:v>
                </c:pt>
                <c:pt idx="12">
                  <c:v>225</c:v>
                </c:pt>
                <c:pt idx="13">
                  <c:v>245</c:v>
                </c:pt>
                <c:pt idx="14">
                  <c:v>265</c:v>
                </c:pt>
                <c:pt idx="15">
                  <c:v>285</c:v>
                </c:pt>
              </c:numCache>
            </c:numRef>
          </c:xVal>
          <c:yVal>
            <c:numRef>
              <c:f>Fe!$F$22:$F$37</c:f>
              <c:numCache>
                <c:formatCode>General</c:formatCode>
                <c:ptCount val="16"/>
                <c:pt idx="0">
                  <c:v>99.071816900000002</c:v>
                </c:pt>
                <c:pt idx="1">
                  <c:v>99.454380200000003</c:v>
                </c:pt>
                <c:pt idx="2">
                  <c:v>99.412171099999995</c:v>
                </c:pt>
                <c:pt idx="3">
                  <c:v>99.361970900000003</c:v>
                </c:pt>
                <c:pt idx="4">
                  <c:v>99.302026699999999</c:v>
                </c:pt>
                <c:pt idx="5">
                  <c:v>99.2294354</c:v>
                </c:pt>
                <c:pt idx="6">
                  <c:v>99.1398473</c:v>
                </c:pt>
                <c:pt idx="7">
                  <c:v>99.026588400000009</c:v>
                </c:pt>
                <c:pt idx="8">
                  <c:v>98.878924900000001</c:v>
                </c:pt>
                <c:pt idx="9">
                  <c:v>98.678456100000005</c:v>
                </c:pt>
                <c:pt idx="10">
                  <c:v>98.433420800000007</c:v>
                </c:pt>
                <c:pt idx="11">
                  <c:v>98.390809300000001</c:v>
                </c:pt>
                <c:pt idx="12">
                  <c:v>97.943548199999995</c:v>
                </c:pt>
                <c:pt idx="13">
                  <c:v>97.153449300000005</c:v>
                </c:pt>
                <c:pt idx="14">
                  <c:v>95.384516300000001</c:v>
                </c:pt>
                <c:pt idx="15">
                  <c:v>87.925687100000005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6-41CE-AEE0-3391BEE2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04432"/>
        <c:axId val="117310203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Fe!$D$22:$D$37</c:f>
              <c:numCache>
                <c:formatCode>General</c:formatCode>
                <c:ptCount val="16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  <c:pt idx="10">
                  <c:v>202.5</c:v>
                </c:pt>
                <c:pt idx="11">
                  <c:v>205</c:v>
                </c:pt>
                <c:pt idx="12">
                  <c:v>225</c:v>
                </c:pt>
                <c:pt idx="13">
                  <c:v>245</c:v>
                </c:pt>
                <c:pt idx="14">
                  <c:v>265</c:v>
                </c:pt>
                <c:pt idx="15">
                  <c:v>285</c:v>
                </c:pt>
              </c:numCache>
            </c:numRef>
          </c:xVal>
          <c:yVal>
            <c:numRef>
              <c:f>Fe!$H$22:$H$37</c:f>
              <c:numCache>
                <c:formatCode>General</c:formatCode>
                <c:ptCount val="16"/>
                <c:pt idx="0">
                  <c:v>100</c:v>
                </c:pt>
                <c:pt idx="1">
                  <c:v>96.352850630085811</c:v>
                </c:pt>
                <c:pt idx="2">
                  <c:v>89.358331755282464</c:v>
                </c:pt>
                <c:pt idx="3">
                  <c:v>82.244480502626075</c:v>
                </c:pt>
                <c:pt idx="4">
                  <c:v>75.09038252147451</c:v>
                </c:pt>
                <c:pt idx="5">
                  <c:v>67.917055776160254</c:v>
                </c:pt>
                <c:pt idx="6">
                  <c:v>60.733431486174965</c:v>
                </c:pt>
                <c:pt idx="7">
                  <c:v>53.544391089424892</c:v>
                </c:pt>
                <c:pt idx="8">
                  <c:v>46.353187393269259</c:v>
                </c:pt>
                <c:pt idx="9">
                  <c:v>39.162456558617365</c:v>
                </c:pt>
                <c:pt idx="10">
                  <c:v>32.87301550671625</c:v>
                </c:pt>
                <c:pt idx="11">
                  <c:v>31.974833902279105</c:v>
                </c:pt>
                <c:pt idx="12">
                  <c:v>24.793602846184136</c:v>
                </c:pt>
                <c:pt idx="13">
                  <c:v>17.62394411166175</c:v>
                </c:pt>
                <c:pt idx="14">
                  <c:v>10.477020472496081</c:v>
                </c:pt>
                <c:pt idx="15">
                  <c:v>3.4009972241444384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26-41CE-AEE0-3391BEE2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5168"/>
        <c:axId val="87776560"/>
      </c:scatterChart>
      <c:valAx>
        <c:axId val="117310443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 </a:t>
                </a:r>
                <a:r>
                  <a:rPr lang="en-US" baseline="0"/>
                  <a:t> Flow Rate (kg/hr)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3102032"/>
        <c:crosses val="autoZero"/>
        <c:crossBetween val="midCat"/>
      </c:valAx>
      <c:valAx>
        <c:axId val="1173102032"/>
        <c:scaling>
          <c:orientation val="minMax"/>
          <c:max val="100"/>
          <c:min val="8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3104432"/>
        <c:crosses val="autoZero"/>
        <c:crossBetween val="midCat"/>
      </c:valAx>
      <c:valAx>
        <c:axId val="87776560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0325168"/>
        <c:crosses val="max"/>
        <c:crossBetween val="midCat"/>
      </c:valAx>
      <c:valAx>
        <c:axId val="9032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7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6159230096239"/>
          <c:y val="4.6296296296296294E-2"/>
          <c:w val="0.71446303587051618"/>
          <c:h val="0.74387357830271217"/>
        </c:manualLayout>
      </c:layout>
      <c:scatterChart>
        <c:scatterStyle val="smoothMarker"/>
        <c:varyColors val="0"/>
        <c:ser>
          <c:idx val="0"/>
          <c:order val="0"/>
          <c:tx>
            <c:v>%Fe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Fe!$D$41:$D$48</c:f>
              <c:numCache>
                <c:formatCode>General</c:formatCode>
                <c:ptCount val="8"/>
                <c:pt idx="0">
                  <c:v>535.95000000000005</c:v>
                </c:pt>
                <c:pt idx="1">
                  <c:v>560</c:v>
                </c:pt>
                <c:pt idx="2">
                  <c:v>600</c:v>
                </c:pt>
                <c:pt idx="3">
                  <c:v>640</c:v>
                </c:pt>
                <c:pt idx="4">
                  <c:v>680</c:v>
                </c:pt>
                <c:pt idx="5">
                  <c:v>720</c:v>
                </c:pt>
                <c:pt idx="6">
                  <c:v>760</c:v>
                </c:pt>
                <c:pt idx="7">
                  <c:v>800</c:v>
                </c:pt>
              </c:numCache>
            </c:numRef>
          </c:xVal>
          <c:yVal>
            <c:numRef>
              <c:f>Fe!$F$41:$F$48</c:f>
              <c:numCache>
                <c:formatCode>General</c:formatCode>
                <c:ptCount val="8"/>
                <c:pt idx="0">
                  <c:v>98.433373000000003</c:v>
                </c:pt>
                <c:pt idx="1">
                  <c:v>99.007290299999994</c:v>
                </c:pt>
                <c:pt idx="2">
                  <c:v>99.359911100000005</c:v>
                </c:pt>
                <c:pt idx="3">
                  <c:v>99.473206300000001</c:v>
                </c:pt>
                <c:pt idx="4">
                  <c:v>99.478389100000001</c:v>
                </c:pt>
                <c:pt idx="5">
                  <c:v>94.6454217</c:v>
                </c:pt>
                <c:pt idx="6">
                  <c:v>89.567684200000002</c:v>
                </c:pt>
                <c:pt idx="7">
                  <c:v>85.007046700000004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1-49D7-B839-C109BA1E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04432"/>
        <c:axId val="1173102032"/>
      </c:scatterChart>
      <c:scatterChart>
        <c:scatterStyle val="smoothMarker"/>
        <c:varyColors val="0"/>
        <c:ser>
          <c:idx val="1"/>
          <c:order val="1"/>
          <c:tx>
            <c:v>%Yield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Fe!$D$41:$D$48</c:f>
              <c:numCache>
                <c:formatCode>General</c:formatCode>
                <c:ptCount val="8"/>
                <c:pt idx="0">
                  <c:v>535.95000000000005</c:v>
                </c:pt>
                <c:pt idx="1">
                  <c:v>560</c:v>
                </c:pt>
                <c:pt idx="2">
                  <c:v>600</c:v>
                </c:pt>
                <c:pt idx="3">
                  <c:v>640</c:v>
                </c:pt>
                <c:pt idx="4">
                  <c:v>680</c:v>
                </c:pt>
                <c:pt idx="5">
                  <c:v>720</c:v>
                </c:pt>
                <c:pt idx="6">
                  <c:v>760</c:v>
                </c:pt>
                <c:pt idx="7">
                  <c:v>800</c:v>
                </c:pt>
              </c:numCache>
            </c:numRef>
          </c:xVal>
          <c:yVal>
            <c:numRef>
              <c:f>Fe!$H$41:$H$48</c:f>
              <c:numCache>
                <c:formatCode>General</c:formatCode>
                <c:ptCount val="8"/>
                <c:pt idx="0">
                  <c:v>32.871980632755438</c:v>
                </c:pt>
                <c:pt idx="1">
                  <c:v>52.483035022069018</c:v>
                </c:pt>
                <c:pt idx="2">
                  <c:v>81.976419748410336</c:v>
                </c:pt>
                <c:pt idx="3">
                  <c:v>99.834024926531853</c:v>
                </c:pt>
                <c:pt idx="4">
                  <c:v>100.8364897318219</c:v>
                </c:pt>
                <c:pt idx="5">
                  <c:v>95.93772856283779</c:v>
                </c:pt>
                <c:pt idx="6">
                  <c:v>90.790658654559905</c:v>
                </c:pt>
                <c:pt idx="7">
                  <c:v>86.167749329528064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1-49D7-B839-C109BA1E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5168"/>
        <c:axId val="87776560"/>
      </c:scatterChart>
      <c:valAx>
        <c:axId val="117310443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Coke </a:t>
                </a:r>
                <a:r>
                  <a:rPr lang="en-US" baseline="0"/>
                  <a:t> Flow Rate (kg/hr)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3102032"/>
        <c:crosses val="autoZero"/>
        <c:crossBetween val="midCat"/>
      </c:valAx>
      <c:valAx>
        <c:axId val="1173102032"/>
        <c:scaling>
          <c:orientation val="minMax"/>
          <c:max val="100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3104432"/>
        <c:crosses val="autoZero"/>
        <c:crossBetween val="midCat"/>
      </c:valAx>
      <c:valAx>
        <c:axId val="87776560"/>
        <c:scaling>
          <c:orientation val="minMax"/>
          <c:max val="1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0325168"/>
        <c:crosses val="max"/>
        <c:crossBetween val="midCat"/>
      </c:valAx>
      <c:valAx>
        <c:axId val="9032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7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6159230096239"/>
          <c:y val="4.6296296296296294E-2"/>
          <c:w val="0.71446303587051618"/>
          <c:h val="0.74387357830271217"/>
        </c:manualLayout>
      </c:layout>
      <c:scatterChart>
        <c:scatterStyle val="smoothMarker"/>
        <c:varyColors val="0"/>
        <c:ser>
          <c:idx val="0"/>
          <c:order val="0"/>
          <c:tx>
            <c:v>%Fe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Fe!$C$52:$C$69</c:f>
              <c:numCache>
                <c:formatCode>General</c:formatCode>
                <c:ptCount val="18"/>
                <c:pt idx="0">
                  <c:v>300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1150</c:v>
                </c:pt>
                <c:pt idx="7">
                  <c:v>1500</c:v>
                </c:pt>
                <c:pt idx="8">
                  <c:v>1850</c:v>
                </c:pt>
                <c:pt idx="9">
                  <c:v>2200</c:v>
                </c:pt>
                <c:pt idx="10">
                  <c:v>2550</c:v>
                </c:pt>
                <c:pt idx="11">
                  <c:v>2900</c:v>
                </c:pt>
                <c:pt idx="12">
                  <c:v>3250</c:v>
                </c:pt>
                <c:pt idx="13">
                  <c:v>3600</c:v>
                </c:pt>
                <c:pt idx="14">
                  <c:v>3950</c:v>
                </c:pt>
                <c:pt idx="15">
                  <c:v>4300</c:v>
                </c:pt>
                <c:pt idx="16">
                  <c:v>4650</c:v>
                </c:pt>
                <c:pt idx="17">
                  <c:v>5000</c:v>
                </c:pt>
              </c:numCache>
            </c:numRef>
          </c:xVal>
          <c:yVal>
            <c:numRef>
              <c:f>Fe!$F$52:$F$69</c:f>
              <c:numCache>
                <c:formatCode>General</c:formatCode>
                <c:ptCount val="18"/>
                <c:pt idx="0">
                  <c:v>91.932738300000011</c:v>
                </c:pt>
                <c:pt idx="1">
                  <c:v>97.856589100000008</c:v>
                </c:pt>
                <c:pt idx="2">
                  <c:v>98.317424000000003</c:v>
                </c:pt>
                <c:pt idx="3">
                  <c:v>98.572680800000001</c:v>
                </c:pt>
                <c:pt idx="4">
                  <c:v>98.846091400000006</c:v>
                </c:pt>
                <c:pt idx="5">
                  <c:v>98.96238240000001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D-4AE1-BA29-7D68741B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04432"/>
        <c:axId val="1173102032"/>
      </c:scatterChart>
      <c:scatterChart>
        <c:scatterStyle val="smoothMarker"/>
        <c:varyColors val="0"/>
        <c:ser>
          <c:idx val="1"/>
          <c:order val="1"/>
          <c:tx>
            <c:v>%Yield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Fe!$C$52:$C$69</c:f>
              <c:numCache>
                <c:formatCode>General</c:formatCode>
                <c:ptCount val="18"/>
                <c:pt idx="0">
                  <c:v>300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1150</c:v>
                </c:pt>
                <c:pt idx="7">
                  <c:v>1500</c:v>
                </c:pt>
                <c:pt idx="8">
                  <c:v>1850</c:v>
                </c:pt>
                <c:pt idx="9">
                  <c:v>2200</c:v>
                </c:pt>
                <c:pt idx="10">
                  <c:v>2550</c:v>
                </c:pt>
                <c:pt idx="11">
                  <c:v>2900</c:v>
                </c:pt>
                <c:pt idx="12">
                  <c:v>3250</c:v>
                </c:pt>
                <c:pt idx="13">
                  <c:v>3600</c:v>
                </c:pt>
                <c:pt idx="14">
                  <c:v>3950</c:v>
                </c:pt>
                <c:pt idx="15">
                  <c:v>4300</c:v>
                </c:pt>
                <c:pt idx="16">
                  <c:v>4650</c:v>
                </c:pt>
                <c:pt idx="17">
                  <c:v>5000</c:v>
                </c:pt>
              </c:numCache>
            </c:numRef>
          </c:xVal>
          <c:yVal>
            <c:numRef>
              <c:f>Fe!$H$52:$H$69</c:f>
              <c:numCache>
                <c:formatCode>General</c:formatCode>
                <c:ptCount val="18"/>
                <c:pt idx="0">
                  <c:v>5.5666730920836498</c:v>
                </c:pt>
                <c:pt idx="1">
                  <c:v>23.745472159823795</c:v>
                </c:pt>
                <c:pt idx="2">
                  <c:v>30.534646759315851</c:v>
                </c:pt>
                <c:pt idx="3">
                  <c:v>36.182515931130069</c:v>
                </c:pt>
                <c:pt idx="4">
                  <c:v>45.004342675452968</c:v>
                </c:pt>
                <c:pt idx="5">
                  <c:v>50.166036288313748</c:v>
                </c:pt>
                <c:pt idx="6">
                  <c:v>30.692411260109285</c:v>
                </c:pt>
                <c:pt idx="7">
                  <c:v>23.51534863541891</c:v>
                </c:pt>
                <c:pt idx="8">
                  <c:v>19.053931243772826</c:v>
                </c:pt>
                <c:pt idx="9">
                  <c:v>16.012055820446552</c:v>
                </c:pt>
                <c:pt idx="10">
                  <c:v>13.805204961895594</c:v>
                </c:pt>
                <c:pt idx="11">
                  <c:v>12.131042295460848</c:v>
                </c:pt>
                <c:pt idx="12">
                  <c:v>10.817468462980864</c:v>
                </c:pt>
                <c:pt idx="13">
                  <c:v>9.759311764594214</c:v>
                </c:pt>
                <c:pt idx="14">
                  <c:v>8.8886765064279825</c:v>
                </c:pt>
                <c:pt idx="15">
                  <c:v>8.1597726056728401</c:v>
                </c:pt>
                <c:pt idx="16">
                  <c:v>4.9603570516559987</c:v>
                </c:pt>
                <c:pt idx="17">
                  <c:v>3.7619610942563884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CD-4AE1-BA29-7D68741B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5168"/>
        <c:axId val="87776560"/>
      </c:scatterChart>
      <c:valAx>
        <c:axId val="1173104432"/>
        <c:scaling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Iron Ore</a:t>
                </a:r>
                <a:r>
                  <a:rPr lang="en-US" baseline="0"/>
                  <a:t> Flow Rate (kg/hr)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3102032"/>
        <c:crosses val="autoZero"/>
        <c:crossBetween val="midCat"/>
      </c:valAx>
      <c:valAx>
        <c:axId val="1173102032"/>
        <c:scaling>
          <c:orientation val="minMax"/>
          <c:max val="100.1"/>
          <c:min val="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73104432"/>
        <c:crosses val="autoZero"/>
        <c:crossBetween val="midCat"/>
      </c:valAx>
      <c:valAx>
        <c:axId val="87776560"/>
        <c:scaling>
          <c:orientation val="minMax"/>
          <c:max val="1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0325168"/>
        <c:crosses val="max"/>
        <c:crossBetween val="midCat"/>
      </c:valAx>
      <c:valAx>
        <c:axId val="9032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77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Pressure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'%Capture'!$C$4:$C$22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6.5</c:v>
                </c:pt>
                <c:pt idx="8">
                  <c:v>9.5</c:v>
                </c:pt>
                <c:pt idx="9">
                  <c:v>12.5</c:v>
                </c:pt>
                <c:pt idx="10">
                  <c:v>15.5</c:v>
                </c:pt>
                <c:pt idx="11">
                  <c:v>17.75</c:v>
                </c:pt>
                <c:pt idx="12">
                  <c:v>18.5</c:v>
                </c:pt>
                <c:pt idx="13">
                  <c:v>21.5</c:v>
                </c:pt>
                <c:pt idx="14">
                  <c:v>24.5</c:v>
                </c:pt>
                <c:pt idx="15">
                  <c:v>27.5</c:v>
                </c:pt>
                <c:pt idx="16">
                  <c:v>30.5</c:v>
                </c:pt>
                <c:pt idx="17">
                  <c:v>33.5</c:v>
                </c:pt>
                <c:pt idx="18">
                  <c:v>36.5</c:v>
                </c:pt>
              </c:numCache>
            </c:numRef>
          </c:xVal>
          <c:yVal>
            <c:numRef>
              <c:f>'%Capture'!$E$4:$E$22</c:f>
              <c:numCache>
                <c:formatCode>General</c:formatCode>
                <c:ptCount val="19"/>
                <c:pt idx="0">
                  <c:v>24.647927230984426</c:v>
                </c:pt>
                <c:pt idx="1">
                  <c:v>44.025220332158419</c:v>
                </c:pt>
                <c:pt idx="2">
                  <c:v>58.873839167592358</c:v>
                </c:pt>
                <c:pt idx="3">
                  <c:v>69.990338023771855</c:v>
                </c:pt>
                <c:pt idx="4">
                  <c:v>78.145807705444653</c:v>
                </c:pt>
                <c:pt idx="5">
                  <c:v>84.028345964830265</c:v>
                </c:pt>
                <c:pt idx="6">
                  <c:v>88.213993737028062</c:v>
                </c:pt>
                <c:pt idx="7">
                  <c:v>96.84277680161712</c:v>
                </c:pt>
                <c:pt idx="8">
                  <c:v>98.000150169041973</c:v>
                </c:pt>
                <c:pt idx="9">
                  <c:v>98.394997178436356</c:v>
                </c:pt>
                <c:pt idx="10">
                  <c:v>98.670309649630525</c:v>
                </c:pt>
                <c:pt idx="11">
                  <c:v>98.839530002301899</c:v>
                </c:pt>
                <c:pt idx="12">
                  <c:v>98.890386476504219</c:v>
                </c:pt>
                <c:pt idx="13">
                  <c:v>99.071537186714608</c:v>
                </c:pt>
                <c:pt idx="14">
                  <c:v>99.223333051968467</c:v>
                </c:pt>
                <c:pt idx="15">
                  <c:v>99.352364435190282</c:v>
                </c:pt>
                <c:pt idx="16">
                  <c:v>99.463348067528187</c:v>
                </c:pt>
                <c:pt idx="17">
                  <c:v>99.55974743078724</c:v>
                </c:pt>
                <c:pt idx="18">
                  <c:v>99.644150652921056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4-44EB-B3DF-71D88B0C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3072"/>
        <c:axId val="157960272"/>
      </c:scatterChart>
      <c:valAx>
        <c:axId val="1579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(bar)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7960272"/>
        <c:crosses val="autoZero"/>
        <c:crossBetween val="midCat"/>
      </c:valAx>
      <c:valAx>
        <c:axId val="157960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%CO</a:t>
                </a:r>
                <a:r>
                  <a:rPr lang="en-US" sz="700"/>
                  <a:t>2</a:t>
                </a:r>
                <a:r>
                  <a:rPr lang="en-US"/>
                  <a:t> Capture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79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Area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'%Capture'!$C$26:$C$44</c:f>
              <c:numCache>
                <c:formatCode>General</c:formatCode>
                <c:ptCount val="19"/>
                <c:pt idx="0">
                  <c:v>50</c:v>
                </c:pt>
                <c:pt idx="1">
                  <c:v>350</c:v>
                </c:pt>
                <c:pt idx="2">
                  <c:v>650</c:v>
                </c:pt>
                <c:pt idx="3">
                  <c:v>950</c:v>
                </c:pt>
                <c:pt idx="4">
                  <c:v>1250</c:v>
                </c:pt>
                <c:pt idx="5">
                  <c:v>1550</c:v>
                </c:pt>
                <c:pt idx="6">
                  <c:v>1850</c:v>
                </c:pt>
                <c:pt idx="7">
                  <c:v>2150</c:v>
                </c:pt>
                <c:pt idx="8">
                  <c:v>2450</c:v>
                </c:pt>
                <c:pt idx="9">
                  <c:v>2525</c:v>
                </c:pt>
                <c:pt idx="10">
                  <c:v>2750</c:v>
                </c:pt>
                <c:pt idx="11">
                  <c:v>3050</c:v>
                </c:pt>
                <c:pt idx="12">
                  <c:v>3350</c:v>
                </c:pt>
                <c:pt idx="13">
                  <c:v>3650</c:v>
                </c:pt>
                <c:pt idx="14">
                  <c:v>3950</c:v>
                </c:pt>
                <c:pt idx="15">
                  <c:v>4250</c:v>
                </c:pt>
                <c:pt idx="16">
                  <c:v>4550</c:v>
                </c:pt>
                <c:pt idx="17">
                  <c:v>4850</c:v>
                </c:pt>
                <c:pt idx="18">
                  <c:v>5150</c:v>
                </c:pt>
              </c:numCache>
            </c:numRef>
          </c:xVal>
          <c:yVal>
            <c:numRef>
              <c:f>'%Capture'!$E$26:$E$44</c:f>
              <c:numCache>
                <c:formatCode>General</c:formatCode>
                <c:ptCount val="19"/>
                <c:pt idx="0">
                  <c:v>17.907555641978011</c:v>
                </c:pt>
                <c:pt idx="1">
                  <c:v>77.591083053136458</c:v>
                </c:pt>
                <c:pt idx="2">
                  <c:v>93.453201655209142</c:v>
                </c:pt>
                <c:pt idx="3">
                  <c:v>96.980759074112257</c:v>
                </c:pt>
                <c:pt idx="4">
                  <c:v>97.855732149058483</c:v>
                </c:pt>
                <c:pt idx="5">
                  <c:v>98.209899933225827</c:v>
                </c:pt>
                <c:pt idx="6">
                  <c:v>98.446517250566657</c:v>
                </c:pt>
                <c:pt idx="7">
                  <c:v>98.638529455083301</c:v>
                </c:pt>
                <c:pt idx="8">
                  <c:v>98.802198537388861</c:v>
                </c:pt>
                <c:pt idx="9">
                  <c:v>98.839530002301899</c:v>
                </c:pt>
                <c:pt idx="10">
                  <c:v>98.944052438026858</c:v>
                </c:pt>
                <c:pt idx="11">
                  <c:v>99.068276817734088</c:v>
                </c:pt>
                <c:pt idx="12">
                  <c:v>99.177981751604378</c:v>
                </c:pt>
                <c:pt idx="13">
                  <c:v>99.275570501308906</c:v>
                </c:pt>
                <c:pt idx="14">
                  <c:v>99.362932544305465</c:v>
                </c:pt>
                <c:pt idx="15">
                  <c:v>99.441576101355167</c:v>
                </c:pt>
                <c:pt idx="16">
                  <c:v>99.512716968372345</c:v>
                </c:pt>
                <c:pt idx="17">
                  <c:v>99.577344780183097</c:v>
                </c:pt>
                <c:pt idx="18">
                  <c:v>99.636270547569183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0-4650-B218-82580337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3072"/>
        <c:axId val="157960272"/>
      </c:scatterChart>
      <c:valAx>
        <c:axId val="157953072"/>
        <c:scaling>
          <c:orientation val="minMax"/>
          <c:max val="5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7960272"/>
        <c:crosses val="autoZero"/>
        <c:crossBetween val="midCat"/>
      </c:valAx>
      <c:valAx>
        <c:axId val="157960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%CO</a:t>
                </a:r>
                <a:r>
                  <a:rPr lang="en-US" sz="700" baseline="0"/>
                  <a:t>2</a:t>
                </a:r>
                <a:r>
                  <a:rPr lang="en-US"/>
                  <a:t> Capture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79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'%Capture'!$B$48:$B$63</c:f>
              <c:numCache>
                <c:formatCode>General</c:formatCode>
                <c:ptCount val="16"/>
                <c:pt idx="0">
                  <c:v>240</c:v>
                </c:pt>
                <c:pt idx="1">
                  <c:v>280</c:v>
                </c:pt>
                <c:pt idx="2">
                  <c:v>320</c:v>
                </c:pt>
                <c:pt idx="3">
                  <c:v>360</c:v>
                </c:pt>
                <c:pt idx="4">
                  <c:v>400</c:v>
                </c:pt>
                <c:pt idx="5">
                  <c:v>440</c:v>
                </c:pt>
                <c:pt idx="6">
                  <c:v>480</c:v>
                </c:pt>
                <c:pt idx="7">
                  <c:v>520</c:v>
                </c:pt>
                <c:pt idx="8">
                  <c:v>535.95000000000005</c:v>
                </c:pt>
                <c:pt idx="9">
                  <c:v>560</c:v>
                </c:pt>
                <c:pt idx="10">
                  <c:v>600</c:v>
                </c:pt>
                <c:pt idx="11">
                  <c:v>640</c:v>
                </c:pt>
                <c:pt idx="12">
                  <c:v>680</c:v>
                </c:pt>
                <c:pt idx="13">
                  <c:v>720</c:v>
                </c:pt>
                <c:pt idx="14">
                  <c:v>760</c:v>
                </c:pt>
                <c:pt idx="15">
                  <c:v>800</c:v>
                </c:pt>
              </c:numCache>
            </c:numRef>
          </c:xVal>
          <c:yVal>
            <c:numRef>
              <c:f>'%Capture'!$E$48:$E$63</c:f>
              <c:numCache>
                <c:formatCode>General</c:formatCode>
                <c:ptCount val="16"/>
                <c:pt idx="0">
                  <c:v>98.158491688188647</c:v>
                </c:pt>
                <c:pt idx="1">
                  <c:v>98.252871304451574</c:v>
                </c:pt>
                <c:pt idx="2">
                  <c:v>98.365364007936918</c:v>
                </c:pt>
                <c:pt idx="3">
                  <c:v>98.469219030670104</c:v>
                </c:pt>
                <c:pt idx="4">
                  <c:v>98.565721205269369</c:v>
                </c:pt>
                <c:pt idx="5">
                  <c:v>98.66619568971791</c:v>
                </c:pt>
                <c:pt idx="6">
                  <c:v>98.75967389549821</c:v>
                </c:pt>
                <c:pt idx="7">
                  <c:v>98.821892051792929</c:v>
                </c:pt>
                <c:pt idx="8">
                  <c:v>98.839452689011182</c:v>
                </c:pt>
                <c:pt idx="9">
                  <c:v>98.861820863876275</c:v>
                </c:pt>
                <c:pt idx="10">
                  <c:v>98.900364569807905</c:v>
                </c:pt>
                <c:pt idx="11">
                  <c:v>98.948277934898613</c:v>
                </c:pt>
                <c:pt idx="12">
                  <c:v>99.009631620475062</c:v>
                </c:pt>
                <c:pt idx="13">
                  <c:v>99.015725584285534</c:v>
                </c:pt>
                <c:pt idx="14">
                  <c:v>99.012816140953262</c:v>
                </c:pt>
                <c:pt idx="15">
                  <c:v>99.009900234559041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4-4757-B110-F2EECE50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3072"/>
        <c:axId val="157960272"/>
      </c:scatterChart>
      <c:valAx>
        <c:axId val="157953072"/>
        <c:scaling>
          <c:orientation val="minMax"/>
          <c:max val="820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Coke Flow Rate</a:t>
                </a:r>
                <a:r>
                  <a:rPr lang="en-US" baseline="0"/>
                  <a:t> (kg/hr)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7960272"/>
        <c:crosses val="autoZero"/>
        <c:crossBetween val="midCat"/>
      </c:valAx>
      <c:valAx>
        <c:axId val="157960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%CO</a:t>
                </a:r>
                <a:r>
                  <a:rPr lang="en-US" sz="700" baseline="0"/>
                  <a:t>2</a:t>
                </a:r>
                <a:r>
                  <a:rPr lang="en-US"/>
                  <a:t> Capture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79530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Q,CO2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'%Capture'!$C$67:$C$91</c:f>
              <c:numCache>
                <c:formatCode>General</c:formatCode>
                <c:ptCount val="25"/>
                <c:pt idx="0">
                  <c:v>0.16</c:v>
                </c:pt>
                <c:pt idx="1">
                  <c:v>0.24</c:v>
                </c:pt>
                <c:pt idx="2">
                  <c:v>0.32</c:v>
                </c:pt>
                <c:pt idx="3">
                  <c:v>0.4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0.72</c:v>
                </c:pt>
                <c:pt idx="8">
                  <c:v>0.8</c:v>
                </c:pt>
                <c:pt idx="9">
                  <c:v>0.88</c:v>
                </c:pt>
                <c:pt idx="10">
                  <c:v>0.96</c:v>
                </c:pt>
                <c:pt idx="11">
                  <c:v>1.04</c:v>
                </c:pt>
                <c:pt idx="12">
                  <c:v>1.08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'%Capture'!$E$67:$E$91</c:f>
              <c:numCache>
                <c:formatCode>General</c:formatCode>
                <c:ptCount val="25"/>
                <c:pt idx="0">
                  <c:v>85.19036499792324</c:v>
                </c:pt>
                <c:pt idx="1">
                  <c:v>94.325661509059046</c:v>
                </c:pt>
                <c:pt idx="2">
                  <c:v>97.321669785056741</c:v>
                </c:pt>
                <c:pt idx="3">
                  <c:v>98.280888105495478</c:v>
                </c:pt>
                <c:pt idx="4">
                  <c:v>98.596626751187273</c:v>
                </c:pt>
                <c:pt idx="5">
                  <c:v>98.710709414659235</c:v>
                </c:pt>
                <c:pt idx="6">
                  <c:v>98.759880004400486</c:v>
                </c:pt>
                <c:pt idx="7">
                  <c:v>98.786476260285909</c:v>
                </c:pt>
                <c:pt idx="8">
                  <c:v>98.803976134732892</c:v>
                </c:pt>
                <c:pt idx="9">
                  <c:v>98.816989280497395</c:v>
                </c:pt>
                <c:pt idx="10">
                  <c:v>98.827319224220219</c:v>
                </c:pt>
                <c:pt idx="11">
                  <c:v>98.835814910283901</c:v>
                </c:pt>
                <c:pt idx="12">
                  <c:v>98.839532883334869</c:v>
                </c:pt>
                <c:pt idx="13">
                  <c:v>98.842955550506176</c:v>
                </c:pt>
                <c:pt idx="14">
                  <c:v>98.849051336103756</c:v>
                </c:pt>
                <c:pt idx="15">
                  <c:v>98.854318824721773</c:v>
                </c:pt>
                <c:pt idx="16">
                  <c:v>98.85891743351803</c:v>
                </c:pt>
                <c:pt idx="17">
                  <c:v>98.862967205532996</c:v>
                </c:pt>
                <c:pt idx="18">
                  <c:v>98.866561294166161</c:v>
                </c:pt>
                <c:pt idx="19">
                  <c:v>98.869712183893725</c:v>
                </c:pt>
                <c:pt idx="20">
                  <c:v>98.872615304785654</c:v>
                </c:pt>
                <c:pt idx="21">
                  <c:v>98.875237044790609</c:v>
                </c:pt>
                <c:pt idx="22">
                  <c:v>98.877615337509397</c:v>
                </c:pt>
                <c:pt idx="23">
                  <c:v>98.879783314821182</c:v>
                </c:pt>
                <c:pt idx="24">
                  <c:v>98.881767866367056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0-4D0C-8BDF-8A48C3F5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3072"/>
        <c:axId val="157960272"/>
      </c:scatterChart>
      <c:valAx>
        <c:axId val="157953072"/>
        <c:scaling>
          <c:orientation val="minMax"/>
          <c:max val="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sz="800"/>
                  <a:t>2</a:t>
                </a:r>
                <a:r>
                  <a:rPr lang="en-US"/>
                  <a:t> Permeability Value (                    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7960272"/>
        <c:crosses val="autoZero"/>
        <c:crossBetween val="midCat"/>
        <c:majorUnit val="0.5"/>
      </c:valAx>
      <c:valAx>
        <c:axId val="157960272"/>
        <c:scaling>
          <c:orientation val="minMax"/>
          <c:max val="100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%CO</a:t>
                </a:r>
                <a:r>
                  <a:rPr lang="en-US" sz="700" baseline="0"/>
                  <a:t>2</a:t>
                </a:r>
                <a:r>
                  <a:rPr lang="en-US"/>
                  <a:t> Capture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795307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3</xdr:row>
      <xdr:rowOff>125730</xdr:rowOff>
    </xdr:from>
    <xdr:to>
      <xdr:col>14</xdr:col>
      <xdr:colOff>662940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EBCB4-1C6A-55EE-14B8-6CE93CE0D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9</xdr:row>
      <xdr:rowOff>76200</xdr:rowOff>
    </xdr:from>
    <xdr:to>
      <xdr:col>13</xdr:col>
      <xdr:colOff>76200</xdr:colOff>
      <xdr:row>9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15073F4-0D77-F49D-4228-619F2A1A0FC1}"/>
            </a:ext>
          </a:extLst>
        </xdr:cNvPr>
        <xdr:cNvCxnSpPr/>
      </xdr:nvCxnSpPr>
      <xdr:spPr>
        <a:xfrm>
          <a:off x="8435340" y="1790700"/>
          <a:ext cx="41910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8</xdr:row>
      <xdr:rowOff>68580</xdr:rowOff>
    </xdr:from>
    <xdr:to>
      <xdr:col>10</xdr:col>
      <xdr:colOff>396240</xdr:colOff>
      <xdr:row>8</xdr:row>
      <xdr:rowOff>68580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864C1D2-7A44-1C8F-5353-FAC99CB02AAB}"/>
            </a:ext>
          </a:extLst>
        </xdr:cNvPr>
        <xdr:cNvCxnSpPr/>
      </xdr:nvCxnSpPr>
      <xdr:spPr>
        <a:xfrm flipH="1">
          <a:off x="7650480" y="1592580"/>
          <a:ext cx="320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640080</xdr:colOff>
      <xdr:row>21</xdr:row>
      <xdr:rowOff>7620</xdr:rowOff>
    </xdr:from>
    <xdr:to>
      <xdr:col>15</xdr:col>
      <xdr:colOff>91440</xdr:colOff>
      <xdr:row>35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2A32A7-401C-414F-AE1A-DF1F0C00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502920</xdr:colOff>
      <xdr:row>31</xdr:row>
      <xdr:rowOff>7620</xdr:rowOff>
    </xdr:from>
    <xdr:to>
      <xdr:col>13</xdr:col>
      <xdr:colOff>190500</xdr:colOff>
      <xdr:row>31</xdr:row>
      <xdr:rowOff>7620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467BB5C-0F98-4AFB-9E41-865E02470E57}"/>
            </a:ext>
          </a:extLst>
        </xdr:cNvPr>
        <xdr:cNvCxnSpPr/>
      </xdr:nvCxnSpPr>
      <xdr:spPr>
        <a:xfrm>
          <a:off x="8549640" y="5913120"/>
          <a:ext cx="41910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251460</xdr:colOff>
      <xdr:row>28</xdr:row>
      <xdr:rowOff>99060</xdr:rowOff>
    </xdr:from>
    <xdr:to>
      <xdr:col>13</xdr:col>
      <xdr:colOff>571500</xdr:colOff>
      <xdr:row>28</xdr:row>
      <xdr:rowOff>99060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CCE8DF5-4D9D-48EC-AFB2-20B753851724}"/>
            </a:ext>
          </a:extLst>
        </xdr:cNvPr>
        <xdr:cNvCxnSpPr/>
      </xdr:nvCxnSpPr>
      <xdr:spPr>
        <a:xfrm flipH="1">
          <a:off x="9029700" y="5433060"/>
          <a:ext cx="320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518160</xdr:colOff>
      <xdr:row>37</xdr:row>
      <xdr:rowOff>114300</xdr:rowOff>
    </xdr:from>
    <xdr:to>
      <xdr:col>14</xdr:col>
      <xdr:colOff>701040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8D2DE5-62C8-49E8-A0D1-331F6C1FD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38</xdr:row>
      <xdr:rowOff>121920</xdr:rowOff>
    </xdr:from>
    <xdr:to>
      <xdr:col>13</xdr:col>
      <xdr:colOff>685800</xdr:colOff>
      <xdr:row>38</xdr:row>
      <xdr:rowOff>121920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37CAED6-6AEF-4975-816B-BE59022EA685}"/>
            </a:ext>
          </a:extLst>
        </xdr:cNvPr>
        <xdr:cNvCxnSpPr/>
      </xdr:nvCxnSpPr>
      <xdr:spPr>
        <a:xfrm>
          <a:off x="9304020" y="7360920"/>
          <a:ext cx="41910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43</xdr:row>
      <xdr:rowOff>99060</xdr:rowOff>
    </xdr:from>
    <xdr:to>
      <xdr:col>13</xdr:col>
      <xdr:colOff>259080</xdr:colOff>
      <xdr:row>43</xdr:row>
      <xdr:rowOff>99060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151B39A-63A9-4026-8B54-7E0ED6830A10}"/>
            </a:ext>
          </a:extLst>
        </xdr:cNvPr>
        <xdr:cNvCxnSpPr/>
      </xdr:nvCxnSpPr>
      <xdr:spPr>
        <a:xfrm flipH="1">
          <a:off x="8976360" y="8290560"/>
          <a:ext cx="320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632460</xdr:colOff>
      <xdr:row>51</xdr:row>
      <xdr:rowOff>0</xdr:rowOff>
    </xdr:from>
    <xdr:to>
      <xdr:col>15</xdr:col>
      <xdr:colOff>83820</xdr:colOff>
      <xdr:row>67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06B9FF-332A-4015-84BF-9ADD288F6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289560</xdr:colOff>
      <xdr:row>62</xdr:row>
      <xdr:rowOff>114300</xdr:rowOff>
    </xdr:from>
    <xdr:to>
      <xdr:col>13</xdr:col>
      <xdr:colOff>708660</xdr:colOff>
      <xdr:row>62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D807310-A056-491D-924C-51D106FFBF95}"/>
            </a:ext>
          </a:extLst>
        </xdr:cNvPr>
        <xdr:cNvCxnSpPr/>
      </xdr:nvCxnSpPr>
      <xdr:spPr>
        <a:xfrm>
          <a:off x="9326880" y="11925300"/>
          <a:ext cx="419100" cy="0"/>
        </a:xfrm>
        <a:prstGeom prst="straightConnector1">
          <a:avLst/>
        </a:prstGeom>
        <a:ln>
          <a:prstDash val="sysDash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617220</xdr:colOff>
      <xdr:row>53</xdr:row>
      <xdr:rowOff>22860</xdr:rowOff>
    </xdr:from>
    <xdr:to>
      <xdr:col>10</xdr:col>
      <xdr:colOff>205740</xdr:colOff>
      <xdr:row>53</xdr:row>
      <xdr:rowOff>22860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DD22F80-0784-4B6D-A4EB-49C86E909654}"/>
            </a:ext>
          </a:extLst>
        </xdr:cNvPr>
        <xdr:cNvCxnSpPr/>
      </xdr:nvCxnSpPr>
      <xdr:spPr>
        <a:xfrm flipH="1">
          <a:off x="6728460" y="10119360"/>
          <a:ext cx="3200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163830</xdr:rowOff>
    </xdr:from>
    <xdr:to>
      <xdr:col>12</xdr:col>
      <xdr:colOff>335280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066B6-0151-7CC7-DA22-E21F41EE0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510540</xdr:colOff>
      <xdr:row>28</xdr:row>
      <xdr:rowOff>7620</xdr:rowOff>
    </xdr:from>
    <xdr:to>
      <xdr:col>11</xdr:col>
      <xdr:colOff>693420</xdr:colOff>
      <xdr:row>42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96251-4897-4D73-99FA-F2AFA5269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601980</xdr:colOff>
      <xdr:row>48</xdr:row>
      <xdr:rowOff>30480</xdr:rowOff>
    </xdr:from>
    <xdr:to>
      <xdr:col>12</xdr:col>
      <xdr:colOff>53340</xdr:colOff>
      <xdr:row>62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77DB9-4D96-4709-A34A-80923D513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624840</xdr:colOff>
      <xdr:row>71</xdr:row>
      <xdr:rowOff>60960</xdr:rowOff>
    </xdr:from>
    <xdr:to>
      <xdr:col>12</xdr:col>
      <xdr:colOff>76200</xdr:colOff>
      <xdr:row>85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C98B86-B780-485C-924F-EF2FE5ED1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617220</xdr:colOff>
      <xdr:row>83</xdr:row>
      <xdr:rowOff>144780</xdr:rowOff>
    </xdr:from>
    <xdr:to>
      <xdr:col>10</xdr:col>
      <xdr:colOff>274320</xdr:colOff>
      <xdr:row>85</xdr:row>
      <xdr:rowOff>45720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2ADB81-2B13-463F-85DE-33656FE06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15956280"/>
          <a:ext cx="38862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8945C-4F0D-420B-8936-C4DF438ED7AD}">
  <dimension ref="B1:K12"/>
  <sheetViews>
    <sheetView workbookViewId="0">
      <selection activeCell="E22" sqref="E22"/>
    </sheetView>
  </sheetViews>
  <sheetFormatPr defaultRowHeight="15" x14ac:dyDescent="0.25"/>
  <cols>
    <col min="3" max="3" width="9.7265625" bestFit="1" customWidth="1"/>
    <col min="4" max="4" width="11.54296875" bestFit="1" customWidth="1"/>
    <col min="5" max="5" width="10.90625" bestFit="1" customWidth="1"/>
    <col min="10" max="10" width="9.1796875" bestFit="1" customWidth="1"/>
  </cols>
  <sheetData>
    <row r="1" spans="2:11" x14ac:dyDescent="0.25">
      <c r="E1" t="s">
        <v>46</v>
      </c>
      <c r="J1" t="s">
        <v>42</v>
      </c>
    </row>
    <row r="2" spans="2:11" x14ac:dyDescent="0.25">
      <c r="C2" s="8" t="s">
        <v>1</v>
      </c>
      <c r="D2" s="8"/>
      <c r="E2" s="8"/>
      <c r="F2" s="8"/>
      <c r="G2" s="8"/>
      <c r="H2" s="8"/>
      <c r="I2" s="8"/>
      <c r="J2" s="8"/>
    </row>
    <row r="3" spans="2:11" x14ac:dyDescent="0.25">
      <c r="B3" t="s">
        <v>19</v>
      </c>
      <c r="C3" t="s">
        <v>8</v>
      </c>
      <c r="D3" t="s">
        <v>9</v>
      </c>
      <c r="E3" t="s">
        <v>2</v>
      </c>
      <c r="F3" t="s">
        <v>3</v>
      </c>
      <c r="G3" t="s">
        <v>4</v>
      </c>
      <c r="H3" t="s">
        <v>5</v>
      </c>
      <c r="I3" t="s">
        <v>40</v>
      </c>
      <c r="J3" t="s">
        <v>41</v>
      </c>
    </row>
    <row r="4" spans="2:11" x14ac:dyDescent="0.25">
      <c r="B4" t="s">
        <v>7</v>
      </c>
      <c r="C4" t="s">
        <v>10</v>
      </c>
      <c r="D4" t="s">
        <v>11</v>
      </c>
      <c r="E4" s="2">
        <v>0.98442642112720302</v>
      </c>
      <c r="F4" s="2">
        <v>9.7000000000000003E-3</v>
      </c>
      <c r="G4" s="2">
        <v>5.8226325728105138E-3</v>
      </c>
      <c r="H4" s="2">
        <v>1.3050728180437359E-4</v>
      </c>
      <c r="I4" s="2" t="s">
        <v>43</v>
      </c>
      <c r="J4" s="2" t="s">
        <v>43</v>
      </c>
    </row>
    <row r="5" spans="2:11" x14ac:dyDescent="0.25">
      <c r="B5" t="s">
        <v>36</v>
      </c>
      <c r="C5" t="s">
        <v>45</v>
      </c>
      <c r="D5" t="s">
        <v>44</v>
      </c>
      <c r="E5" s="2">
        <f>(0.689/0.699)/0.996</f>
        <v>0.98965245818754277</v>
      </c>
      <c r="F5" s="2">
        <f>0.0035/0.996</f>
        <v>3.5140562248995983E-3</v>
      </c>
      <c r="G5" s="2">
        <f>0.006/0.996</f>
        <v>6.024096385542169E-3</v>
      </c>
      <c r="H5" s="2" t="s">
        <v>43</v>
      </c>
      <c r="I5" s="2">
        <f>0.0001/0.996</f>
        <v>1.0040160642570282E-4</v>
      </c>
      <c r="J5" s="2">
        <f>(0.0003*2.29)/0.996</f>
        <v>6.8975903614457829E-4</v>
      </c>
      <c r="K5" s="2"/>
    </row>
    <row r="6" spans="2:11" x14ac:dyDescent="0.25">
      <c r="B6" t="s">
        <v>5</v>
      </c>
      <c r="C6" t="s">
        <v>47</v>
      </c>
      <c r="D6" t="s">
        <v>48</v>
      </c>
      <c r="E6" s="2">
        <f>(0.634/0.699)/0.9826</f>
        <v>0.92307145766960275</v>
      </c>
      <c r="F6" s="2">
        <f>0.0628/0.9826</f>
        <v>6.3912070018318737E-2</v>
      </c>
      <c r="G6" s="2">
        <f>0.0117/0.9826</f>
        <v>1.1907185019336455E-2</v>
      </c>
      <c r="H6" s="2" t="s">
        <v>43</v>
      </c>
      <c r="I6" s="2">
        <f>0.0011/0.9826</f>
        <v>1.1194789334418888E-3</v>
      </c>
      <c r="J6" s="2" t="s">
        <v>43</v>
      </c>
      <c r="K6" s="2"/>
    </row>
    <row r="7" spans="2:11" x14ac:dyDescent="0.25">
      <c r="B7" t="s">
        <v>37</v>
      </c>
      <c r="C7" t="s">
        <v>49</v>
      </c>
      <c r="D7" t="s">
        <v>50</v>
      </c>
      <c r="E7" s="2">
        <f>(0.627/0.699)/0.9678</f>
        <v>0.92683995469570823</v>
      </c>
      <c r="F7" s="2">
        <f>0.042/0.9678</f>
        <v>4.339739615623063E-2</v>
      </c>
      <c r="G7" s="2">
        <f>0.0273/0.9678</f>
        <v>2.8208307501549908E-2</v>
      </c>
      <c r="H7" s="2" t="s">
        <v>43</v>
      </c>
      <c r="I7" s="2">
        <f>0.00016/0.9678</f>
        <v>1.6532341392849764E-4</v>
      </c>
      <c r="J7" s="2">
        <f>(0.00059*2.29)/0.9678</f>
        <v>1.3960529034924571E-3</v>
      </c>
      <c r="K7" s="2"/>
    </row>
    <row r="8" spans="2:11" x14ac:dyDescent="0.25">
      <c r="B8" t="s">
        <v>38</v>
      </c>
      <c r="C8" t="s">
        <v>51</v>
      </c>
      <c r="D8" t="s">
        <v>52</v>
      </c>
      <c r="E8" s="2">
        <f>(0.64/0.699)/0.9684</f>
        <v>0.94547057547839342</v>
      </c>
      <c r="F8" s="2">
        <f>0.025/0.9684</f>
        <v>2.5815778603882695E-2</v>
      </c>
      <c r="G8" s="2">
        <f>0.025/0.9684</f>
        <v>2.5815778603882695E-2</v>
      </c>
      <c r="H8" s="2" t="s">
        <v>43</v>
      </c>
      <c r="I8" s="2">
        <f>0.0005/0.9684</f>
        <v>5.1631557207765385E-4</v>
      </c>
      <c r="J8" s="2">
        <f>(0.001*2.29)/0.9684</f>
        <v>2.3647253201156547E-3</v>
      </c>
      <c r="K8" s="2"/>
    </row>
    <row r="9" spans="2:11" x14ac:dyDescent="0.25">
      <c r="B9" t="s">
        <v>39</v>
      </c>
      <c r="C9" t="s">
        <v>53</v>
      </c>
      <c r="D9" t="s">
        <v>54</v>
      </c>
      <c r="E9" s="2">
        <f>(0.522/0.699)/0.875</f>
        <v>0.85346413243408958</v>
      </c>
      <c r="F9" s="2">
        <f>0.101/0.875</f>
        <v>0.11542857142857144</v>
      </c>
      <c r="G9" s="2">
        <f>0.0125/0.875</f>
        <v>1.4285714285714287E-2</v>
      </c>
      <c r="H9" s="2" t="s">
        <v>43</v>
      </c>
      <c r="I9" s="2">
        <f>0.001/0.875</f>
        <v>1.1428571428571429E-3</v>
      </c>
      <c r="J9" s="2">
        <f>(0.006*2.29)/0.875</f>
        <v>1.5702857142857143E-2</v>
      </c>
      <c r="K9" s="2"/>
    </row>
    <row r="10" spans="2:11" x14ac:dyDescent="0.25">
      <c r="B10" t="s">
        <v>17</v>
      </c>
      <c r="C10" t="s">
        <v>56</v>
      </c>
      <c r="D10" t="s">
        <v>55</v>
      </c>
      <c r="E10" s="2">
        <f>(0.575/0.699)/0.9313</f>
        <v>0.88328542854013503</v>
      </c>
      <c r="F10" s="2">
        <f>0.101/0.9313</f>
        <v>0.10845055299044347</v>
      </c>
      <c r="G10" s="2">
        <f>0.007/0.9313</f>
        <v>7.5163749597337058E-3</v>
      </c>
      <c r="H10" s="2" t="s">
        <v>43</v>
      </c>
      <c r="I10" s="2">
        <f>0.0001/0.9313</f>
        <v>1.0737678513905294E-4</v>
      </c>
      <c r="J10" s="2">
        <f>0.0006/0.9313</f>
        <v>6.4426071083431753E-4</v>
      </c>
      <c r="K10" s="2"/>
    </row>
    <row r="12" spans="2:11" x14ac:dyDescent="0.25">
      <c r="E12">
        <v>0.6994358597</v>
      </c>
    </row>
  </sheetData>
  <mergeCells count="2">
    <mergeCell ref="C2:D2"/>
    <mergeCell ref="E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2436-C13E-4F2C-A1A2-5717FC0BBD05}">
  <dimension ref="B1:I6"/>
  <sheetViews>
    <sheetView workbookViewId="0">
      <selection activeCell="H5" sqref="H5"/>
    </sheetView>
  </sheetViews>
  <sheetFormatPr defaultRowHeight="15" x14ac:dyDescent="0.25"/>
  <cols>
    <col min="4" max="4" width="11.453125" bestFit="1" customWidth="1"/>
    <col min="7" max="7" width="11.6328125" bestFit="1" customWidth="1"/>
  </cols>
  <sheetData>
    <row r="1" spans="2:9" x14ac:dyDescent="0.25">
      <c r="D1" t="s">
        <v>62</v>
      </c>
      <c r="G1" t="s">
        <v>84</v>
      </c>
    </row>
    <row r="2" spans="2:9" x14ac:dyDescent="0.25">
      <c r="C2" s="1"/>
      <c r="D2" s="8" t="s">
        <v>6</v>
      </c>
      <c r="E2" s="8"/>
      <c r="F2" s="8"/>
      <c r="G2" s="8"/>
      <c r="H2" s="8"/>
    </row>
    <row r="3" spans="2:9" x14ac:dyDescent="0.25">
      <c r="B3" t="s">
        <v>19</v>
      </c>
      <c r="C3" t="s">
        <v>9</v>
      </c>
      <c r="D3" t="s">
        <v>14</v>
      </c>
      <c r="E3" t="s">
        <v>2</v>
      </c>
      <c r="F3" t="s">
        <v>4</v>
      </c>
      <c r="G3" t="s">
        <v>15</v>
      </c>
      <c r="H3" t="s">
        <v>3</v>
      </c>
    </row>
    <row r="4" spans="2:9" x14ac:dyDescent="0.25">
      <c r="B4" t="s">
        <v>57</v>
      </c>
      <c r="C4" t="s">
        <v>13</v>
      </c>
      <c r="D4" s="2">
        <f>0.89/0.9871</f>
        <v>0.9016310404214366</v>
      </c>
      <c r="E4" s="2">
        <f>0.0017/0.9871</f>
        <v>1.722216594063418E-3</v>
      </c>
      <c r="F4" s="2">
        <f>0.0051/0.9871</f>
        <v>5.166649782190255E-3</v>
      </c>
      <c r="G4" s="2">
        <f>0.0903/0.9871</f>
        <v>9.1480093202309806E-2</v>
      </c>
      <c r="H4" s="2" t="s">
        <v>43</v>
      </c>
      <c r="I4" s="2"/>
    </row>
    <row r="5" spans="2:9" x14ac:dyDescent="0.25">
      <c r="B5" t="s">
        <v>58</v>
      </c>
      <c r="C5" t="s">
        <v>61</v>
      </c>
      <c r="D5" s="2">
        <v>0.98119999999999996</v>
      </c>
      <c r="E5" s="2">
        <f>0.0025/1.0025</f>
        <v>2.4937655860349131E-3</v>
      </c>
      <c r="F5" s="2">
        <f>0.003/1.0025</f>
        <v>2.9925187032418953E-3</v>
      </c>
      <c r="G5" s="2">
        <f>(0.0042*2.092)/1.0025</f>
        <v>8.7644887780548627E-3</v>
      </c>
      <c r="H5" s="2">
        <f>0.0045/1.0025</f>
        <v>4.4887780548628431E-3</v>
      </c>
      <c r="I5" s="2"/>
    </row>
    <row r="6" spans="2:9" x14ac:dyDescent="0.25">
      <c r="B6" t="s">
        <v>12</v>
      </c>
      <c r="C6" t="s">
        <v>52</v>
      </c>
      <c r="D6" s="2">
        <f>(0.4808*1.785)/1.0526</f>
        <v>0.81534106023180697</v>
      </c>
      <c r="E6" s="2">
        <f>0.0925/1.0526</f>
        <v>8.7877636329089875E-2</v>
      </c>
      <c r="F6" s="2">
        <f>0.01415/1.0526</f>
        <v>1.3442903287098613E-2</v>
      </c>
      <c r="G6" s="2">
        <f>(0.03415*2.092)/1.0526</f>
        <v>6.7871746152384574E-2</v>
      </c>
      <c r="H6" s="2">
        <f>0.0163/1.0526</f>
        <v>1.5485464563936917E-2</v>
      </c>
      <c r="I6" s="2"/>
    </row>
  </sheetData>
  <mergeCells count="1">
    <mergeCell ref="D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A026-10D5-40FF-8AC7-C615AC74B1E4}">
  <dimension ref="B2:L6"/>
  <sheetViews>
    <sheetView workbookViewId="0">
      <selection activeCell="F4" sqref="F4"/>
    </sheetView>
  </sheetViews>
  <sheetFormatPr defaultRowHeight="15" x14ac:dyDescent="0.25"/>
  <cols>
    <col min="11" max="11" width="9.36328125" bestFit="1" customWidth="1"/>
  </cols>
  <sheetData>
    <row r="2" spans="2:12" x14ac:dyDescent="0.25">
      <c r="C2" s="1"/>
      <c r="D2" s="8" t="s">
        <v>6</v>
      </c>
      <c r="E2" s="8"/>
      <c r="F2" s="8"/>
      <c r="G2" s="8"/>
      <c r="H2" s="8"/>
      <c r="I2" s="8"/>
      <c r="J2" s="8"/>
    </row>
    <row r="3" spans="2:12" x14ac:dyDescent="0.25">
      <c r="B3" t="s">
        <v>19</v>
      </c>
      <c r="C3" t="s">
        <v>9</v>
      </c>
      <c r="D3" t="s">
        <v>3</v>
      </c>
      <c r="E3" t="s">
        <v>2</v>
      </c>
      <c r="F3" t="s">
        <v>4</v>
      </c>
      <c r="G3" t="s">
        <v>66</v>
      </c>
      <c r="H3" t="s">
        <v>67</v>
      </c>
      <c r="I3" t="s">
        <v>68</v>
      </c>
      <c r="J3" t="s">
        <v>69</v>
      </c>
    </row>
    <row r="4" spans="2:12" x14ac:dyDescent="0.25">
      <c r="B4" t="s">
        <v>59</v>
      </c>
      <c r="C4" t="s">
        <v>16</v>
      </c>
      <c r="D4" s="2">
        <f>0.988/0.9941</f>
        <v>0.99386379639875266</v>
      </c>
      <c r="E4" s="2">
        <f>0.0005/0.9941</f>
        <v>5.029675082989639E-4</v>
      </c>
      <c r="F4" s="2">
        <f>0.0056/0.9941</f>
        <v>5.6332360929483953E-3</v>
      </c>
      <c r="G4" s="2" t="s">
        <v>43</v>
      </c>
      <c r="H4" s="2" t="s">
        <v>43</v>
      </c>
      <c r="I4" s="2" t="s">
        <v>43</v>
      </c>
      <c r="J4" s="2" t="s">
        <v>43</v>
      </c>
      <c r="K4" s="2"/>
      <c r="L4" s="2"/>
    </row>
    <row r="5" spans="2:12" x14ac:dyDescent="0.25">
      <c r="B5" t="s">
        <v>60</v>
      </c>
      <c r="C5" t="s">
        <v>63</v>
      </c>
      <c r="D5" s="2">
        <f>0.9615/0.9747</f>
        <v>0.98645737149892276</v>
      </c>
      <c r="E5" s="2">
        <f>0.004/0.9747</f>
        <v>4.1038268185082591E-3</v>
      </c>
      <c r="F5" s="2">
        <f>0.0022/0.9747</f>
        <v>2.2571047501795424E-3</v>
      </c>
      <c r="G5" s="2" t="s">
        <v>43</v>
      </c>
      <c r="H5" s="2">
        <f>0.0067/0.9747</f>
        <v>6.8739099210013343E-3</v>
      </c>
      <c r="I5" s="2" t="s">
        <v>43</v>
      </c>
      <c r="J5" s="2">
        <f>0.0002/0.9747</f>
        <v>2.0519134092541295E-4</v>
      </c>
      <c r="K5" s="2"/>
      <c r="L5" s="2"/>
    </row>
    <row r="6" spans="2:12" x14ac:dyDescent="0.25">
      <c r="B6" t="s">
        <v>18</v>
      </c>
      <c r="C6" t="s">
        <v>65</v>
      </c>
      <c r="D6" s="2">
        <f>0.9865/0.9965</f>
        <v>0.98996487706974412</v>
      </c>
      <c r="E6" s="2">
        <f>0.00385/0.9965</f>
        <v>3.86352232814852E-3</v>
      </c>
      <c r="F6" s="2">
        <f>0.00262/0.9965</f>
        <v>2.6292022077270445E-3</v>
      </c>
      <c r="G6" s="2">
        <f>0.00018/0.9965</f>
        <v>1.8063221274460613E-4</v>
      </c>
      <c r="H6" s="2">
        <f>0.00013/0.9965</f>
        <v>1.3045659809332661E-4</v>
      </c>
      <c r="I6" s="2">
        <f>0.00303/0.9965</f>
        <v>3.0406422478675365E-3</v>
      </c>
      <c r="J6" s="2">
        <f>0.00021/0.9965</f>
        <v>2.107375815353738E-4</v>
      </c>
      <c r="K6" s="2"/>
      <c r="L6" s="2"/>
    </row>
  </sheetData>
  <mergeCells count="1">
    <mergeCell ref="D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DF27-99F5-4B71-81FA-451285B7833C}">
  <dimension ref="B2:K10"/>
  <sheetViews>
    <sheetView workbookViewId="0">
      <selection activeCell="E7" sqref="E7"/>
    </sheetView>
  </sheetViews>
  <sheetFormatPr defaultRowHeight="15" x14ac:dyDescent="0.25"/>
  <cols>
    <col min="3" max="3" width="30.54296875" bestFit="1" customWidth="1"/>
  </cols>
  <sheetData>
    <row r="2" spans="2:11" x14ac:dyDescent="0.25">
      <c r="D2" s="8" t="s">
        <v>20</v>
      </c>
      <c r="E2" s="8"/>
    </row>
    <row r="3" spans="2:11" x14ac:dyDescent="0.25">
      <c r="B3" t="s">
        <v>19</v>
      </c>
      <c r="C3" t="s">
        <v>0</v>
      </c>
      <c r="D3" t="s">
        <v>21</v>
      </c>
      <c r="E3" t="s">
        <v>22</v>
      </c>
      <c r="H3" t="s">
        <v>70</v>
      </c>
    </row>
    <row r="4" spans="2:11" ht="15.6" x14ac:dyDescent="0.3">
      <c r="B4" t="s">
        <v>64</v>
      </c>
      <c r="C4" t="s">
        <v>76</v>
      </c>
      <c r="D4" s="2">
        <f>570/H4</f>
        <v>1.5384615384615385</v>
      </c>
      <c r="E4" s="2">
        <f>D4/183</f>
        <v>8.4068936527952921E-3</v>
      </c>
      <c r="H4">
        <v>370.5</v>
      </c>
      <c r="K4" s="4"/>
    </row>
    <row r="5" spans="2:11" x14ac:dyDescent="0.25">
      <c r="B5" t="s">
        <v>71</v>
      </c>
      <c r="C5" t="s">
        <v>78</v>
      </c>
      <c r="D5" s="2">
        <f>2.48*1000/(3.35*H4)</f>
        <v>1.9981066328277641</v>
      </c>
      <c r="E5" s="2">
        <f>D5/40.17</f>
        <v>4.9741265442563208E-2</v>
      </c>
    </row>
    <row r="6" spans="2:11" x14ac:dyDescent="0.25">
      <c r="B6" t="s">
        <v>72</v>
      </c>
      <c r="C6" t="s">
        <v>77</v>
      </c>
      <c r="D6" s="2">
        <f>60/H4</f>
        <v>0.16194331983805668</v>
      </c>
      <c r="E6" s="2">
        <f>D6/21</f>
        <v>7.71158665895508E-3</v>
      </c>
    </row>
    <row r="7" spans="2:11" ht="15.6" x14ac:dyDescent="0.3">
      <c r="B7" t="s">
        <v>73</v>
      </c>
      <c r="C7" t="s">
        <v>79</v>
      </c>
      <c r="D7" s="2">
        <f>100/H4</f>
        <v>0.26990553306342779</v>
      </c>
      <c r="E7" s="2">
        <f>D7/21</f>
        <v>1.28526444315918E-2</v>
      </c>
      <c r="K7" s="4"/>
    </row>
    <row r="8" spans="2:11" x14ac:dyDescent="0.25">
      <c r="B8" t="s">
        <v>74</v>
      </c>
      <c r="C8" t="s">
        <v>80</v>
      </c>
      <c r="D8" s="2">
        <f>300/H4</f>
        <v>0.80971659919028338</v>
      </c>
      <c r="E8" s="2">
        <f>D8/150</f>
        <v>5.3981106612685558E-3</v>
      </c>
    </row>
    <row r="9" spans="2:11" x14ac:dyDescent="0.25">
      <c r="B9" t="s">
        <v>40</v>
      </c>
      <c r="C9" t="s">
        <v>81</v>
      </c>
      <c r="D9" s="2">
        <f>114/H4</f>
        <v>0.30769230769230771</v>
      </c>
      <c r="E9" s="2">
        <f>D9/40</f>
        <v>7.6923076923076927E-3</v>
      </c>
    </row>
    <row r="10" spans="2:11" x14ac:dyDescent="0.25">
      <c r="B10" t="s">
        <v>75</v>
      </c>
      <c r="C10" t="s">
        <v>82</v>
      </c>
      <c r="D10" s="2">
        <f>144/H4</f>
        <v>0.38866396761133604</v>
      </c>
      <c r="E10" s="2">
        <f>D10/40</f>
        <v>9.7165991902834013E-3</v>
      </c>
    </row>
  </sheetData>
  <mergeCells count="1"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55AD-A2C2-4CF6-B22D-D74C4971A384}">
  <dimension ref="B2:T1478"/>
  <sheetViews>
    <sheetView workbookViewId="0">
      <selection activeCell="D2" sqref="D2"/>
    </sheetView>
  </sheetViews>
  <sheetFormatPr defaultRowHeight="15" x14ac:dyDescent="0.25"/>
  <cols>
    <col min="8" max="8" width="14" style="6" bestFit="1" customWidth="1"/>
    <col min="15" max="15" width="9.36328125" bestFit="1" customWidth="1"/>
    <col min="16" max="16" width="8.7265625" style="3"/>
    <col min="18" max="18" width="9.1796875" style="2" customWidth="1"/>
    <col min="20" max="20" width="8.7265625" style="2"/>
  </cols>
  <sheetData>
    <row r="2" spans="2:20" x14ac:dyDescent="0.25">
      <c r="D2" t="s">
        <v>87</v>
      </c>
      <c r="E2">
        <f t="shared" ref="E2:I2" si="0">MAX(E5:E1477)</f>
        <v>5000</v>
      </c>
      <c r="F2">
        <f t="shared" si="0"/>
        <v>500</v>
      </c>
      <c r="G2">
        <f t="shared" si="0"/>
        <v>342</v>
      </c>
      <c r="H2">
        <f t="shared" si="0"/>
        <v>110</v>
      </c>
      <c r="I2">
        <f t="shared" si="0"/>
        <v>789.82056735782805</v>
      </c>
      <c r="J2">
        <f>MAX(J5:J1477)*1000</f>
        <v>5000</v>
      </c>
      <c r="K2">
        <f>MAX(K5:K1477)*1000</f>
        <v>6230</v>
      </c>
      <c r="L2">
        <f t="shared" ref="L2:N2" si="1">MAX(L5:L1477)</f>
        <v>400</v>
      </c>
      <c r="M2">
        <f t="shared" si="1"/>
        <v>35</v>
      </c>
      <c r="N2">
        <f t="shared" si="1"/>
        <v>5000</v>
      </c>
    </row>
    <row r="3" spans="2:20" x14ac:dyDescent="0.25">
      <c r="D3" t="s">
        <v>88</v>
      </c>
      <c r="E3">
        <f t="shared" ref="E3:N3" si="2">MIN(E6:E1478)</f>
        <v>100</v>
      </c>
      <c r="F3">
        <f t="shared" si="2"/>
        <v>41</v>
      </c>
      <c r="G3">
        <f t="shared" si="2"/>
        <v>50</v>
      </c>
      <c r="H3">
        <f t="shared" si="2"/>
        <v>1</v>
      </c>
      <c r="I3">
        <f t="shared" si="2"/>
        <v>282.07877071378425</v>
      </c>
      <c r="J3">
        <f>MIN(J6:J1478)*1000</f>
        <v>89.999999999999858</v>
      </c>
      <c r="K3">
        <f>MIN(K6:K1478)*1000</f>
        <v>199.99999999999994</v>
      </c>
      <c r="L3">
        <f>MIN(L6:L1478)</f>
        <v>5</v>
      </c>
      <c r="M3">
        <f t="shared" si="2"/>
        <v>0.5</v>
      </c>
      <c r="N3">
        <f t="shared" si="2"/>
        <v>50</v>
      </c>
    </row>
    <row r="4" spans="2:20" ht="15.6" x14ac:dyDescent="0.3">
      <c r="B4" s="9" t="s">
        <v>33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R4" s="9"/>
      <c r="S4" s="9"/>
      <c r="T4" s="9"/>
    </row>
    <row r="5" spans="2:20" x14ac:dyDescent="0.25">
      <c r="B5" t="s">
        <v>23</v>
      </c>
      <c r="C5" t="s">
        <v>24</v>
      </c>
      <c r="D5" t="s">
        <v>25</v>
      </c>
      <c r="E5" t="s">
        <v>23</v>
      </c>
      <c r="F5" t="s">
        <v>24</v>
      </c>
      <c r="G5" t="s">
        <v>25</v>
      </c>
      <c r="H5" s="6" t="s">
        <v>83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Q5" t="s">
        <v>85</v>
      </c>
      <c r="R5" s="2" t="s">
        <v>34</v>
      </c>
      <c r="S5" t="s">
        <v>86</v>
      </c>
      <c r="T5" s="2" t="s">
        <v>35</v>
      </c>
    </row>
    <row r="6" spans="2:20" x14ac:dyDescent="0.25">
      <c r="B6" s="1" t="s">
        <v>7</v>
      </c>
      <c r="C6" s="1" t="s">
        <v>57</v>
      </c>
      <c r="D6" s="1" t="s">
        <v>59</v>
      </c>
      <c r="E6" s="1">
        <v>1724.02</v>
      </c>
      <c r="F6" s="1">
        <v>218.81480917386946</v>
      </c>
      <c r="G6" s="1">
        <v>130.81271387706479</v>
      </c>
      <c r="H6" s="7">
        <v>5.9999993039524711</v>
      </c>
      <c r="I6">
        <v>493.91009127076984</v>
      </c>
      <c r="J6">
        <v>1.042</v>
      </c>
      <c r="K6">
        <v>1.4550000000000001</v>
      </c>
      <c r="L6">
        <v>5</v>
      </c>
      <c r="M6">
        <v>5</v>
      </c>
      <c r="N6">
        <v>500</v>
      </c>
      <c r="O6" s="1" t="s">
        <v>64</v>
      </c>
      <c r="Q6">
        <v>100</v>
      </c>
      <c r="R6" s="2">
        <v>0.97870637500000002</v>
      </c>
      <c r="S6">
        <v>84.718263319810603</v>
      </c>
      <c r="T6" s="2">
        <v>0.98364993700000003</v>
      </c>
    </row>
    <row r="7" spans="2:20" x14ac:dyDescent="0.25">
      <c r="B7" s="1" t="s">
        <v>7</v>
      </c>
      <c r="C7" s="1" t="s">
        <v>57</v>
      </c>
      <c r="D7" s="1" t="s">
        <v>59</v>
      </c>
      <c r="E7" s="1">
        <v>1724.02</v>
      </c>
      <c r="F7" s="1">
        <v>218.81480917386946</v>
      </c>
      <c r="G7" s="1">
        <v>130.81271387706479</v>
      </c>
      <c r="H7" s="7">
        <v>5.9999993039524711</v>
      </c>
      <c r="I7">
        <v>493.91009127076984</v>
      </c>
      <c r="J7">
        <v>1.042</v>
      </c>
      <c r="K7">
        <v>1.4550000000000001</v>
      </c>
      <c r="L7">
        <v>5</v>
      </c>
      <c r="M7">
        <v>5</v>
      </c>
      <c r="N7">
        <v>750</v>
      </c>
      <c r="O7" s="1" t="s">
        <v>64</v>
      </c>
      <c r="Q7">
        <v>100</v>
      </c>
      <c r="R7" s="2">
        <v>0.97870637500000002</v>
      </c>
      <c r="S7">
        <v>94.032882737201774</v>
      </c>
      <c r="T7" s="2">
        <v>0.97684293300000002</v>
      </c>
    </row>
    <row r="8" spans="2:20" x14ac:dyDescent="0.25">
      <c r="B8" s="1" t="s">
        <v>7</v>
      </c>
      <c r="C8" s="1" t="s">
        <v>57</v>
      </c>
      <c r="D8" s="1" t="s">
        <v>59</v>
      </c>
      <c r="E8" s="1">
        <v>1724.02</v>
      </c>
      <c r="F8" s="1">
        <v>218.81480917386946</v>
      </c>
      <c r="G8" s="1">
        <v>130.81271387706479</v>
      </c>
      <c r="H8" s="7">
        <v>5.9999993039524711</v>
      </c>
      <c r="I8">
        <v>493.91009127076984</v>
      </c>
      <c r="J8">
        <v>1.042</v>
      </c>
      <c r="K8">
        <v>1.4550000000000001</v>
      </c>
      <c r="L8">
        <v>5</v>
      </c>
      <c r="M8">
        <v>5</v>
      </c>
      <c r="N8">
        <v>1000</v>
      </c>
      <c r="O8" s="1" t="s">
        <v>64</v>
      </c>
      <c r="Q8">
        <v>100</v>
      </c>
      <c r="R8" s="2">
        <v>0.97870637500000002</v>
      </c>
      <c r="S8">
        <v>96.946639477643885</v>
      </c>
      <c r="T8" s="2">
        <v>0.96928234199999996</v>
      </c>
    </row>
    <row r="9" spans="2:20" x14ac:dyDescent="0.25">
      <c r="B9" s="1" t="s">
        <v>7</v>
      </c>
      <c r="C9" s="1" t="s">
        <v>57</v>
      </c>
      <c r="D9" s="1" t="s">
        <v>59</v>
      </c>
      <c r="E9" s="1">
        <v>1724.02</v>
      </c>
      <c r="F9" s="1">
        <v>218.81480917386946</v>
      </c>
      <c r="G9" s="1">
        <v>130.81271387706479</v>
      </c>
      <c r="H9" s="7">
        <v>5.9999993039524711</v>
      </c>
      <c r="I9">
        <v>493.91009127076984</v>
      </c>
      <c r="J9">
        <v>1.042</v>
      </c>
      <c r="K9">
        <v>1.4550000000000001</v>
      </c>
      <c r="L9">
        <v>5</v>
      </c>
      <c r="M9">
        <v>5</v>
      </c>
      <c r="N9">
        <v>1250</v>
      </c>
      <c r="O9" s="1" t="s">
        <v>64</v>
      </c>
      <c r="Q9">
        <v>100</v>
      </c>
      <c r="R9" s="2">
        <v>0.97870637500000002</v>
      </c>
      <c r="S9">
        <v>97.818041502572854</v>
      </c>
      <c r="T9" s="2">
        <v>0.96144874300000005</v>
      </c>
    </row>
    <row r="10" spans="2:20" x14ac:dyDescent="0.25">
      <c r="B10" s="1" t="s">
        <v>7</v>
      </c>
      <c r="C10" s="1" t="s">
        <v>57</v>
      </c>
      <c r="D10" s="1" t="s">
        <v>59</v>
      </c>
      <c r="E10" s="1">
        <v>1724.02</v>
      </c>
      <c r="F10" s="1">
        <v>218.81480917386946</v>
      </c>
      <c r="G10" s="1">
        <v>130.81271387706479</v>
      </c>
      <c r="H10" s="7">
        <v>5.9999993039524711</v>
      </c>
      <c r="I10">
        <v>493.91009127076984</v>
      </c>
      <c r="J10">
        <v>1.042</v>
      </c>
      <c r="K10">
        <v>1.4550000000000001</v>
      </c>
      <c r="L10">
        <v>5</v>
      </c>
      <c r="M10">
        <v>5</v>
      </c>
      <c r="N10">
        <v>1500</v>
      </c>
      <c r="O10" s="1" t="s">
        <v>64</v>
      </c>
      <c r="Q10">
        <v>100</v>
      </c>
      <c r="R10" s="2">
        <v>0.97870637500000002</v>
      </c>
      <c r="S10">
        <v>98.087281036388532</v>
      </c>
      <c r="T10" s="2">
        <v>0.95359156300000003</v>
      </c>
    </row>
    <row r="11" spans="2:20" x14ac:dyDescent="0.25">
      <c r="B11" s="1" t="s">
        <v>7</v>
      </c>
      <c r="C11" s="1" t="s">
        <v>57</v>
      </c>
      <c r="D11" s="1" t="s">
        <v>59</v>
      </c>
      <c r="E11" s="1">
        <v>1724.02</v>
      </c>
      <c r="F11" s="1">
        <v>218.81480917386946</v>
      </c>
      <c r="G11" s="1">
        <v>130.81271387706479</v>
      </c>
      <c r="H11" s="7">
        <v>5.9999993039524711</v>
      </c>
      <c r="I11">
        <v>493.91009127076984</v>
      </c>
      <c r="J11">
        <v>1.042</v>
      </c>
      <c r="K11">
        <v>1.4550000000000001</v>
      </c>
      <c r="L11">
        <v>5</v>
      </c>
      <c r="M11">
        <v>5</v>
      </c>
      <c r="N11">
        <v>1750</v>
      </c>
      <c r="O11" s="1" t="s">
        <v>64</v>
      </c>
      <c r="Q11">
        <v>100</v>
      </c>
      <c r="R11" s="2">
        <v>0.97870637500000002</v>
      </c>
      <c r="S11">
        <v>98.185993809703135</v>
      </c>
      <c r="T11" s="2">
        <v>0.94581491699999998</v>
      </c>
    </row>
    <row r="12" spans="2:20" x14ac:dyDescent="0.25">
      <c r="B12" s="1" t="s">
        <v>7</v>
      </c>
      <c r="C12" s="1" t="s">
        <v>57</v>
      </c>
      <c r="D12" s="1" t="s">
        <v>59</v>
      </c>
      <c r="E12" s="1">
        <v>1724.02</v>
      </c>
      <c r="F12" s="1">
        <v>218.81480917386946</v>
      </c>
      <c r="G12" s="1">
        <v>130.81271387706479</v>
      </c>
      <c r="H12" s="7">
        <v>5.9999993039524711</v>
      </c>
      <c r="I12">
        <v>493.91009127076984</v>
      </c>
      <c r="J12">
        <v>1.042</v>
      </c>
      <c r="K12">
        <v>1.4550000000000001</v>
      </c>
      <c r="L12">
        <v>5</v>
      </c>
      <c r="M12">
        <v>5</v>
      </c>
      <c r="N12">
        <v>2000</v>
      </c>
      <c r="O12" s="1" t="s">
        <v>64</v>
      </c>
      <c r="Q12">
        <v>100</v>
      </c>
      <c r="R12" s="2">
        <v>0.97870637500000002</v>
      </c>
      <c r="S12">
        <v>98.237439656213269</v>
      </c>
      <c r="T12" s="2">
        <v>0.93815539199999998</v>
      </c>
    </row>
    <row r="13" spans="2:20" x14ac:dyDescent="0.25">
      <c r="B13" s="1" t="s">
        <v>7</v>
      </c>
      <c r="C13" s="1" t="s">
        <v>57</v>
      </c>
      <c r="D13" s="1" t="s">
        <v>59</v>
      </c>
      <c r="E13" s="1">
        <v>1724.02</v>
      </c>
      <c r="F13" s="1">
        <v>218.81480917386946</v>
      </c>
      <c r="G13" s="1">
        <v>130.81271387706479</v>
      </c>
      <c r="H13" s="7">
        <v>5.9999993039524711</v>
      </c>
      <c r="I13">
        <v>493.91009127076984</v>
      </c>
      <c r="J13">
        <v>1.042</v>
      </c>
      <c r="K13">
        <v>1.4550000000000001</v>
      </c>
      <c r="L13">
        <v>5</v>
      </c>
      <c r="M13">
        <v>5</v>
      </c>
      <c r="N13">
        <v>2250</v>
      </c>
      <c r="O13" s="1" t="s">
        <v>64</v>
      </c>
      <c r="Q13">
        <v>100</v>
      </c>
      <c r="R13" s="2">
        <v>0.97870637500000002</v>
      </c>
      <c r="S13">
        <v>98.275684251073699</v>
      </c>
      <c r="T13" s="2">
        <v>0.93062306100000003</v>
      </c>
    </row>
    <row r="14" spans="2:20" x14ac:dyDescent="0.25">
      <c r="B14" s="1" t="s">
        <v>7</v>
      </c>
      <c r="C14" s="1" t="s">
        <v>57</v>
      </c>
      <c r="D14" s="1" t="s">
        <v>59</v>
      </c>
      <c r="E14" s="1">
        <v>1724.02</v>
      </c>
      <c r="F14" s="1">
        <v>218.81480917386946</v>
      </c>
      <c r="G14" s="1">
        <v>130.81271387706479</v>
      </c>
      <c r="H14" s="7">
        <v>5.9999993039524711</v>
      </c>
      <c r="I14">
        <v>493.91009127076984</v>
      </c>
      <c r="J14">
        <v>1.042</v>
      </c>
      <c r="K14">
        <v>1.4550000000000001</v>
      </c>
      <c r="L14">
        <v>5</v>
      </c>
      <c r="M14">
        <v>5</v>
      </c>
      <c r="N14">
        <v>2500</v>
      </c>
      <c r="O14" s="1" t="s">
        <v>64</v>
      </c>
      <c r="Q14">
        <v>100</v>
      </c>
      <c r="R14" s="2">
        <v>0.97870637500000002</v>
      </c>
      <c r="S14">
        <v>98.309887318887419</v>
      </c>
      <c r="T14" s="2">
        <v>0.92321870900000003</v>
      </c>
    </row>
    <row r="15" spans="2:20" x14ac:dyDescent="0.25">
      <c r="B15" s="1" t="s">
        <v>7</v>
      </c>
      <c r="C15" s="1" t="s">
        <v>57</v>
      </c>
      <c r="D15" s="1" t="s">
        <v>59</v>
      </c>
      <c r="E15" s="1">
        <v>1724.02</v>
      </c>
      <c r="F15" s="1">
        <v>218.81480917386946</v>
      </c>
      <c r="G15" s="1">
        <v>130.81271387706479</v>
      </c>
      <c r="H15" s="7">
        <v>5.9999993039524711</v>
      </c>
      <c r="I15">
        <v>493.91009127076984</v>
      </c>
      <c r="J15">
        <v>1.042</v>
      </c>
      <c r="K15">
        <v>1.4550000000000001</v>
      </c>
      <c r="L15">
        <v>5</v>
      </c>
      <c r="M15">
        <v>5</v>
      </c>
      <c r="N15">
        <v>2750</v>
      </c>
      <c r="O15" s="1" t="s">
        <v>64</v>
      </c>
      <c r="Q15">
        <v>100</v>
      </c>
      <c r="R15" s="2">
        <v>0.97870637500000002</v>
      </c>
      <c r="S15">
        <v>98.342458367359953</v>
      </c>
      <c r="T15" s="2">
        <v>0.91594018300000002</v>
      </c>
    </row>
    <row r="16" spans="2:20" x14ac:dyDescent="0.25">
      <c r="B16" s="1" t="s">
        <v>7</v>
      </c>
      <c r="C16" s="1" t="s">
        <v>57</v>
      </c>
      <c r="D16" s="1" t="s">
        <v>59</v>
      </c>
      <c r="E16" s="1">
        <v>1724.02</v>
      </c>
      <c r="F16" s="1">
        <v>218.81480917386946</v>
      </c>
      <c r="G16" s="1">
        <v>130.81271387706479</v>
      </c>
      <c r="H16" s="7">
        <v>5.9999993039524711</v>
      </c>
      <c r="I16">
        <v>493.91009127076984</v>
      </c>
      <c r="J16">
        <v>1.042</v>
      </c>
      <c r="K16">
        <v>1.4550000000000001</v>
      </c>
      <c r="L16">
        <v>5</v>
      </c>
      <c r="M16">
        <v>5</v>
      </c>
      <c r="N16">
        <v>3000</v>
      </c>
      <c r="O16" s="1" t="s">
        <v>64</v>
      </c>
      <c r="Q16">
        <v>100</v>
      </c>
      <c r="R16" s="2">
        <v>0.97870637500000002</v>
      </c>
      <c r="S16">
        <v>98.37403107197899</v>
      </c>
      <c r="T16" s="2">
        <v>0.90878451400000004</v>
      </c>
    </row>
    <row r="17" spans="2:20" x14ac:dyDescent="0.25">
      <c r="B17" s="1" t="s">
        <v>7</v>
      </c>
      <c r="C17" s="1" t="s">
        <v>57</v>
      </c>
      <c r="D17" s="1" t="s">
        <v>59</v>
      </c>
      <c r="E17" s="1">
        <v>1724.02</v>
      </c>
      <c r="F17" s="1">
        <v>218.81480917386946</v>
      </c>
      <c r="G17" s="1">
        <v>130.81271387706479</v>
      </c>
      <c r="H17" s="7">
        <v>5.9999993039524711</v>
      </c>
      <c r="I17">
        <v>493.91009127076984</v>
      </c>
      <c r="J17">
        <v>1.042</v>
      </c>
      <c r="K17">
        <v>1.4550000000000001</v>
      </c>
      <c r="L17">
        <v>5</v>
      </c>
      <c r="M17">
        <v>5</v>
      </c>
      <c r="N17">
        <v>3250</v>
      </c>
      <c r="O17" s="1" t="s">
        <v>64</v>
      </c>
      <c r="Q17">
        <v>100</v>
      </c>
      <c r="R17" s="2">
        <v>0.97870637500000002</v>
      </c>
      <c r="S17">
        <v>98.404782630753274</v>
      </c>
      <c r="T17" s="2">
        <v>0.90174858599999996</v>
      </c>
    </row>
    <row r="18" spans="2:20" x14ac:dyDescent="0.25">
      <c r="B18" s="1" t="s">
        <v>7</v>
      </c>
      <c r="C18" s="1" t="s">
        <v>57</v>
      </c>
      <c r="D18" s="1" t="s">
        <v>59</v>
      </c>
      <c r="E18" s="1">
        <v>1724.02</v>
      </c>
      <c r="F18" s="1">
        <v>218.81480917386946</v>
      </c>
      <c r="G18" s="1">
        <v>130.81271387706479</v>
      </c>
      <c r="H18" s="7">
        <v>5.9999993039524711</v>
      </c>
      <c r="I18">
        <v>493.91009127076984</v>
      </c>
      <c r="J18">
        <v>1.042</v>
      </c>
      <c r="K18">
        <v>1.4550000000000001</v>
      </c>
      <c r="L18">
        <v>5</v>
      </c>
      <c r="M18">
        <v>5</v>
      </c>
      <c r="N18">
        <v>3500</v>
      </c>
      <c r="O18" s="1" t="s">
        <v>64</v>
      </c>
      <c r="Q18">
        <v>100</v>
      </c>
      <c r="R18" s="2">
        <v>0.97870637500000002</v>
      </c>
      <c r="S18">
        <v>98.434776603838131</v>
      </c>
      <c r="T18" s="2">
        <v>0.89482932500000001</v>
      </c>
    </row>
    <row r="19" spans="2:20" x14ac:dyDescent="0.25">
      <c r="B19" s="1" t="s">
        <v>7</v>
      </c>
      <c r="C19" s="1" t="s">
        <v>57</v>
      </c>
      <c r="D19" s="1" t="s">
        <v>59</v>
      </c>
      <c r="E19" s="1">
        <v>1724.02</v>
      </c>
      <c r="F19" s="1">
        <v>218.81480917386946</v>
      </c>
      <c r="G19" s="1">
        <v>130.81271387706479</v>
      </c>
      <c r="H19" s="7">
        <v>5.9999993039524711</v>
      </c>
      <c r="I19">
        <v>493.91009127076984</v>
      </c>
      <c r="J19">
        <v>1.042</v>
      </c>
      <c r="K19">
        <v>1.4550000000000001</v>
      </c>
      <c r="L19">
        <v>5</v>
      </c>
      <c r="M19">
        <v>5</v>
      </c>
      <c r="N19">
        <v>3750</v>
      </c>
      <c r="O19" s="1" t="s">
        <v>64</v>
      </c>
      <c r="Q19">
        <v>100</v>
      </c>
      <c r="R19" s="2">
        <v>0.97870637500000002</v>
      </c>
      <c r="S19">
        <v>98.464048944452642</v>
      </c>
      <c r="T19" s="2">
        <v>0.88802375099999997</v>
      </c>
    </row>
    <row r="20" spans="2:20" x14ac:dyDescent="0.25">
      <c r="B20" s="1" t="s">
        <v>7</v>
      </c>
      <c r="C20" s="1" t="s">
        <v>57</v>
      </c>
      <c r="D20" s="1" t="s">
        <v>59</v>
      </c>
      <c r="E20" s="1">
        <v>1724.02</v>
      </c>
      <c r="F20" s="1">
        <v>218.81480917386946</v>
      </c>
      <c r="G20" s="1">
        <v>130.81271387706479</v>
      </c>
      <c r="H20" s="7">
        <v>5.9999993039524711</v>
      </c>
      <c r="I20">
        <v>493.91009127076984</v>
      </c>
      <c r="J20">
        <v>1.042</v>
      </c>
      <c r="K20">
        <v>1.4550000000000001</v>
      </c>
      <c r="L20">
        <v>5</v>
      </c>
      <c r="M20">
        <v>5</v>
      </c>
      <c r="N20">
        <v>4000</v>
      </c>
      <c r="O20" s="1" t="s">
        <v>64</v>
      </c>
      <c r="Q20">
        <v>100</v>
      </c>
      <c r="R20" s="2">
        <v>0.97870637500000002</v>
      </c>
      <c r="S20">
        <v>98.492627259533023</v>
      </c>
      <c r="T20" s="2">
        <v>0.88132898299999995</v>
      </c>
    </row>
    <row r="21" spans="2:20" x14ac:dyDescent="0.25">
      <c r="B21" s="1" t="s">
        <v>7</v>
      </c>
      <c r="C21" s="1" t="s">
        <v>57</v>
      </c>
      <c r="D21" s="1" t="s">
        <v>59</v>
      </c>
      <c r="E21" s="1">
        <v>1724.02</v>
      </c>
      <c r="F21" s="1">
        <v>218.81480917386946</v>
      </c>
      <c r="G21" s="1">
        <v>130.81271387706479</v>
      </c>
      <c r="H21" s="7">
        <v>5.9999993039524711</v>
      </c>
      <c r="I21">
        <v>493.91009127076984</v>
      </c>
      <c r="J21">
        <v>1.042</v>
      </c>
      <c r="K21">
        <v>1.4550000000000001</v>
      </c>
      <c r="L21">
        <v>5</v>
      </c>
      <c r="M21">
        <v>5</v>
      </c>
      <c r="N21">
        <v>4250</v>
      </c>
      <c r="O21" s="1" t="s">
        <v>64</v>
      </c>
      <c r="Q21">
        <v>100</v>
      </c>
      <c r="R21" s="2">
        <v>0.97870637500000002</v>
      </c>
      <c r="S21">
        <v>98.520537229950065</v>
      </c>
      <c r="T21" s="2">
        <v>0.87474224499999997</v>
      </c>
    </row>
    <row r="22" spans="2:20" x14ac:dyDescent="0.25">
      <c r="B22" s="1" t="s">
        <v>7</v>
      </c>
      <c r="C22" s="1" t="s">
        <v>57</v>
      </c>
      <c r="D22" s="1" t="s">
        <v>59</v>
      </c>
      <c r="E22" s="1">
        <v>1724.02</v>
      </c>
      <c r="F22" s="1">
        <v>218.81480917386946</v>
      </c>
      <c r="G22" s="1">
        <v>130.81271387706479</v>
      </c>
      <c r="H22" s="7">
        <v>5.9999993039524711</v>
      </c>
      <c r="I22">
        <v>493.91009127076984</v>
      </c>
      <c r="J22">
        <v>1.042</v>
      </c>
      <c r="K22">
        <v>1.4550000000000001</v>
      </c>
      <c r="L22">
        <v>5</v>
      </c>
      <c r="M22">
        <v>5</v>
      </c>
      <c r="N22">
        <v>4500</v>
      </c>
      <c r="O22" s="1" t="s">
        <v>64</v>
      </c>
      <c r="Q22">
        <v>100</v>
      </c>
      <c r="R22" s="2">
        <v>0.97870637500000002</v>
      </c>
      <c r="S22">
        <v>98.547801968487533</v>
      </c>
      <c r="T22" s="2">
        <v>0.868260857</v>
      </c>
    </row>
    <row r="23" spans="2:20" x14ac:dyDescent="0.25">
      <c r="B23" s="1" t="s">
        <v>7</v>
      </c>
      <c r="C23" s="1" t="s">
        <v>57</v>
      </c>
      <c r="D23" s="1" t="s">
        <v>59</v>
      </c>
      <c r="E23" s="1">
        <v>1724.02</v>
      </c>
      <c r="F23" s="1">
        <v>218.81480917386946</v>
      </c>
      <c r="G23" s="1">
        <v>130.81271387706479</v>
      </c>
      <c r="H23" s="7">
        <v>5.9999993039524711</v>
      </c>
      <c r="I23">
        <v>493.91009127076984</v>
      </c>
      <c r="J23">
        <v>1.042</v>
      </c>
      <c r="K23">
        <v>1.4550000000000001</v>
      </c>
      <c r="L23">
        <v>5</v>
      </c>
      <c r="M23">
        <v>5</v>
      </c>
      <c r="N23">
        <v>4750</v>
      </c>
      <c r="O23" s="1" t="s">
        <v>64</v>
      </c>
      <c r="Q23">
        <v>100</v>
      </c>
      <c r="R23" s="2">
        <v>0.97870637500000002</v>
      </c>
      <c r="S23">
        <v>98.574443945907404</v>
      </c>
      <c r="T23" s="2">
        <v>0.86188223100000005</v>
      </c>
    </row>
    <row r="24" spans="2:20" x14ac:dyDescent="0.25">
      <c r="B24" s="1" t="s">
        <v>7</v>
      </c>
      <c r="C24" s="1" t="s">
        <v>57</v>
      </c>
      <c r="D24" s="1" t="s">
        <v>59</v>
      </c>
      <c r="E24" s="1">
        <v>1724.02</v>
      </c>
      <c r="F24" s="1">
        <v>218.81480917386946</v>
      </c>
      <c r="G24" s="1">
        <v>130.81271387706479</v>
      </c>
      <c r="H24" s="7">
        <v>5.9999993039524711</v>
      </c>
      <c r="I24">
        <v>493.91009127076984</v>
      </c>
      <c r="J24">
        <v>1.042</v>
      </c>
      <c r="K24">
        <v>1.4550000000000001</v>
      </c>
      <c r="L24">
        <v>5</v>
      </c>
      <c r="M24">
        <v>5</v>
      </c>
      <c r="N24">
        <v>5000</v>
      </c>
      <c r="O24" s="1" t="s">
        <v>64</v>
      </c>
      <c r="Q24">
        <v>100</v>
      </c>
      <c r="R24" s="2">
        <v>0.97870637500000002</v>
      </c>
      <c r="S24">
        <v>98.600484348928092</v>
      </c>
      <c r="T24" s="2">
        <v>0.85560386899999996</v>
      </c>
    </row>
    <row r="25" spans="2:20" x14ac:dyDescent="0.25">
      <c r="B25" s="1" t="s">
        <v>7</v>
      </c>
      <c r="C25" s="1" t="s">
        <v>57</v>
      </c>
      <c r="D25" s="1" t="s">
        <v>59</v>
      </c>
      <c r="E25" s="1">
        <v>1724.02</v>
      </c>
      <c r="F25" s="1">
        <v>218.81480917386946</v>
      </c>
      <c r="G25" s="1">
        <v>130.81271387706479</v>
      </c>
      <c r="H25" s="7">
        <v>5.9999993039524711</v>
      </c>
      <c r="I25">
        <v>493.91009127076984</v>
      </c>
      <c r="J25">
        <v>1.042</v>
      </c>
      <c r="K25">
        <v>1.4550000000000001</v>
      </c>
      <c r="L25">
        <v>10</v>
      </c>
      <c r="M25">
        <v>5</v>
      </c>
      <c r="N25">
        <v>500</v>
      </c>
      <c r="O25" s="1" t="s">
        <v>64</v>
      </c>
      <c r="Q25">
        <v>100</v>
      </c>
      <c r="R25" s="2">
        <v>0.98174333000000003</v>
      </c>
      <c r="S25">
        <v>84.742152365412437</v>
      </c>
      <c r="T25" s="2">
        <v>0.98387729599999996</v>
      </c>
    </row>
    <row r="26" spans="2:20" x14ac:dyDescent="0.25">
      <c r="B26" s="1" t="s">
        <v>7</v>
      </c>
      <c r="C26" s="1" t="s">
        <v>57</v>
      </c>
      <c r="D26" s="1" t="s">
        <v>59</v>
      </c>
      <c r="E26" s="1">
        <v>1724.02</v>
      </c>
      <c r="F26" s="1">
        <v>218.81480917386946</v>
      </c>
      <c r="G26" s="1">
        <v>130.81271387706479</v>
      </c>
      <c r="H26" s="7">
        <v>5.9999993039524711</v>
      </c>
      <c r="I26">
        <v>493.91009127076984</v>
      </c>
      <c r="J26">
        <v>1.042</v>
      </c>
      <c r="K26">
        <v>1.4550000000000001</v>
      </c>
      <c r="L26">
        <v>10</v>
      </c>
      <c r="M26">
        <v>5</v>
      </c>
      <c r="N26">
        <v>750</v>
      </c>
      <c r="O26" s="1" t="s">
        <v>64</v>
      </c>
      <c r="Q26">
        <v>100</v>
      </c>
      <c r="R26" s="2">
        <v>0.98174333000000003</v>
      </c>
      <c r="S26">
        <v>94.0629415794495</v>
      </c>
      <c r="T26" s="2">
        <v>0.97715864900000005</v>
      </c>
    </row>
    <row r="27" spans="2:20" x14ac:dyDescent="0.25">
      <c r="B27" s="1" t="s">
        <v>7</v>
      </c>
      <c r="C27" s="1" t="s">
        <v>57</v>
      </c>
      <c r="D27" s="1" t="s">
        <v>59</v>
      </c>
      <c r="E27" s="1">
        <v>1724.02</v>
      </c>
      <c r="F27" s="1">
        <v>218.81480917386946</v>
      </c>
      <c r="G27" s="1">
        <v>130.81271387706479</v>
      </c>
      <c r="H27" s="7">
        <v>5.9999993039524711</v>
      </c>
      <c r="I27">
        <v>493.91009127076984</v>
      </c>
      <c r="J27">
        <v>1.042</v>
      </c>
      <c r="K27">
        <v>1.4550000000000001</v>
      </c>
      <c r="L27">
        <v>10</v>
      </c>
      <c r="M27">
        <v>5</v>
      </c>
      <c r="N27">
        <v>1000</v>
      </c>
      <c r="O27" s="1" t="s">
        <v>64</v>
      </c>
      <c r="Q27">
        <v>100</v>
      </c>
      <c r="R27" s="2">
        <v>0.98174333000000003</v>
      </c>
      <c r="S27">
        <v>96.972228919559697</v>
      </c>
      <c r="T27" s="2">
        <v>0.96968555099999998</v>
      </c>
    </row>
    <row r="28" spans="2:20" x14ac:dyDescent="0.25">
      <c r="B28" s="1" t="s">
        <v>7</v>
      </c>
      <c r="C28" s="1" t="s">
        <v>57</v>
      </c>
      <c r="D28" s="1" t="s">
        <v>59</v>
      </c>
      <c r="E28" s="1">
        <v>1724.02</v>
      </c>
      <c r="F28" s="1">
        <v>218.81480917386946</v>
      </c>
      <c r="G28" s="1">
        <v>130.81271387706479</v>
      </c>
      <c r="H28" s="7">
        <v>5.9999993039524711</v>
      </c>
      <c r="I28">
        <v>493.91009127076984</v>
      </c>
      <c r="J28">
        <v>1.042</v>
      </c>
      <c r="K28">
        <v>1.4550000000000001</v>
      </c>
      <c r="L28">
        <v>10</v>
      </c>
      <c r="M28">
        <v>5</v>
      </c>
      <c r="N28">
        <v>1250</v>
      </c>
      <c r="O28" s="1" t="s">
        <v>64</v>
      </c>
      <c r="Q28">
        <v>100</v>
      </c>
      <c r="R28" s="2">
        <v>0.98174333000000003</v>
      </c>
      <c r="S28">
        <v>97.83969600193825</v>
      </c>
      <c r="T28" s="2">
        <v>0.961940719</v>
      </c>
    </row>
    <row r="29" spans="2:20" x14ac:dyDescent="0.25">
      <c r="B29" s="1" t="s">
        <v>7</v>
      </c>
      <c r="C29" s="1" t="s">
        <v>57</v>
      </c>
      <c r="D29" s="1" t="s">
        <v>59</v>
      </c>
      <c r="E29" s="1">
        <v>1724.02</v>
      </c>
      <c r="F29" s="1">
        <v>218.81480917386946</v>
      </c>
      <c r="G29" s="1">
        <v>130.81271387706479</v>
      </c>
      <c r="H29" s="7">
        <v>5.9999993039524711</v>
      </c>
      <c r="I29">
        <v>493.91009127076984</v>
      </c>
      <c r="J29">
        <v>1.042</v>
      </c>
      <c r="K29">
        <v>1.4550000000000001</v>
      </c>
      <c r="L29">
        <v>10</v>
      </c>
      <c r="M29">
        <v>5</v>
      </c>
      <c r="N29">
        <v>1500</v>
      </c>
      <c r="O29" s="1" t="s">
        <v>64</v>
      </c>
      <c r="Q29">
        <v>100</v>
      </c>
      <c r="R29" s="2">
        <v>0.98174333000000003</v>
      </c>
      <c r="S29">
        <v>98.106724972907216</v>
      </c>
      <c r="T29" s="2">
        <v>0.95417118300000003</v>
      </c>
    </row>
    <row r="30" spans="2:20" x14ac:dyDescent="0.25">
      <c r="B30" s="1" t="s">
        <v>7</v>
      </c>
      <c r="C30" s="1" t="s">
        <v>57</v>
      </c>
      <c r="D30" s="1" t="s">
        <v>59</v>
      </c>
      <c r="E30" s="1">
        <v>1724.02</v>
      </c>
      <c r="F30" s="1">
        <v>218.81480917386946</v>
      </c>
      <c r="G30" s="1">
        <v>130.81271387706479</v>
      </c>
      <c r="H30" s="7">
        <v>5.9999993039524711</v>
      </c>
      <c r="I30">
        <v>493.91009127076984</v>
      </c>
      <c r="J30">
        <v>1.042</v>
      </c>
      <c r="K30">
        <v>1.4550000000000001</v>
      </c>
      <c r="L30">
        <v>10</v>
      </c>
      <c r="M30">
        <v>5</v>
      </c>
      <c r="N30">
        <v>1750</v>
      </c>
      <c r="O30" s="1" t="s">
        <v>64</v>
      </c>
      <c r="Q30">
        <v>100</v>
      </c>
      <c r="R30" s="2">
        <v>0.98174333000000003</v>
      </c>
      <c r="S30">
        <v>98.204211618865273</v>
      </c>
      <c r="T30" s="2">
        <v>0.94647983000000002</v>
      </c>
    </row>
    <row r="31" spans="2:20" x14ac:dyDescent="0.25">
      <c r="B31" s="1" t="s">
        <v>7</v>
      </c>
      <c r="C31" s="1" t="s">
        <v>57</v>
      </c>
      <c r="D31" s="1" t="s">
        <v>59</v>
      </c>
      <c r="E31" s="1">
        <v>1724.02</v>
      </c>
      <c r="F31" s="1">
        <v>218.81480917386946</v>
      </c>
      <c r="G31" s="1">
        <v>130.81271387706479</v>
      </c>
      <c r="H31" s="7">
        <v>5.9999993039524711</v>
      </c>
      <c r="I31">
        <v>493.91009127076984</v>
      </c>
      <c r="J31">
        <v>1.042</v>
      </c>
      <c r="K31">
        <v>1.4550000000000001</v>
      </c>
      <c r="L31">
        <v>10</v>
      </c>
      <c r="M31">
        <v>5</v>
      </c>
      <c r="N31">
        <v>2000</v>
      </c>
      <c r="O31" s="1" t="s">
        <v>64</v>
      </c>
      <c r="Q31">
        <v>100</v>
      </c>
      <c r="R31" s="2">
        <v>0.98174333000000003</v>
      </c>
      <c r="S31">
        <v>98.254854627435208</v>
      </c>
      <c r="T31" s="2">
        <v>0.93890276399999995</v>
      </c>
    </row>
    <row r="32" spans="2:20" x14ac:dyDescent="0.25">
      <c r="B32" s="1" t="s">
        <v>7</v>
      </c>
      <c r="C32" s="1" t="s">
        <v>57</v>
      </c>
      <c r="D32" s="1" t="s">
        <v>59</v>
      </c>
      <c r="E32" s="1">
        <v>1724.02</v>
      </c>
      <c r="F32" s="1">
        <v>218.81480917386946</v>
      </c>
      <c r="G32" s="1">
        <v>130.81271387706479</v>
      </c>
      <c r="H32" s="7">
        <v>5.9999993039524711</v>
      </c>
      <c r="I32">
        <v>493.91009127076984</v>
      </c>
      <c r="J32">
        <v>1.042</v>
      </c>
      <c r="K32">
        <v>1.4550000000000001</v>
      </c>
      <c r="L32">
        <v>10</v>
      </c>
      <c r="M32">
        <v>5</v>
      </c>
      <c r="N32">
        <v>2250</v>
      </c>
      <c r="O32" s="1" t="s">
        <v>64</v>
      </c>
      <c r="Q32">
        <v>100</v>
      </c>
      <c r="R32" s="2">
        <v>0.98174333000000003</v>
      </c>
      <c r="S32">
        <v>98.292463947260899</v>
      </c>
      <c r="T32" s="2">
        <v>0.93144993899999995</v>
      </c>
    </row>
    <row r="33" spans="2:20" x14ac:dyDescent="0.25">
      <c r="B33" s="1" t="s">
        <v>7</v>
      </c>
      <c r="C33" s="1" t="s">
        <v>57</v>
      </c>
      <c r="D33" s="1" t="s">
        <v>59</v>
      </c>
      <c r="E33" s="1">
        <v>1724.02</v>
      </c>
      <c r="F33" s="1">
        <v>218.81480917386946</v>
      </c>
      <c r="G33" s="1">
        <v>130.81271387706479</v>
      </c>
      <c r="H33" s="7">
        <v>5.9999993039524711</v>
      </c>
      <c r="I33">
        <v>493.91009127076984</v>
      </c>
      <c r="J33">
        <v>1.042</v>
      </c>
      <c r="K33">
        <v>1.4550000000000001</v>
      </c>
      <c r="L33">
        <v>10</v>
      </c>
      <c r="M33">
        <v>5</v>
      </c>
      <c r="N33">
        <v>2500</v>
      </c>
      <c r="O33" s="1" t="s">
        <v>64</v>
      </c>
      <c r="Q33">
        <v>100</v>
      </c>
      <c r="R33" s="2">
        <v>0.98174333000000003</v>
      </c>
      <c r="S33">
        <v>98.326102065047323</v>
      </c>
      <c r="T33" s="2">
        <v>0.92412217399999996</v>
      </c>
    </row>
    <row r="34" spans="2:20" x14ac:dyDescent="0.25">
      <c r="B34" s="1" t="s">
        <v>7</v>
      </c>
      <c r="C34" s="1" t="s">
        <v>57</v>
      </c>
      <c r="D34" s="1" t="s">
        <v>59</v>
      </c>
      <c r="E34" s="1">
        <v>1724.02</v>
      </c>
      <c r="F34" s="1">
        <v>218.81480917386946</v>
      </c>
      <c r="G34" s="1">
        <v>130.81271387706479</v>
      </c>
      <c r="H34" s="7">
        <v>5.9999993039524711</v>
      </c>
      <c r="I34">
        <v>493.91009127076984</v>
      </c>
      <c r="J34">
        <v>1.042</v>
      </c>
      <c r="K34">
        <v>1.4550000000000001</v>
      </c>
      <c r="L34">
        <v>10</v>
      </c>
      <c r="M34">
        <v>5</v>
      </c>
      <c r="N34">
        <v>2750</v>
      </c>
      <c r="O34" s="1" t="s">
        <v>64</v>
      </c>
      <c r="Q34">
        <v>100</v>
      </c>
      <c r="R34" s="2">
        <v>0.98174333000000003</v>
      </c>
      <c r="S34">
        <v>98.358145974322809</v>
      </c>
      <c r="T34" s="2">
        <v>0.91691740600000005</v>
      </c>
    </row>
    <row r="35" spans="2:20" x14ac:dyDescent="0.25">
      <c r="B35" s="1" t="s">
        <v>7</v>
      </c>
      <c r="C35" s="1" t="s">
        <v>57</v>
      </c>
      <c r="D35" s="1" t="s">
        <v>59</v>
      </c>
      <c r="E35" s="1">
        <v>1724.02</v>
      </c>
      <c r="F35" s="1">
        <v>218.81480917386946</v>
      </c>
      <c r="G35" s="1">
        <v>130.81271387706479</v>
      </c>
      <c r="H35" s="7">
        <v>5.9999993039524711</v>
      </c>
      <c r="I35">
        <v>493.91009127076984</v>
      </c>
      <c r="J35">
        <v>1.042</v>
      </c>
      <c r="K35">
        <v>1.4550000000000001</v>
      </c>
      <c r="L35">
        <v>10</v>
      </c>
      <c r="M35">
        <v>5</v>
      </c>
      <c r="N35">
        <v>3000</v>
      </c>
      <c r="O35" s="1" t="s">
        <v>64</v>
      </c>
      <c r="Q35">
        <v>100</v>
      </c>
      <c r="R35" s="2">
        <v>0.98174333000000003</v>
      </c>
      <c r="S35">
        <v>98.389216175405949</v>
      </c>
      <c r="T35" s="2">
        <v>0.90983276999999996</v>
      </c>
    </row>
    <row r="36" spans="2:20" x14ac:dyDescent="0.25">
      <c r="B36" s="1" t="s">
        <v>7</v>
      </c>
      <c r="C36" s="1" t="s">
        <v>57</v>
      </c>
      <c r="D36" s="1" t="s">
        <v>59</v>
      </c>
      <c r="E36" s="1">
        <v>1724.02</v>
      </c>
      <c r="F36" s="1">
        <v>218.81480917386946</v>
      </c>
      <c r="G36" s="1">
        <v>130.81271387706479</v>
      </c>
      <c r="H36" s="7">
        <v>5.9999993039524711</v>
      </c>
      <c r="I36">
        <v>493.91009127076984</v>
      </c>
      <c r="J36">
        <v>1.042</v>
      </c>
      <c r="K36">
        <v>1.4550000000000001</v>
      </c>
      <c r="L36">
        <v>10</v>
      </c>
      <c r="M36">
        <v>5</v>
      </c>
      <c r="N36">
        <v>3250</v>
      </c>
      <c r="O36" s="1" t="s">
        <v>64</v>
      </c>
      <c r="Q36">
        <v>100</v>
      </c>
      <c r="R36" s="2">
        <v>0.98174333000000003</v>
      </c>
      <c r="S36">
        <v>98.419487044796583</v>
      </c>
      <c r="T36" s="2">
        <v>0.90286525699999998</v>
      </c>
    </row>
    <row r="37" spans="2:20" x14ac:dyDescent="0.25">
      <c r="B37" s="1" t="s">
        <v>7</v>
      </c>
      <c r="C37" s="1" t="s">
        <v>57</v>
      </c>
      <c r="D37" s="1" t="s">
        <v>59</v>
      </c>
      <c r="E37" s="1">
        <v>1724.02</v>
      </c>
      <c r="F37" s="1">
        <v>218.81480917386946</v>
      </c>
      <c r="G37" s="1">
        <v>130.81271387706479</v>
      </c>
      <c r="H37" s="7">
        <v>5.9999993039524711</v>
      </c>
      <c r="I37">
        <v>493.91009127076984</v>
      </c>
      <c r="J37">
        <v>1.042</v>
      </c>
      <c r="K37">
        <v>1.4550000000000001</v>
      </c>
      <c r="L37">
        <v>10</v>
      </c>
      <c r="M37">
        <v>5</v>
      </c>
      <c r="N37">
        <v>3500</v>
      </c>
      <c r="O37" s="1" t="s">
        <v>64</v>
      </c>
      <c r="Q37">
        <v>100</v>
      </c>
      <c r="R37" s="2">
        <v>0.98174333000000003</v>
      </c>
      <c r="S37">
        <v>98.449020314321274</v>
      </c>
      <c r="T37" s="2">
        <v>0.89601189699999995</v>
      </c>
    </row>
    <row r="38" spans="2:20" x14ac:dyDescent="0.25">
      <c r="B38" s="1" t="s">
        <v>7</v>
      </c>
      <c r="C38" s="1" t="s">
        <v>57</v>
      </c>
      <c r="D38" s="1" t="s">
        <v>59</v>
      </c>
      <c r="E38" s="1">
        <v>1724.02</v>
      </c>
      <c r="F38" s="1">
        <v>218.81480917386946</v>
      </c>
      <c r="G38" s="1">
        <v>130.81271387706479</v>
      </c>
      <c r="H38" s="7">
        <v>5.9999993039524711</v>
      </c>
      <c r="I38">
        <v>493.91009127076984</v>
      </c>
      <c r="J38">
        <v>1.042</v>
      </c>
      <c r="K38">
        <v>1.4550000000000001</v>
      </c>
      <c r="L38">
        <v>10</v>
      </c>
      <c r="M38">
        <v>5</v>
      </c>
      <c r="N38">
        <v>3750</v>
      </c>
      <c r="O38" s="1" t="s">
        <v>64</v>
      </c>
      <c r="Q38">
        <v>100</v>
      </c>
      <c r="R38" s="2">
        <v>0.98174333000000003</v>
      </c>
      <c r="S38">
        <v>98.477850350151499</v>
      </c>
      <c r="T38" s="2">
        <v>0.88926980600000005</v>
      </c>
    </row>
    <row r="39" spans="2:20" x14ac:dyDescent="0.25">
      <c r="B39" s="1" t="s">
        <v>7</v>
      </c>
      <c r="C39" s="1" t="s">
        <v>57</v>
      </c>
      <c r="D39" s="1" t="s">
        <v>59</v>
      </c>
      <c r="E39" s="1">
        <v>1724.02</v>
      </c>
      <c r="F39" s="1">
        <v>218.81480917386946</v>
      </c>
      <c r="G39" s="1">
        <v>130.81271387706479</v>
      </c>
      <c r="H39" s="7">
        <v>5.9999993039524711</v>
      </c>
      <c r="I39">
        <v>493.91009127076984</v>
      </c>
      <c r="J39">
        <v>1.042</v>
      </c>
      <c r="K39">
        <v>1.4550000000000001</v>
      </c>
      <c r="L39">
        <v>10</v>
      </c>
      <c r="M39">
        <v>5</v>
      </c>
      <c r="N39">
        <v>4000</v>
      </c>
      <c r="O39" s="1" t="s">
        <v>64</v>
      </c>
      <c r="Q39">
        <v>100</v>
      </c>
      <c r="R39" s="2">
        <v>0.98174333000000003</v>
      </c>
      <c r="S39">
        <v>98.506003881531768</v>
      </c>
      <c r="T39" s="2">
        <v>0.88263620099999995</v>
      </c>
    </row>
    <row r="40" spans="2:20" x14ac:dyDescent="0.25">
      <c r="B40" s="1" t="s">
        <v>7</v>
      </c>
      <c r="C40" s="1" t="s">
        <v>57</v>
      </c>
      <c r="D40" s="1" t="s">
        <v>59</v>
      </c>
      <c r="E40" s="1">
        <v>1724.02</v>
      </c>
      <c r="F40" s="1">
        <v>218.81480917386946</v>
      </c>
      <c r="G40" s="1">
        <v>130.81271387706479</v>
      </c>
      <c r="H40" s="7">
        <v>5.9999993039524711</v>
      </c>
      <c r="I40">
        <v>493.91009127076984</v>
      </c>
      <c r="J40">
        <v>1.042</v>
      </c>
      <c r="K40">
        <v>1.4550000000000001</v>
      </c>
      <c r="L40">
        <v>10</v>
      </c>
      <c r="M40">
        <v>5</v>
      </c>
      <c r="N40">
        <v>4250</v>
      </c>
      <c r="O40" s="1" t="s">
        <v>64</v>
      </c>
      <c r="Q40">
        <v>100</v>
      </c>
      <c r="R40" s="2">
        <v>0.98174333000000003</v>
      </c>
      <c r="S40">
        <v>98.53350509206426</v>
      </c>
      <c r="T40" s="2">
        <v>0.87610839299999999</v>
      </c>
    </row>
    <row r="41" spans="2:20" x14ac:dyDescent="0.25">
      <c r="B41" s="1" t="s">
        <v>7</v>
      </c>
      <c r="C41" s="1" t="s">
        <v>57</v>
      </c>
      <c r="D41" s="1" t="s">
        <v>59</v>
      </c>
      <c r="E41" s="1">
        <v>1724.02</v>
      </c>
      <c r="F41" s="1">
        <v>218.81480917386946</v>
      </c>
      <c r="G41" s="1">
        <v>130.81271387706479</v>
      </c>
      <c r="H41" s="7">
        <v>5.9999993039524711</v>
      </c>
      <c r="I41">
        <v>493.91009127076984</v>
      </c>
      <c r="J41">
        <v>1.042</v>
      </c>
      <c r="K41">
        <v>1.4550000000000001</v>
      </c>
      <c r="L41">
        <v>10</v>
      </c>
      <c r="M41">
        <v>5</v>
      </c>
      <c r="N41">
        <v>4500</v>
      </c>
      <c r="O41" s="1" t="s">
        <v>64</v>
      </c>
      <c r="Q41">
        <v>100</v>
      </c>
      <c r="R41" s="2">
        <v>0.98174333000000003</v>
      </c>
      <c r="S41">
        <v>98.560376892529931</v>
      </c>
      <c r="T41" s="2">
        <v>0.86968378899999998</v>
      </c>
    </row>
    <row r="42" spans="2:20" x14ac:dyDescent="0.25">
      <c r="B42" s="1" t="s">
        <v>7</v>
      </c>
      <c r="C42" s="1" t="s">
        <v>57</v>
      </c>
      <c r="D42" s="1" t="s">
        <v>59</v>
      </c>
      <c r="E42" s="1">
        <v>1724.02</v>
      </c>
      <c r="F42" s="1">
        <v>218.81480917386946</v>
      </c>
      <c r="G42" s="1">
        <v>130.81271387706479</v>
      </c>
      <c r="H42" s="7">
        <v>5.9999993039524711</v>
      </c>
      <c r="I42">
        <v>493.91009127076984</v>
      </c>
      <c r="J42">
        <v>1.042</v>
      </c>
      <c r="K42">
        <v>1.4550000000000001</v>
      </c>
      <c r="L42">
        <v>10</v>
      </c>
      <c r="M42">
        <v>5</v>
      </c>
      <c r="N42">
        <v>4750</v>
      </c>
      <c r="O42" s="1" t="s">
        <v>64</v>
      </c>
      <c r="Q42">
        <v>100</v>
      </c>
      <c r="R42" s="2">
        <v>0.98174333000000003</v>
      </c>
      <c r="S42">
        <v>98.586641557299245</v>
      </c>
      <c r="T42" s="2">
        <v>0.86335988200000002</v>
      </c>
    </row>
    <row r="43" spans="2:20" x14ac:dyDescent="0.25">
      <c r="B43" s="1" t="s">
        <v>7</v>
      </c>
      <c r="C43" s="1" t="s">
        <v>57</v>
      </c>
      <c r="D43" s="1" t="s">
        <v>59</v>
      </c>
      <c r="E43" s="1">
        <v>1724.02</v>
      </c>
      <c r="F43" s="1">
        <v>218.81480917386946</v>
      </c>
      <c r="G43" s="1">
        <v>130.81271387706479</v>
      </c>
      <c r="H43" s="7">
        <v>5.9999993039524711</v>
      </c>
      <c r="I43">
        <v>493.91009127076984</v>
      </c>
      <c r="J43">
        <v>1.042</v>
      </c>
      <c r="K43">
        <v>1.4550000000000001</v>
      </c>
      <c r="L43">
        <v>10</v>
      </c>
      <c r="M43">
        <v>5</v>
      </c>
      <c r="N43">
        <v>5000</v>
      </c>
      <c r="O43" s="1" t="s">
        <v>64</v>
      </c>
      <c r="Q43">
        <v>100</v>
      </c>
      <c r="R43" s="2">
        <v>0.98174333000000003</v>
      </c>
      <c r="S43">
        <v>98.61231881510021</v>
      </c>
      <c r="T43" s="2">
        <v>0.85713425200000004</v>
      </c>
    </row>
    <row r="44" spans="2:20" x14ac:dyDescent="0.25">
      <c r="B44" s="1" t="s">
        <v>7</v>
      </c>
      <c r="C44" s="1" t="s">
        <v>57</v>
      </c>
      <c r="D44" s="1" t="s">
        <v>59</v>
      </c>
      <c r="E44" s="1">
        <v>1724.02</v>
      </c>
      <c r="F44" s="1">
        <v>218.81480917386946</v>
      </c>
      <c r="G44" s="1">
        <v>130.81271387706479</v>
      </c>
      <c r="H44" s="7">
        <v>5.9999993039524711</v>
      </c>
      <c r="I44">
        <v>493.91009127076984</v>
      </c>
      <c r="J44">
        <v>1.042</v>
      </c>
      <c r="K44">
        <v>1.4550000000000001</v>
      </c>
      <c r="L44">
        <v>15</v>
      </c>
      <c r="M44">
        <v>5</v>
      </c>
      <c r="N44">
        <v>500</v>
      </c>
      <c r="O44" s="1" t="s">
        <v>64</v>
      </c>
      <c r="Q44">
        <v>100</v>
      </c>
      <c r="R44" s="2">
        <v>0.98479990799999995</v>
      </c>
      <c r="S44">
        <v>84.766032544905684</v>
      </c>
      <c r="T44" s="2">
        <v>0.984106131</v>
      </c>
    </row>
    <row r="45" spans="2:20" x14ac:dyDescent="0.25">
      <c r="B45" s="1" t="s">
        <v>7</v>
      </c>
      <c r="C45" s="1" t="s">
        <v>57</v>
      </c>
      <c r="D45" s="1" t="s">
        <v>59</v>
      </c>
      <c r="E45" s="1">
        <v>1724.02</v>
      </c>
      <c r="F45" s="1">
        <v>218.81480917386946</v>
      </c>
      <c r="G45" s="1">
        <v>130.81271387706479</v>
      </c>
      <c r="H45" s="7">
        <v>5.9999993039524711</v>
      </c>
      <c r="I45">
        <v>493.91009127076984</v>
      </c>
      <c r="J45">
        <v>1.042</v>
      </c>
      <c r="K45">
        <v>1.4550000000000001</v>
      </c>
      <c r="L45">
        <v>15</v>
      </c>
      <c r="M45">
        <v>5</v>
      </c>
      <c r="N45">
        <v>750</v>
      </c>
      <c r="O45" s="1" t="s">
        <v>64</v>
      </c>
      <c r="Q45">
        <v>100</v>
      </c>
      <c r="R45" s="2">
        <v>0.98479990799999995</v>
      </c>
      <c r="S45">
        <v>94.092642290146756</v>
      </c>
      <c r="T45" s="2">
        <v>0.97746849899999999</v>
      </c>
    </row>
    <row r="46" spans="2:20" x14ac:dyDescent="0.25">
      <c r="B46" s="1" t="s">
        <v>7</v>
      </c>
      <c r="C46" s="1" t="s">
        <v>57</v>
      </c>
      <c r="D46" s="1" t="s">
        <v>59</v>
      </c>
      <c r="E46" s="1">
        <v>1724.02</v>
      </c>
      <c r="F46" s="1">
        <v>218.81480917386946</v>
      </c>
      <c r="G46" s="1">
        <v>130.81271387706479</v>
      </c>
      <c r="H46" s="7">
        <v>5.9999993039524711</v>
      </c>
      <c r="I46">
        <v>493.91009127076984</v>
      </c>
      <c r="J46">
        <v>1.042</v>
      </c>
      <c r="K46">
        <v>1.4550000000000001</v>
      </c>
      <c r="L46">
        <v>15</v>
      </c>
      <c r="M46">
        <v>5</v>
      </c>
      <c r="N46">
        <v>1000</v>
      </c>
      <c r="O46" s="1" t="s">
        <v>64</v>
      </c>
      <c r="Q46">
        <v>100</v>
      </c>
      <c r="R46" s="2">
        <v>0.98479990799999995</v>
      </c>
      <c r="S46">
        <v>96.997452506608241</v>
      </c>
      <c r="T46" s="2">
        <v>0.97008142200000003</v>
      </c>
    </row>
    <row r="47" spans="2:20" x14ac:dyDescent="0.25">
      <c r="B47" s="1" t="s">
        <v>7</v>
      </c>
      <c r="C47" s="1" t="s">
        <v>57</v>
      </c>
      <c r="D47" s="1" t="s">
        <v>59</v>
      </c>
      <c r="E47" s="1">
        <v>1724.02</v>
      </c>
      <c r="F47" s="1">
        <v>218.81480917386946</v>
      </c>
      <c r="G47" s="1">
        <v>130.81271387706479</v>
      </c>
      <c r="H47" s="7">
        <v>5.9999993039524711</v>
      </c>
      <c r="I47">
        <v>493.91009127076984</v>
      </c>
      <c r="J47">
        <v>1.042</v>
      </c>
      <c r="K47">
        <v>1.4550000000000001</v>
      </c>
      <c r="L47">
        <v>15</v>
      </c>
      <c r="M47">
        <v>5</v>
      </c>
      <c r="N47">
        <v>1250</v>
      </c>
      <c r="O47" s="1" t="s">
        <v>64</v>
      </c>
      <c r="Q47">
        <v>100</v>
      </c>
      <c r="R47" s="2">
        <v>0.98479990799999995</v>
      </c>
      <c r="S47">
        <v>97.86099929091327</v>
      </c>
      <c r="T47" s="2">
        <v>0.96242390799999999</v>
      </c>
    </row>
    <row r="48" spans="2:20" x14ac:dyDescent="0.25">
      <c r="B48" s="1" t="s">
        <v>7</v>
      </c>
      <c r="C48" s="1" t="s">
        <v>57</v>
      </c>
      <c r="D48" s="1" t="s">
        <v>59</v>
      </c>
      <c r="E48" s="1">
        <v>1724.02</v>
      </c>
      <c r="F48" s="1">
        <v>218.81480917386946</v>
      </c>
      <c r="G48" s="1">
        <v>130.81271387706479</v>
      </c>
      <c r="H48" s="7">
        <v>5.9999993039524711</v>
      </c>
      <c r="I48">
        <v>493.91009127076984</v>
      </c>
      <c r="J48">
        <v>1.042</v>
      </c>
      <c r="K48">
        <v>1.4550000000000001</v>
      </c>
      <c r="L48">
        <v>15</v>
      </c>
      <c r="M48">
        <v>5</v>
      </c>
      <c r="N48">
        <v>1500</v>
      </c>
      <c r="O48" s="1" t="s">
        <v>64</v>
      </c>
      <c r="Q48">
        <v>100</v>
      </c>
      <c r="R48" s="2">
        <v>0.98479990799999995</v>
      </c>
      <c r="S48">
        <v>98.125839324449146</v>
      </c>
      <c r="T48" s="2">
        <v>0.95474061600000004</v>
      </c>
    </row>
    <row r="49" spans="2:20" x14ac:dyDescent="0.25">
      <c r="B49" s="1" t="s">
        <v>7</v>
      </c>
      <c r="C49" s="1" t="s">
        <v>57</v>
      </c>
      <c r="D49" s="1" t="s">
        <v>59</v>
      </c>
      <c r="E49" s="1">
        <v>1724.02</v>
      </c>
      <c r="F49" s="1">
        <v>218.81480917386946</v>
      </c>
      <c r="G49" s="1">
        <v>130.81271387706479</v>
      </c>
      <c r="H49" s="7">
        <v>5.9999993039524711</v>
      </c>
      <c r="I49">
        <v>493.91009127076984</v>
      </c>
      <c r="J49">
        <v>1.042</v>
      </c>
      <c r="K49">
        <v>1.4550000000000001</v>
      </c>
      <c r="L49">
        <v>15</v>
      </c>
      <c r="M49">
        <v>5</v>
      </c>
      <c r="N49">
        <v>1750</v>
      </c>
      <c r="O49" s="1" t="s">
        <v>64</v>
      </c>
      <c r="Q49">
        <v>100</v>
      </c>
      <c r="R49" s="2">
        <v>0.98479990799999995</v>
      </c>
      <c r="S49">
        <v>98.222118579955023</v>
      </c>
      <c r="T49" s="2">
        <v>0.94713323000000005</v>
      </c>
    </row>
    <row r="50" spans="2:20" x14ac:dyDescent="0.25">
      <c r="B50" s="1" t="s">
        <v>7</v>
      </c>
      <c r="C50" s="1" t="s">
        <v>57</v>
      </c>
      <c r="D50" s="1" t="s">
        <v>59</v>
      </c>
      <c r="E50" s="1">
        <v>1724.02</v>
      </c>
      <c r="F50" s="1">
        <v>218.81480917386946</v>
      </c>
      <c r="G50" s="1">
        <v>130.81271387706479</v>
      </c>
      <c r="H50" s="7">
        <v>5.9999993039524711</v>
      </c>
      <c r="I50">
        <v>493.91009127076984</v>
      </c>
      <c r="J50">
        <v>1.042</v>
      </c>
      <c r="K50">
        <v>1.4550000000000001</v>
      </c>
      <c r="L50">
        <v>15</v>
      </c>
      <c r="M50">
        <v>5</v>
      </c>
      <c r="N50">
        <v>2000</v>
      </c>
      <c r="O50" s="1" t="s">
        <v>64</v>
      </c>
      <c r="Q50">
        <v>100</v>
      </c>
      <c r="R50" s="2">
        <v>0.98479990799999995</v>
      </c>
      <c r="S50">
        <v>98.271975215629453</v>
      </c>
      <c r="T50" s="2">
        <v>0.93963737199999997</v>
      </c>
    </row>
    <row r="51" spans="2:20" x14ac:dyDescent="0.25">
      <c r="B51" s="1" t="s">
        <v>7</v>
      </c>
      <c r="C51" s="1" t="s">
        <v>57</v>
      </c>
      <c r="D51" s="1" t="s">
        <v>59</v>
      </c>
      <c r="E51" s="1">
        <v>1724.02</v>
      </c>
      <c r="F51" s="1">
        <v>218.81480917386946</v>
      </c>
      <c r="G51" s="1">
        <v>130.81271387706479</v>
      </c>
      <c r="H51" s="7">
        <v>5.9999993039524711</v>
      </c>
      <c r="I51">
        <v>493.91009127076984</v>
      </c>
      <c r="J51">
        <v>1.042</v>
      </c>
      <c r="K51">
        <v>1.4550000000000001</v>
      </c>
      <c r="L51">
        <v>15</v>
      </c>
      <c r="M51">
        <v>5</v>
      </c>
      <c r="N51">
        <v>2250</v>
      </c>
      <c r="O51" s="1" t="s">
        <v>64</v>
      </c>
      <c r="Q51">
        <v>100</v>
      </c>
      <c r="R51" s="2">
        <v>0.98479990799999995</v>
      </c>
      <c r="S51">
        <v>98.30896391319375</v>
      </c>
      <c r="T51" s="2">
        <v>0.93226287699999999</v>
      </c>
    </row>
    <row r="52" spans="2:20" x14ac:dyDescent="0.25">
      <c r="B52" s="1" t="s">
        <v>7</v>
      </c>
      <c r="C52" s="1" t="s">
        <v>57</v>
      </c>
      <c r="D52" s="1" t="s">
        <v>59</v>
      </c>
      <c r="E52" s="1">
        <v>1724.02</v>
      </c>
      <c r="F52" s="1">
        <v>218.81480917386946</v>
      </c>
      <c r="G52" s="1">
        <v>130.81271387706479</v>
      </c>
      <c r="H52" s="7">
        <v>5.9999993039524711</v>
      </c>
      <c r="I52">
        <v>493.91009127076984</v>
      </c>
      <c r="J52">
        <v>1.042</v>
      </c>
      <c r="K52">
        <v>1.4550000000000001</v>
      </c>
      <c r="L52">
        <v>15</v>
      </c>
      <c r="M52">
        <v>5</v>
      </c>
      <c r="N52">
        <v>2500</v>
      </c>
      <c r="O52" s="1" t="s">
        <v>64</v>
      </c>
      <c r="Q52">
        <v>100</v>
      </c>
      <c r="R52" s="2">
        <v>0.98479990799999995</v>
      </c>
      <c r="S52">
        <v>98.342051094319842</v>
      </c>
      <c r="T52" s="2">
        <v>0.92501059699999999</v>
      </c>
    </row>
    <row r="53" spans="2:20" x14ac:dyDescent="0.25">
      <c r="B53" s="1" t="s">
        <v>7</v>
      </c>
      <c r="C53" s="1" t="s">
        <v>57</v>
      </c>
      <c r="D53" s="1" t="s">
        <v>59</v>
      </c>
      <c r="E53" s="1">
        <v>1724.02</v>
      </c>
      <c r="F53" s="1">
        <v>218.81480917386946</v>
      </c>
      <c r="G53" s="1">
        <v>130.81271387706479</v>
      </c>
      <c r="H53" s="7">
        <v>5.9999993039524711</v>
      </c>
      <c r="I53">
        <v>493.91009127076984</v>
      </c>
      <c r="J53">
        <v>1.042</v>
      </c>
      <c r="K53">
        <v>1.4550000000000001</v>
      </c>
      <c r="L53">
        <v>15</v>
      </c>
      <c r="M53">
        <v>5</v>
      </c>
      <c r="N53">
        <v>2750</v>
      </c>
      <c r="O53" s="1" t="s">
        <v>64</v>
      </c>
      <c r="Q53">
        <v>100</v>
      </c>
      <c r="R53" s="2">
        <v>0.98479990799999995</v>
      </c>
      <c r="S53">
        <v>98.373579309223672</v>
      </c>
      <c r="T53" s="2">
        <v>0.91787855299999999</v>
      </c>
    </row>
    <row r="54" spans="2:20" x14ac:dyDescent="0.25">
      <c r="B54" s="1" t="s">
        <v>7</v>
      </c>
      <c r="C54" s="1" t="s">
        <v>57</v>
      </c>
      <c r="D54" s="1" t="s">
        <v>59</v>
      </c>
      <c r="E54" s="1">
        <v>1724.02</v>
      </c>
      <c r="F54" s="1">
        <v>218.81480917386946</v>
      </c>
      <c r="G54" s="1">
        <v>130.81271387706479</v>
      </c>
      <c r="H54" s="7">
        <v>5.9999993039524711</v>
      </c>
      <c r="I54">
        <v>493.91009127076984</v>
      </c>
      <c r="J54">
        <v>1.042</v>
      </c>
      <c r="K54">
        <v>1.4550000000000001</v>
      </c>
      <c r="L54">
        <v>15</v>
      </c>
      <c r="M54">
        <v>5</v>
      </c>
      <c r="N54">
        <v>3000</v>
      </c>
      <c r="O54" s="1" t="s">
        <v>64</v>
      </c>
      <c r="Q54">
        <v>100</v>
      </c>
      <c r="R54" s="2">
        <v>0.98479990799999995</v>
      </c>
      <c r="S54">
        <v>98.404159273932336</v>
      </c>
      <c r="T54" s="2">
        <v>0.91086398400000002</v>
      </c>
    </row>
    <row r="55" spans="2:20" x14ac:dyDescent="0.25">
      <c r="B55" s="1" t="s">
        <v>7</v>
      </c>
      <c r="C55" s="1" t="s">
        <v>57</v>
      </c>
      <c r="D55" s="1" t="s">
        <v>59</v>
      </c>
      <c r="E55" s="1">
        <v>1724.02</v>
      </c>
      <c r="F55" s="1">
        <v>218.81480917386946</v>
      </c>
      <c r="G55" s="1">
        <v>130.81271387706479</v>
      </c>
      <c r="H55" s="7">
        <v>5.9999993039524711</v>
      </c>
      <c r="I55">
        <v>493.91009127076984</v>
      </c>
      <c r="J55">
        <v>1.042</v>
      </c>
      <c r="K55">
        <v>1.4550000000000001</v>
      </c>
      <c r="L55">
        <v>15</v>
      </c>
      <c r="M55">
        <v>5</v>
      </c>
      <c r="N55">
        <v>3250</v>
      </c>
      <c r="O55" s="1" t="s">
        <v>64</v>
      </c>
      <c r="Q55">
        <v>100</v>
      </c>
      <c r="R55" s="2">
        <v>0.98479990799999995</v>
      </c>
      <c r="S55">
        <v>98.43396007098238</v>
      </c>
      <c r="T55" s="2">
        <v>0.90396398</v>
      </c>
    </row>
    <row r="56" spans="2:20" x14ac:dyDescent="0.25">
      <c r="B56" s="1" t="s">
        <v>7</v>
      </c>
      <c r="C56" s="1" t="s">
        <v>57</v>
      </c>
      <c r="D56" s="1" t="s">
        <v>59</v>
      </c>
      <c r="E56" s="1">
        <v>1724.02</v>
      </c>
      <c r="F56" s="1">
        <v>218.81480917386946</v>
      </c>
      <c r="G56" s="1">
        <v>130.81271387706479</v>
      </c>
      <c r="H56" s="7">
        <v>5.9999993039524711</v>
      </c>
      <c r="I56">
        <v>493.91009127076984</v>
      </c>
      <c r="J56">
        <v>1.042</v>
      </c>
      <c r="K56">
        <v>1.4550000000000001</v>
      </c>
      <c r="L56">
        <v>15</v>
      </c>
      <c r="M56">
        <v>5</v>
      </c>
      <c r="N56">
        <v>3500</v>
      </c>
      <c r="O56" s="1" t="s">
        <v>64</v>
      </c>
      <c r="Q56">
        <v>100</v>
      </c>
      <c r="R56" s="2">
        <v>0.98479990799999995</v>
      </c>
      <c r="S56">
        <v>98.463042898157454</v>
      </c>
      <c r="T56" s="2">
        <v>0.89717567200000004</v>
      </c>
    </row>
    <row r="57" spans="2:20" x14ac:dyDescent="0.25">
      <c r="B57" s="1" t="s">
        <v>7</v>
      </c>
      <c r="C57" s="1" t="s">
        <v>57</v>
      </c>
      <c r="D57" s="1" t="s">
        <v>59</v>
      </c>
      <c r="E57" s="1">
        <v>1724.02</v>
      </c>
      <c r="F57" s="1">
        <v>218.81480917386946</v>
      </c>
      <c r="G57" s="1">
        <v>130.81271387706479</v>
      </c>
      <c r="H57" s="7">
        <v>5.9999993039524711</v>
      </c>
      <c r="I57">
        <v>493.91009127076984</v>
      </c>
      <c r="J57">
        <v>1.042</v>
      </c>
      <c r="K57">
        <v>1.4550000000000001</v>
      </c>
      <c r="L57">
        <v>15</v>
      </c>
      <c r="M57">
        <v>5</v>
      </c>
      <c r="N57">
        <v>3750</v>
      </c>
      <c r="O57" s="1" t="s">
        <v>64</v>
      </c>
      <c r="Q57">
        <v>100</v>
      </c>
      <c r="R57" s="2">
        <v>0.98479990799999995</v>
      </c>
      <c r="S57">
        <v>98.491439931611922</v>
      </c>
      <c r="T57" s="2">
        <v>0.89049627200000003</v>
      </c>
    </row>
    <row r="58" spans="2:20" x14ac:dyDescent="0.25">
      <c r="B58" s="1" t="s">
        <v>7</v>
      </c>
      <c r="C58" s="1" t="s">
        <v>57</v>
      </c>
      <c r="D58" s="1" t="s">
        <v>59</v>
      </c>
      <c r="E58" s="1">
        <v>1724.02</v>
      </c>
      <c r="F58" s="1">
        <v>218.81480917386946</v>
      </c>
      <c r="G58" s="1">
        <v>130.81271387706479</v>
      </c>
      <c r="H58" s="7">
        <v>5.9999993039524711</v>
      </c>
      <c r="I58">
        <v>493.91009127076984</v>
      </c>
      <c r="J58">
        <v>1.042</v>
      </c>
      <c r="K58">
        <v>1.4550000000000001</v>
      </c>
      <c r="L58">
        <v>15</v>
      </c>
      <c r="M58">
        <v>5</v>
      </c>
      <c r="N58">
        <v>4000</v>
      </c>
      <c r="O58" s="1" t="s">
        <v>64</v>
      </c>
      <c r="Q58">
        <v>100</v>
      </c>
      <c r="R58" s="2">
        <v>0.98479990799999995</v>
      </c>
      <c r="S58">
        <v>98.519177669355216</v>
      </c>
      <c r="T58" s="2">
        <v>0.88392308799999997</v>
      </c>
    </row>
    <row r="59" spans="2:20" x14ac:dyDescent="0.25">
      <c r="B59" s="1" t="s">
        <v>7</v>
      </c>
      <c r="C59" s="1" t="s">
        <v>57</v>
      </c>
      <c r="D59" s="1" t="s">
        <v>59</v>
      </c>
      <c r="E59" s="1">
        <v>1724.02</v>
      </c>
      <c r="F59" s="1">
        <v>218.81480917386946</v>
      </c>
      <c r="G59" s="1">
        <v>130.81271387706479</v>
      </c>
      <c r="H59" s="7">
        <v>5.9999993039524711</v>
      </c>
      <c r="I59">
        <v>493.91009127076984</v>
      </c>
      <c r="J59">
        <v>1.042</v>
      </c>
      <c r="K59">
        <v>1.4550000000000001</v>
      </c>
      <c r="L59">
        <v>15</v>
      </c>
      <c r="M59">
        <v>5</v>
      </c>
      <c r="N59">
        <v>4250</v>
      </c>
      <c r="O59" s="1" t="s">
        <v>64</v>
      </c>
      <c r="Q59">
        <v>100</v>
      </c>
      <c r="R59" s="2">
        <v>0.98479990799999995</v>
      </c>
      <c r="S59">
        <v>98.546279454871851</v>
      </c>
      <c r="T59" s="2">
        <v>0.87745351800000004</v>
      </c>
    </row>
    <row r="60" spans="2:20" x14ac:dyDescent="0.25">
      <c r="B60" s="1" t="s">
        <v>7</v>
      </c>
      <c r="C60" s="1" t="s">
        <v>57</v>
      </c>
      <c r="D60" s="1" t="s">
        <v>59</v>
      </c>
      <c r="E60" s="1">
        <v>1724.02</v>
      </c>
      <c r="F60" s="1">
        <v>218.81480917386946</v>
      </c>
      <c r="G60" s="1">
        <v>130.81271387706479</v>
      </c>
      <c r="H60" s="7">
        <v>5.9999993039524711</v>
      </c>
      <c r="I60">
        <v>493.91009127076984</v>
      </c>
      <c r="J60">
        <v>1.042</v>
      </c>
      <c r="K60">
        <v>1.4550000000000001</v>
      </c>
      <c r="L60">
        <v>15</v>
      </c>
      <c r="M60">
        <v>5</v>
      </c>
      <c r="N60">
        <v>4500</v>
      </c>
      <c r="O60" s="1" t="s">
        <v>64</v>
      </c>
      <c r="Q60">
        <v>100</v>
      </c>
      <c r="R60" s="2">
        <v>0.98479990799999995</v>
      </c>
      <c r="S60">
        <v>98.572766738931364</v>
      </c>
      <c r="T60" s="2">
        <v>0.87108505000000003</v>
      </c>
    </row>
    <row r="61" spans="2:20" x14ac:dyDescent="0.25">
      <c r="B61" s="1" t="s">
        <v>7</v>
      </c>
      <c r="C61" s="1" t="s">
        <v>57</v>
      </c>
      <c r="D61" s="1" t="s">
        <v>59</v>
      </c>
      <c r="E61" s="1">
        <v>1724.02</v>
      </c>
      <c r="F61" s="1">
        <v>218.81480917386946</v>
      </c>
      <c r="G61" s="1">
        <v>130.81271387706479</v>
      </c>
      <c r="H61" s="7">
        <v>5.9999993039524711</v>
      </c>
      <c r="I61">
        <v>493.91009127076984</v>
      </c>
      <c r="J61">
        <v>1.042</v>
      </c>
      <c r="K61">
        <v>1.4550000000000001</v>
      </c>
      <c r="L61">
        <v>15</v>
      </c>
      <c r="M61">
        <v>5</v>
      </c>
      <c r="N61">
        <v>4750</v>
      </c>
      <c r="O61" s="1" t="s">
        <v>64</v>
      </c>
      <c r="Q61">
        <v>100</v>
      </c>
      <c r="R61" s="2">
        <v>0.98479990799999995</v>
      </c>
      <c r="S61">
        <v>98.598661603208313</v>
      </c>
      <c r="T61" s="2">
        <v>0.864815259</v>
      </c>
    </row>
    <row r="62" spans="2:20" x14ac:dyDescent="0.25">
      <c r="B62" s="1" t="s">
        <v>7</v>
      </c>
      <c r="C62" s="1" t="s">
        <v>57</v>
      </c>
      <c r="D62" s="1" t="s">
        <v>59</v>
      </c>
      <c r="E62" s="1">
        <v>1724.02</v>
      </c>
      <c r="F62" s="1">
        <v>218.81480917386946</v>
      </c>
      <c r="G62" s="1">
        <v>130.81271387706479</v>
      </c>
      <c r="H62" s="7">
        <v>5.9999993039524711</v>
      </c>
      <c r="I62">
        <v>493.91009127076984</v>
      </c>
      <c r="J62">
        <v>1.042</v>
      </c>
      <c r="K62">
        <v>1.4550000000000001</v>
      </c>
      <c r="L62">
        <v>15</v>
      </c>
      <c r="M62">
        <v>5</v>
      </c>
      <c r="N62">
        <v>5000</v>
      </c>
      <c r="O62" s="1" t="s">
        <v>64</v>
      </c>
      <c r="Q62">
        <v>100</v>
      </c>
      <c r="R62" s="2">
        <v>0.98479990799999995</v>
      </c>
      <c r="S62">
        <v>98.623982974852282</v>
      </c>
      <c r="T62" s="2">
        <v>0.85864179799999996</v>
      </c>
    </row>
    <row r="63" spans="2:20" x14ac:dyDescent="0.25">
      <c r="B63" s="1" t="s">
        <v>7</v>
      </c>
      <c r="C63" s="1" t="s">
        <v>57</v>
      </c>
      <c r="D63" s="1" t="s">
        <v>59</v>
      </c>
      <c r="E63" s="1">
        <v>1724.02</v>
      </c>
      <c r="F63" s="1">
        <v>218.81480917386946</v>
      </c>
      <c r="G63" s="1">
        <v>130.81271387706479</v>
      </c>
      <c r="H63" s="7">
        <v>5.9999993039524711</v>
      </c>
      <c r="I63">
        <v>493.91009127076984</v>
      </c>
      <c r="J63">
        <v>1.042</v>
      </c>
      <c r="K63">
        <v>1.4550000000000001</v>
      </c>
      <c r="L63">
        <v>20</v>
      </c>
      <c r="M63">
        <v>5</v>
      </c>
      <c r="N63">
        <v>500</v>
      </c>
      <c r="O63" s="1" t="s">
        <v>64</v>
      </c>
      <c r="Q63">
        <v>100</v>
      </c>
      <c r="R63" s="2">
        <v>0.98787544400000005</v>
      </c>
      <c r="S63">
        <v>84.789587364201878</v>
      </c>
      <c r="T63" s="2">
        <v>0.98433093100000002</v>
      </c>
    </row>
    <row r="64" spans="2:20" x14ac:dyDescent="0.25">
      <c r="B64" s="1" t="s">
        <v>7</v>
      </c>
      <c r="C64" s="1" t="s">
        <v>57</v>
      </c>
      <c r="D64" s="1" t="s">
        <v>59</v>
      </c>
      <c r="E64" s="1">
        <v>1724.02</v>
      </c>
      <c r="F64" s="1">
        <v>218.81480917386946</v>
      </c>
      <c r="G64" s="1">
        <v>130.81271387706479</v>
      </c>
      <c r="H64" s="7">
        <v>5.9999993039524711</v>
      </c>
      <c r="I64">
        <v>493.91009127076984</v>
      </c>
      <c r="J64">
        <v>1.042</v>
      </c>
      <c r="K64">
        <v>1.4550000000000001</v>
      </c>
      <c r="L64">
        <v>20</v>
      </c>
      <c r="M64">
        <v>5</v>
      </c>
      <c r="N64">
        <v>750</v>
      </c>
      <c r="O64" s="1" t="s">
        <v>64</v>
      </c>
      <c r="Q64">
        <v>100</v>
      </c>
      <c r="R64" s="2">
        <v>0.98787544400000005</v>
      </c>
      <c r="S64">
        <v>94.122022429154413</v>
      </c>
      <c r="T64" s="2">
        <v>0.97777301900000002</v>
      </c>
    </row>
    <row r="65" spans="2:20" x14ac:dyDescent="0.25">
      <c r="B65" s="1" t="s">
        <v>7</v>
      </c>
      <c r="C65" s="1" t="s">
        <v>57</v>
      </c>
      <c r="D65" s="1" t="s">
        <v>59</v>
      </c>
      <c r="E65" s="1">
        <v>1724.02</v>
      </c>
      <c r="F65" s="1">
        <v>218.81480917386946</v>
      </c>
      <c r="G65" s="1">
        <v>130.81271387706479</v>
      </c>
      <c r="H65" s="7">
        <v>5.9999993039524711</v>
      </c>
      <c r="I65">
        <v>493.91009127076984</v>
      </c>
      <c r="J65">
        <v>1.042</v>
      </c>
      <c r="K65">
        <v>1.4550000000000001</v>
      </c>
      <c r="L65">
        <v>20</v>
      </c>
      <c r="M65">
        <v>5</v>
      </c>
      <c r="N65">
        <v>1000</v>
      </c>
      <c r="O65" s="1" t="s">
        <v>64</v>
      </c>
      <c r="Q65">
        <v>100</v>
      </c>
      <c r="R65" s="2">
        <v>0.98787544400000005</v>
      </c>
      <c r="S65">
        <v>97.022349403865661</v>
      </c>
      <c r="T65" s="2">
        <v>0.97047063700000002</v>
      </c>
    </row>
    <row r="66" spans="2:20" x14ac:dyDescent="0.25">
      <c r="B66" s="1" t="s">
        <v>7</v>
      </c>
      <c r="C66" s="1" t="s">
        <v>57</v>
      </c>
      <c r="D66" s="1" t="s">
        <v>59</v>
      </c>
      <c r="E66" s="1">
        <v>1724.02</v>
      </c>
      <c r="F66" s="1">
        <v>218.81480917386946</v>
      </c>
      <c r="G66" s="1">
        <v>130.81271387706479</v>
      </c>
      <c r="H66" s="7">
        <v>5.9999993039524711</v>
      </c>
      <c r="I66">
        <v>493.91009127076984</v>
      </c>
      <c r="J66">
        <v>1.042</v>
      </c>
      <c r="K66">
        <v>1.4550000000000001</v>
      </c>
      <c r="L66">
        <v>20</v>
      </c>
      <c r="M66">
        <v>5</v>
      </c>
      <c r="N66">
        <v>1250</v>
      </c>
      <c r="O66" s="1" t="s">
        <v>64</v>
      </c>
      <c r="Q66">
        <v>100</v>
      </c>
      <c r="R66" s="2">
        <v>0.98787544400000005</v>
      </c>
      <c r="S66">
        <v>97.881987040180746</v>
      </c>
      <c r="T66" s="2">
        <v>0.96289913299999996</v>
      </c>
    </row>
    <row r="67" spans="2:20" x14ac:dyDescent="0.25">
      <c r="B67" s="1" t="s">
        <v>7</v>
      </c>
      <c r="C67" s="1" t="s">
        <v>57</v>
      </c>
      <c r="D67" s="1" t="s">
        <v>59</v>
      </c>
      <c r="E67" s="1">
        <v>1724.02</v>
      </c>
      <c r="F67" s="1">
        <v>218.81480917386946</v>
      </c>
      <c r="G67" s="1">
        <v>130.81271387706479</v>
      </c>
      <c r="H67" s="7">
        <v>5.9999993039524711</v>
      </c>
      <c r="I67">
        <v>493.91009127076984</v>
      </c>
      <c r="J67">
        <v>1.042</v>
      </c>
      <c r="K67">
        <v>1.4550000000000001</v>
      </c>
      <c r="L67">
        <v>20</v>
      </c>
      <c r="M67">
        <v>5</v>
      </c>
      <c r="N67">
        <v>1500</v>
      </c>
      <c r="O67" s="1" t="s">
        <v>64</v>
      </c>
      <c r="Q67">
        <v>100</v>
      </c>
      <c r="R67" s="2">
        <v>0.98787544400000005</v>
      </c>
      <c r="S67">
        <v>98.144655920080226</v>
      </c>
      <c r="T67" s="2">
        <v>0.95530082900000002</v>
      </c>
    </row>
    <row r="68" spans="2:20" x14ac:dyDescent="0.25">
      <c r="B68" s="1" t="s">
        <v>7</v>
      </c>
      <c r="C68" s="1" t="s">
        <v>57</v>
      </c>
      <c r="D68" s="1" t="s">
        <v>59</v>
      </c>
      <c r="E68" s="1">
        <v>1724.02</v>
      </c>
      <c r="F68" s="1">
        <v>218.81480917386946</v>
      </c>
      <c r="G68" s="1">
        <v>130.81271387706479</v>
      </c>
      <c r="H68" s="7">
        <v>5.9999993039524711</v>
      </c>
      <c r="I68">
        <v>493.91009127076984</v>
      </c>
      <c r="J68">
        <v>1.042</v>
      </c>
      <c r="K68">
        <v>1.4550000000000001</v>
      </c>
      <c r="L68">
        <v>20</v>
      </c>
      <c r="M68">
        <v>5</v>
      </c>
      <c r="N68">
        <v>1750</v>
      </c>
      <c r="O68" s="1" t="s">
        <v>64</v>
      </c>
      <c r="Q68">
        <v>100</v>
      </c>
      <c r="R68" s="2">
        <v>0.98787544400000005</v>
      </c>
      <c r="S68">
        <v>98.239745459795515</v>
      </c>
      <c r="T68" s="2">
        <v>0.94777621700000003</v>
      </c>
    </row>
    <row r="69" spans="2:20" x14ac:dyDescent="0.25">
      <c r="B69" s="1" t="s">
        <v>7</v>
      </c>
      <c r="C69" s="1" t="s">
        <v>57</v>
      </c>
      <c r="D69" s="1" t="s">
        <v>59</v>
      </c>
      <c r="E69" s="1">
        <v>1724.02</v>
      </c>
      <c r="F69" s="1">
        <v>218.81480917386946</v>
      </c>
      <c r="G69" s="1">
        <v>130.81271387706479</v>
      </c>
      <c r="H69" s="7">
        <v>5.9999993039524711</v>
      </c>
      <c r="I69">
        <v>493.91009127076984</v>
      </c>
      <c r="J69">
        <v>1.042</v>
      </c>
      <c r="K69">
        <v>1.4550000000000001</v>
      </c>
      <c r="L69">
        <v>20</v>
      </c>
      <c r="M69">
        <v>5</v>
      </c>
      <c r="N69">
        <v>2000</v>
      </c>
      <c r="O69" s="1" t="s">
        <v>64</v>
      </c>
      <c r="Q69">
        <v>100</v>
      </c>
      <c r="R69" s="2">
        <v>0.98787544400000005</v>
      </c>
      <c r="S69">
        <v>98.288831135181198</v>
      </c>
      <c r="T69" s="2">
        <v>0.94036044399999996</v>
      </c>
    </row>
    <row r="70" spans="2:20" x14ac:dyDescent="0.25">
      <c r="B70" s="1" t="s">
        <v>7</v>
      </c>
      <c r="C70" s="1" t="s">
        <v>57</v>
      </c>
      <c r="D70" s="1" t="s">
        <v>59</v>
      </c>
      <c r="E70" s="1">
        <v>1724.02</v>
      </c>
      <c r="F70" s="1">
        <v>218.81480917386946</v>
      </c>
      <c r="G70" s="1">
        <v>130.81271387706479</v>
      </c>
      <c r="H70" s="7">
        <v>5.9999993039524711</v>
      </c>
      <c r="I70">
        <v>493.91009127076984</v>
      </c>
      <c r="J70">
        <v>1.042</v>
      </c>
      <c r="K70">
        <v>1.4550000000000001</v>
      </c>
      <c r="L70">
        <v>20</v>
      </c>
      <c r="M70">
        <v>5</v>
      </c>
      <c r="N70">
        <v>2250</v>
      </c>
      <c r="O70" s="1" t="s">
        <v>64</v>
      </c>
      <c r="Q70">
        <v>100</v>
      </c>
      <c r="R70" s="2">
        <v>0.98787544400000005</v>
      </c>
      <c r="S70">
        <v>98.325213018695791</v>
      </c>
      <c r="T70" s="2">
        <v>0.93306322799999997</v>
      </c>
    </row>
    <row r="71" spans="2:20" x14ac:dyDescent="0.25">
      <c r="B71" s="1" t="s">
        <v>7</v>
      </c>
      <c r="C71" s="1" t="s">
        <v>57</v>
      </c>
      <c r="D71" s="1" t="s">
        <v>59</v>
      </c>
      <c r="E71" s="1">
        <v>1724.02</v>
      </c>
      <c r="F71" s="1">
        <v>218.81480917386946</v>
      </c>
      <c r="G71" s="1">
        <v>130.81271387706479</v>
      </c>
      <c r="H71" s="7">
        <v>5.9999993039524711</v>
      </c>
      <c r="I71">
        <v>493.91009127076984</v>
      </c>
      <c r="J71">
        <v>1.042</v>
      </c>
      <c r="K71">
        <v>1.4550000000000001</v>
      </c>
      <c r="L71">
        <v>20</v>
      </c>
      <c r="M71">
        <v>5</v>
      </c>
      <c r="N71">
        <v>2500</v>
      </c>
      <c r="O71" s="1" t="s">
        <v>64</v>
      </c>
      <c r="Q71">
        <v>100</v>
      </c>
      <c r="R71" s="2">
        <v>0.98787544400000005</v>
      </c>
      <c r="S71">
        <v>98.357760621355155</v>
      </c>
      <c r="T71" s="2">
        <v>0.92588544800000006</v>
      </c>
    </row>
    <row r="72" spans="2:20" x14ac:dyDescent="0.25">
      <c r="B72" s="1" t="s">
        <v>7</v>
      </c>
      <c r="C72" s="1" t="s">
        <v>57</v>
      </c>
      <c r="D72" s="1" t="s">
        <v>59</v>
      </c>
      <c r="E72" s="1">
        <v>1724.02</v>
      </c>
      <c r="F72" s="1">
        <v>218.81480917386946</v>
      </c>
      <c r="G72" s="1">
        <v>130.81271387706479</v>
      </c>
      <c r="H72" s="7">
        <v>5.9999993039524711</v>
      </c>
      <c r="I72">
        <v>493.91009127076984</v>
      </c>
      <c r="J72">
        <v>1.042</v>
      </c>
      <c r="K72">
        <v>1.4550000000000001</v>
      </c>
      <c r="L72">
        <v>20</v>
      </c>
      <c r="M72">
        <v>5</v>
      </c>
      <c r="N72">
        <v>2750</v>
      </c>
      <c r="O72" s="1" t="s">
        <v>64</v>
      </c>
      <c r="Q72">
        <v>100</v>
      </c>
      <c r="R72" s="2">
        <v>0.98787544400000005</v>
      </c>
      <c r="S72">
        <v>98.388784519583325</v>
      </c>
      <c r="T72" s="2">
        <v>0.918825208</v>
      </c>
    </row>
    <row r="73" spans="2:20" x14ac:dyDescent="0.25">
      <c r="B73" s="1" t="s">
        <v>7</v>
      </c>
      <c r="C73" s="1" t="s">
        <v>57</v>
      </c>
      <c r="D73" s="1" t="s">
        <v>59</v>
      </c>
      <c r="E73" s="1">
        <v>1724.02</v>
      </c>
      <c r="F73" s="1">
        <v>218.81480917386946</v>
      </c>
      <c r="G73" s="1">
        <v>130.81271387706479</v>
      </c>
      <c r="H73" s="7">
        <v>5.9999993039524711</v>
      </c>
      <c r="I73">
        <v>493.91009127076984</v>
      </c>
      <c r="J73">
        <v>1.042</v>
      </c>
      <c r="K73">
        <v>1.4550000000000001</v>
      </c>
      <c r="L73">
        <v>20</v>
      </c>
      <c r="M73">
        <v>5</v>
      </c>
      <c r="N73">
        <v>3000</v>
      </c>
      <c r="O73" s="1" t="s">
        <v>64</v>
      </c>
      <c r="Q73">
        <v>100</v>
      </c>
      <c r="R73" s="2">
        <v>0.98787544400000005</v>
      </c>
      <c r="S73">
        <v>98.418884562538523</v>
      </c>
      <c r="T73" s="2">
        <v>0.91187984399999999</v>
      </c>
    </row>
    <row r="74" spans="2:20" x14ac:dyDescent="0.25">
      <c r="B74" s="1" t="s">
        <v>7</v>
      </c>
      <c r="C74" s="1" t="s">
        <v>57</v>
      </c>
      <c r="D74" s="1" t="s">
        <v>59</v>
      </c>
      <c r="E74" s="1">
        <v>1724.02</v>
      </c>
      <c r="F74" s="1">
        <v>218.81480917386946</v>
      </c>
      <c r="G74" s="1">
        <v>130.81271387706479</v>
      </c>
      <c r="H74" s="7">
        <v>5.9999993039524711</v>
      </c>
      <c r="I74">
        <v>493.91009127076984</v>
      </c>
      <c r="J74">
        <v>1.042</v>
      </c>
      <c r="K74">
        <v>1.4550000000000001</v>
      </c>
      <c r="L74">
        <v>20</v>
      </c>
      <c r="M74">
        <v>5</v>
      </c>
      <c r="N74">
        <v>3250</v>
      </c>
      <c r="O74" s="1" t="s">
        <v>64</v>
      </c>
      <c r="Q74">
        <v>100</v>
      </c>
      <c r="R74" s="2">
        <v>0.98787544400000005</v>
      </c>
      <c r="S74">
        <v>98.448225880750257</v>
      </c>
      <c r="T74" s="2">
        <v>0.90504654600000001</v>
      </c>
    </row>
    <row r="75" spans="2:20" x14ac:dyDescent="0.25">
      <c r="B75" s="1" t="s">
        <v>7</v>
      </c>
      <c r="C75" s="1" t="s">
        <v>57</v>
      </c>
      <c r="D75" s="1" t="s">
        <v>59</v>
      </c>
      <c r="E75" s="1">
        <v>1724.02</v>
      </c>
      <c r="F75" s="1">
        <v>218.81480917386946</v>
      </c>
      <c r="G75" s="1">
        <v>130.81271387706479</v>
      </c>
      <c r="H75" s="7">
        <v>5.9999993039524711</v>
      </c>
      <c r="I75">
        <v>493.91009127076984</v>
      </c>
      <c r="J75">
        <v>1.042</v>
      </c>
      <c r="K75">
        <v>1.4550000000000001</v>
      </c>
      <c r="L75">
        <v>20</v>
      </c>
      <c r="M75">
        <v>5</v>
      </c>
      <c r="N75">
        <v>3500</v>
      </c>
      <c r="O75" s="1" t="s">
        <v>64</v>
      </c>
      <c r="Q75">
        <v>100</v>
      </c>
      <c r="R75" s="2">
        <v>0.98787544400000005</v>
      </c>
      <c r="S75">
        <v>98.476867270694967</v>
      </c>
      <c r="T75" s="2">
        <v>0.89832254</v>
      </c>
    </row>
    <row r="76" spans="2:20" x14ac:dyDescent="0.25">
      <c r="B76" s="1" t="s">
        <v>7</v>
      </c>
      <c r="C76" s="1" t="s">
        <v>57</v>
      </c>
      <c r="D76" s="1" t="s">
        <v>59</v>
      </c>
      <c r="E76" s="1">
        <v>1724.02</v>
      </c>
      <c r="F76" s="1">
        <v>218.81480917386946</v>
      </c>
      <c r="G76" s="1">
        <v>130.81271387706479</v>
      </c>
      <c r="H76" s="7">
        <v>5.9999993039524711</v>
      </c>
      <c r="I76">
        <v>493.91009127076984</v>
      </c>
      <c r="J76">
        <v>1.042</v>
      </c>
      <c r="K76">
        <v>1.4550000000000001</v>
      </c>
      <c r="L76">
        <v>20</v>
      </c>
      <c r="M76">
        <v>5</v>
      </c>
      <c r="N76">
        <v>3750</v>
      </c>
      <c r="O76" s="1" t="s">
        <v>64</v>
      </c>
      <c r="Q76">
        <v>100</v>
      </c>
      <c r="R76" s="2">
        <v>0.98787544400000005</v>
      </c>
      <c r="S76">
        <v>98.504840632588525</v>
      </c>
      <c r="T76" s="2">
        <v>0.89170513200000001</v>
      </c>
    </row>
    <row r="77" spans="2:20" x14ac:dyDescent="0.25">
      <c r="B77" s="1" t="s">
        <v>7</v>
      </c>
      <c r="C77" s="1" t="s">
        <v>57</v>
      </c>
      <c r="D77" s="1" t="s">
        <v>59</v>
      </c>
      <c r="E77" s="1">
        <v>1724.02</v>
      </c>
      <c r="F77" s="1">
        <v>218.81480917386946</v>
      </c>
      <c r="G77" s="1">
        <v>130.81271387706479</v>
      </c>
      <c r="H77" s="7">
        <v>5.9999993039524711</v>
      </c>
      <c r="I77">
        <v>493.91009127076984</v>
      </c>
      <c r="J77">
        <v>1.042</v>
      </c>
      <c r="K77">
        <v>1.4550000000000001</v>
      </c>
      <c r="L77">
        <v>20</v>
      </c>
      <c r="M77">
        <v>5</v>
      </c>
      <c r="N77">
        <v>4000</v>
      </c>
      <c r="O77" s="1" t="s">
        <v>64</v>
      </c>
      <c r="Q77">
        <v>100</v>
      </c>
      <c r="R77" s="2">
        <v>0.98787544400000005</v>
      </c>
      <c r="S77">
        <v>98.532170986208186</v>
      </c>
      <c r="T77" s="2">
        <v>0.88519171600000002</v>
      </c>
    </row>
    <row r="78" spans="2:20" x14ac:dyDescent="0.25">
      <c r="B78" s="1" t="s">
        <v>7</v>
      </c>
      <c r="C78" s="1" t="s">
        <v>57</v>
      </c>
      <c r="D78" s="1" t="s">
        <v>59</v>
      </c>
      <c r="E78" s="1">
        <v>1724.02</v>
      </c>
      <c r="F78" s="1">
        <v>218.81480917386946</v>
      </c>
      <c r="G78" s="1">
        <v>130.81271387706479</v>
      </c>
      <c r="H78" s="7">
        <v>5.9999993039524711</v>
      </c>
      <c r="I78">
        <v>493.91009127076984</v>
      </c>
      <c r="J78">
        <v>1.042</v>
      </c>
      <c r="K78">
        <v>1.4550000000000001</v>
      </c>
      <c r="L78">
        <v>20</v>
      </c>
      <c r="M78">
        <v>5</v>
      </c>
      <c r="N78">
        <v>4250</v>
      </c>
      <c r="O78" s="1" t="s">
        <v>64</v>
      </c>
      <c r="Q78">
        <v>100</v>
      </c>
      <c r="R78" s="2">
        <v>0.98787544400000005</v>
      </c>
      <c r="S78">
        <v>98.5588808493534</v>
      </c>
      <c r="T78" s="2">
        <v>0.87877977600000001</v>
      </c>
    </row>
    <row r="79" spans="2:20" x14ac:dyDescent="0.25">
      <c r="B79" s="1" t="s">
        <v>7</v>
      </c>
      <c r="C79" s="1" t="s">
        <v>57</v>
      </c>
      <c r="D79" s="1" t="s">
        <v>59</v>
      </c>
      <c r="E79" s="1">
        <v>1724.02</v>
      </c>
      <c r="F79" s="1">
        <v>218.81480917386946</v>
      </c>
      <c r="G79" s="1">
        <v>130.81271387706479</v>
      </c>
      <c r="H79" s="7">
        <v>5.9999993039524711</v>
      </c>
      <c r="I79">
        <v>493.91009127076984</v>
      </c>
      <c r="J79">
        <v>1.042</v>
      </c>
      <c r="K79">
        <v>1.4550000000000001</v>
      </c>
      <c r="L79">
        <v>20</v>
      </c>
      <c r="M79">
        <v>5</v>
      </c>
      <c r="N79">
        <v>4500</v>
      </c>
      <c r="O79" s="1" t="s">
        <v>64</v>
      </c>
      <c r="Q79">
        <v>100</v>
      </c>
      <c r="R79" s="2">
        <v>0.98787544400000005</v>
      </c>
      <c r="S79">
        <v>98.584991488834746</v>
      </c>
      <c r="T79" s="2">
        <v>0.87246687999999994</v>
      </c>
    </row>
    <row r="80" spans="2:20" x14ac:dyDescent="0.25">
      <c r="B80" s="1" t="s">
        <v>7</v>
      </c>
      <c r="C80" s="1" t="s">
        <v>57</v>
      </c>
      <c r="D80" s="1" t="s">
        <v>59</v>
      </c>
      <c r="E80" s="1">
        <v>1724.02</v>
      </c>
      <c r="F80" s="1">
        <v>218.81480917386946</v>
      </c>
      <c r="G80" s="1">
        <v>130.81271387706479</v>
      </c>
      <c r="H80" s="7">
        <v>5.9999993039524711</v>
      </c>
      <c r="I80">
        <v>493.91009127076984</v>
      </c>
      <c r="J80">
        <v>1.042</v>
      </c>
      <c r="K80">
        <v>1.4550000000000001</v>
      </c>
      <c r="L80">
        <v>20</v>
      </c>
      <c r="M80">
        <v>5</v>
      </c>
      <c r="N80">
        <v>4750</v>
      </c>
      <c r="O80" s="1" t="s">
        <v>64</v>
      </c>
      <c r="Q80">
        <v>100</v>
      </c>
      <c r="R80" s="2">
        <v>0.98787544400000005</v>
      </c>
      <c r="S80">
        <v>98.610523545968462</v>
      </c>
      <c r="T80" s="2">
        <v>0.866250678</v>
      </c>
    </row>
    <row r="81" spans="2:20" x14ac:dyDescent="0.25">
      <c r="B81" s="1" t="s">
        <v>7</v>
      </c>
      <c r="C81" s="1" t="s">
        <v>57</v>
      </c>
      <c r="D81" s="1" t="s">
        <v>59</v>
      </c>
      <c r="E81" s="1">
        <v>1724.02</v>
      </c>
      <c r="F81" s="1">
        <v>218.81480917386946</v>
      </c>
      <c r="G81" s="1">
        <v>130.81271387706479</v>
      </c>
      <c r="H81" s="7">
        <v>5.9999993039524711</v>
      </c>
      <c r="I81">
        <v>493.91009127076984</v>
      </c>
      <c r="J81">
        <v>1.042</v>
      </c>
      <c r="K81">
        <v>1.4550000000000001</v>
      </c>
      <c r="L81">
        <v>20</v>
      </c>
      <c r="M81">
        <v>5</v>
      </c>
      <c r="N81">
        <v>5000</v>
      </c>
      <c r="O81" s="1" t="s">
        <v>64</v>
      </c>
      <c r="Q81">
        <v>100</v>
      </c>
      <c r="R81" s="2">
        <v>0.98787544400000005</v>
      </c>
      <c r="S81">
        <v>98.635495785587423</v>
      </c>
      <c r="T81" s="2">
        <v>0.86012889800000003</v>
      </c>
    </row>
    <row r="82" spans="2:20" x14ac:dyDescent="0.25">
      <c r="B82" s="1" t="s">
        <v>7</v>
      </c>
      <c r="C82" s="1" t="s">
        <v>57</v>
      </c>
      <c r="D82" s="1" t="s">
        <v>59</v>
      </c>
      <c r="E82" s="1">
        <v>1724.02</v>
      </c>
      <c r="F82" s="1">
        <v>218.81480917386946</v>
      </c>
      <c r="G82" s="1">
        <v>130.81271387706479</v>
      </c>
      <c r="H82" s="7">
        <v>5.9999993039524711</v>
      </c>
      <c r="I82">
        <v>493.91009127076984</v>
      </c>
      <c r="J82">
        <v>1.042</v>
      </c>
      <c r="K82">
        <v>1.4550000000000001</v>
      </c>
      <c r="L82">
        <v>25</v>
      </c>
      <c r="M82">
        <v>5</v>
      </c>
      <c r="N82">
        <v>500</v>
      </c>
      <c r="O82" s="1" t="s">
        <v>64</v>
      </c>
      <c r="Q82">
        <v>100</v>
      </c>
      <c r="R82" s="2">
        <v>0.99097027400000004</v>
      </c>
      <c r="S82">
        <v>84.812817300694135</v>
      </c>
      <c r="T82" s="2">
        <v>0.98455169399999998</v>
      </c>
    </row>
    <row r="83" spans="2:20" x14ac:dyDescent="0.25">
      <c r="B83" s="1" t="s">
        <v>7</v>
      </c>
      <c r="C83" s="1" t="s">
        <v>57</v>
      </c>
      <c r="D83" s="1" t="s">
        <v>59</v>
      </c>
      <c r="E83" s="1">
        <v>1724.02</v>
      </c>
      <c r="F83" s="1">
        <v>218.81480917386946</v>
      </c>
      <c r="G83" s="1">
        <v>130.81271387706479</v>
      </c>
      <c r="H83" s="7">
        <v>5.9999993039524711</v>
      </c>
      <c r="I83">
        <v>493.91009127076984</v>
      </c>
      <c r="J83">
        <v>1.042</v>
      </c>
      <c r="K83">
        <v>1.4550000000000001</v>
      </c>
      <c r="L83">
        <v>25</v>
      </c>
      <c r="M83">
        <v>5</v>
      </c>
      <c r="N83">
        <v>750</v>
      </c>
      <c r="O83" s="1" t="s">
        <v>64</v>
      </c>
      <c r="Q83">
        <v>100</v>
      </c>
      <c r="R83" s="2">
        <v>0.99097027400000004</v>
      </c>
      <c r="S83">
        <v>94.151075511770415</v>
      </c>
      <c r="T83" s="2">
        <v>0.978072202</v>
      </c>
    </row>
    <row r="84" spans="2:20" x14ac:dyDescent="0.25">
      <c r="B84" s="1" t="s">
        <v>7</v>
      </c>
      <c r="C84" s="1" t="s">
        <v>57</v>
      </c>
      <c r="D84" s="1" t="s">
        <v>59</v>
      </c>
      <c r="E84" s="1">
        <v>1724.02</v>
      </c>
      <c r="F84" s="1">
        <v>218.81480917386946</v>
      </c>
      <c r="G84" s="1">
        <v>130.81271387706479</v>
      </c>
      <c r="H84" s="7">
        <v>5.9999993039524711</v>
      </c>
      <c r="I84">
        <v>493.91009127076984</v>
      </c>
      <c r="J84">
        <v>1.042</v>
      </c>
      <c r="K84">
        <v>1.4550000000000001</v>
      </c>
      <c r="L84">
        <v>25</v>
      </c>
      <c r="M84">
        <v>5</v>
      </c>
      <c r="N84">
        <v>1000</v>
      </c>
      <c r="O84" s="1" t="s">
        <v>64</v>
      </c>
      <c r="Q84">
        <v>100</v>
      </c>
      <c r="R84" s="2">
        <v>0.99097027400000004</v>
      </c>
      <c r="S84">
        <v>97.046915904154773</v>
      </c>
      <c r="T84" s="2">
        <v>0.97085318399999998</v>
      </c>
    </row>
    <row r="85" spans="2:20" x14ac:dyDescent="0.25">
      <c r="B85" s="1" t="s">
        <v>7</v>
      </c>
      <c r="C85" s="1" t="s">
        <v>57</v>
      </c>
      <c r="D85" s="1" t="s">
        <v>59</v>
      </c>
      <c r="E85" s="1">
        <v>1724.02</v>
      </c>
      <c r="F85" s="1">
        <v>218.81480917386946</v>
      </c>
      <c r="G85" s="1">
        <v>130.81271387706479</v>
      </c>
      <c r="H85" s="7">
        <v>5.9999993039524711</v>
      </c>
      <c r="I85">
        <v>493.91009127076984</v>
      </c>
      <c r="J85">
        <v>1.042</v>
      </c>
      <c r="K85">
        <v>1.4550000000000001</v>
      </c>
      <c r="L85">
        <v>25</v>
      </c>
      <c r="M85">
        <v>5</v>
      </c>
      <c r="N85">
        <v>1250</v>
      </c>
      <c r="O85" s="1" t="s">
        <v>64</v>
      </c>
      <c r="Q85">
        <v>100</v>
      </c>
      <c r="R85" s="2">
        <v>0.99097027400000004</v>
      </c>
      <c r="S85">
        <v>97.902659098464696</v>
      </c>
      <c r="T85" s="2">
        <v>0.96336637300000005</v>
      </c>
    </row>
    <row r="86" spans="2:20" x14ac:dyDescent="0.25">
      <c r="B86" s="1" t="s">
        <v>7</v>
      </c>
      <c r="C86" s="1" t="s">
        <v>57</v>
      </c>
      <c r="D86" s="1" t="s">
        <v>59</v>
      </c>
      <c r="E86" s="1">
        <v>1724.02</v>
      </c>
      <c r="F86" s="1">
        <v>218.81480917386946</v>
      </c>
      <c r="G86" s="1">
        <v>130.81271387706479</v>
      </c>
      <c r="H86" s="7">
        <v>5.9999993039524711</v>
      </c>
      <c r="I86">
        <v>493.91009127076984</v>
      </c>
      <c r="J86">
        <v>1.042</v>
      </c>
      <c r="K86">
        <v>1.4550000000000001</v>
      </c>
      <c r="L86">
        <v>25</v>
      </c>
      <c r="M86">
        <v>5</v>
      </c>
      <c r="N86">
        <v>1500</v>
      </c>
      <c r="O86" s="1" t="s">
        <v>64</v>
      </c>
      <c r="Q86">
        <v>100</v>
      </c>
      <c r="R86" s="2">
        <v>0.99097027400000004</v>
      </c>
      <c r="S86">
        <v>98.163175563781678</v>
      </c>
      <c r="T86" s="2">
        <v>0.95585178999999998</v>
      </c>
    </row>
    <row r="87" spans="2:20" x14ac:dyDescent="0.25">
      <c r="B87" s="1" t="s">
        <v>7</v>
      </c>
      <c r="C87" s="1" t="s">
        <v>57</v>
      </c>
      <c r="D87" s="1" t="s">
        <v>59</v>
      </c>
      <c r="E87" s="1">
        <v>1724.02</v>
      </c>
      <c r="F87" s="1">
        <v>218.81480917386946</v>
      </c>
      <c r="G87" s="1">
        <v>130.81271387706479</v>
      </c>
      <c r="H87" s="7">
        <v>5.9999993039524711</v>
      </c>
      <c r="I87">
        <v>493.91009127076984</v>
      </c>
      <c r="J87">
        <v>1.042</v>
      </c>
      <c r="K87">
        <v>1.4550000000000001</v>
      </c>
      <c r="L87">
        <v>25</v>
      </c>
      <c r="M87">
        <v>5</v>
      </c>
      <c r="N87">
        <v>1750</v>
      </c>
      <c r="O87" s="1" t="s">
        <v>64</v>
      </c>
      <c r="Q87">
        <v>100</v>
      </c>
      <c r="R87" s="2">
        <v>0.99097027400000004</v>
      </c>
      <c r="S87">
        <v>98.257092894687787</v>
      </c>
      <c r="T87" s="2">
        <v>0.94840874799999997</v>
      </c>
    </row>
    <row r="88" spans="2:20" x14ac:dyDescent="0.25">
      <c r="B88" s="1" t="s">
        <v>7</v>
      </c>
      <c r="C88" s="1" t="s">
        <v>57</v>
      </c>
      <c r="D88" s="1" t="s">
        <v>59</v>
      </c>
      <c r="E88" s="1">
        <v>1724.02</v>
      </c>
      <c r="F88" s="1">
        <v>218.81480917386946</v>
      </c>
      <c r="G88" s="1">
        <v>130.81271387706479</v>
      </c>
      <c r="H88" s="7">
        <v>5.9999993039524711</v>
      </c>
      <c r="I88">
        <v>493.91009127076984</v>
      </c>
      <c r="J88">
        <v>1.042</v>
      </c>
      <c r="K88">
        <v>1.4550000000000001</v>
      </c>
      <c r="L88">
        <v>25</v>
      </c>
      <c r="M88">
        <v>5</v>
      </c>
      <c r="N88">
        <v>2000</v>
      </c>
      <c r="O88" s="1" t="s">
        <v>64</v>
      </c>
      <c r="Q88">
        <v>100</v>
      </c>
      <c r="R88" s="2">
        <v>0.99097027400000004</v>
      </c>
      <c r="S88">
        <v>98.305422154327843</v>
      </c>
      <c r="T88" s="2">
        <v>0.94107192699999997</v>
      </c>
    </row>
    <row r="89" spans="2:20" x14ac:dyDescent="0.25">
      <c r="B89" s="1" t="s">
        <v>7</v>
      </c>
      <c r="C89" s="1" t="s">
        <v>57</v>
      </c>
      <c r="D89" s="1" t="s">
        <v>59</v>
      </c>
      <c r="E89" s="1">
        <v>1724.02</v>
      </c>
      <c r="F89" s="1">
        <v>218.81480917386946</v>
      </c>
      <c r="G89" s="1">
        <v>130.81271387706479</v>
      </c>
      <c r="H89" s="7">
        <v>5.9999993039524711</v>
      </c>
      <c r="I89">
        <v>493.91009127076984</v>
      </c>
      <c r="J89">
        <v>1.042</v>
      </c>
      <c r="K89">
        <v>1.4550000000000001</v>
      </c>
      <c r="L89">
        <v>25</v>
      </c>
      <c r="M89">
        <v>5</v>
      </c>
      <c r="N89">
        <v>2250</v>
      </c>
      <c r="O89" s="1" t="s">
        <v>64</v>
      </c>
      <c r="Q89">
        <v>100</v>
      </c>
      <c r="R89" s="2">
        <v>0.99097027400000004</v>
      </c>
      <c r="S89">
        <v>98.341209546889317</v>
      </c>
      <c r="T89" s="2">
        <v>0.93385092400000003</v>
      </c>
    </row>
    <row r="90" spans="2:20" x14ac:dyDescent="0.25">
      <c r="B90" s="1" t="s">
        <v>7</v>
      </c>
      <c r="C90" s="1" t="s">
        <v>57</v>
      </c>
      <c r="D90" s="1" t="s">
        <v>59</v>
      </c>
      <c r="E90" s="1">
        <v>1724.02</v>
      </c>
      <c r="F90" s="1">
        <v>218.81480917386946</v>
      </c>
      <c r="G90" s="1">
        <v>130.81271387706479</v>
      </c>
      <c r="H90" s="7">
        <v>5.9999993039524711</v>
      </c>
      <c r="I90">
        <v>493.91009127076984</v>
      </c>
      <c r="J90">
        <v>1.042</v>
      </c>
      <c r="K90">
        <v>1.4550000000000001</v>
      </c>
      <c r="L90">
        <v>25</v>
      </c>
      <c r="M90">
        <v>5</v>
      </c>
      <c r="N90">
        <v>2500</v>
      </c>
      <c r="O90" s="1" t="s">
        <v>64</v>
      </c>
      <c r="Q90">
        <v>100</v>
      </c>
      <c r="R90" s="2">
        <v>0.99097027400000004</v>
      </c>
      <c r="S90">
        <v>98.373230596239154</v>
      </c>
      <c r="T90" s="2">
        <v>0.92674664600000001</v>
      </c>
    </row>
    <row r="91" spans="2:20" x14ac:dyDescent="0.25">
      <c r="B91" s="1" t="s">
        <v>7</v>
      </c>
      <c r="C91" s="1" t="s">
        <v>57</v>
      </c>
      <c r="D91" s="1" t="s">
        <v>59</v>
      </c>
      <c r="E91" s="1">
        <v>1724.02</v>
      </c>
      <c r="F91" s="1">
        <v>218.81480917386946</v>
      </c>
      <c r="G91" s="1">
        <v>130.81271387706479</v>
      </c>
      <c r="H91" s="7">
        <v>5.9999993039524711</v>
      </c>
      <c r="I91">
        <v>493.91009127076984</v>
      </c>
      <c r="J91">
        <v>1.042</v>
      </c>
      <c r="K91">
        <v>1.4550000000000001</v>
      </c>
      <c r="L91">
        <v>25</v>
      </c>
      <c r="M91">
        <v>5</v>
      </c>
      <c r="N91">
        <v>2750</v>
      </c>
      <c r="O91" s="1" t="s">
        <v>64</v>
      </c>
      <c r="Q91">
        <v>100</v>
      </c>
      <c r="R91" s="2">
        <v>0.99097027400000004</v>
      </c>
      <c r="S91">
        <v>98.403761356977554</v>
      </c>
      <c r="T91" s="2">
        <v>0.91975727600000001</v>
      </c>
    </row>
    <row r="92" spans="2:20" x14ac:dyDescent="0.25">
      <c r="B92" s="1" t="s">
        <v>7</v>
      </c>
      <c r="C92" s="1" t="s">
        <v>57</v>
      </c>
      <c r="D92" s="1" t="s">
        <v>59</v>
      </c>
      <c r="E92" s="1">
        <v>1724.02</v>
      </c>
      <c r="F92" s="1">
        <v>218.81480917386946</v>
      </c>
      <c r="G92" s="1">
        <v>130.81271387706479</v>
      </c>
      <c r="H92" s="7">
        <v>5.9999993039524711</v>
      </c>
      <c r="I92">
        <v>493.91009127076984</v>
      </c>
      <c r="J92">
        <v>1.042</v>
      </c>
      <c r="K92">
        <v>1.4550000000000001</v>
      </c>
      <c r="L92">
        <v>25</v>
      </c>
      <c r="M92">
        <v>5</v>
      </c>
      <c r="N92">
        <v>3000</v>
      </c>
      <c r="O92" s="1" t="s">
        <v>64</v>
      </c>
      <c r="Q92">
        <v>100</v>
      </c>
      <c r="R92" s="2">
        <v>0.99097027400000004</v>
      </c>
      <c r="S92">
        <v>98.433391618729715</v>
      </c>
      <c r="T92" s="2">
        <v>0.91288024300000004</v>
      </c>
    </row>
    <row r="93" spans="2:20" x14ac:dyDescent="0.25">
      <c r="B93" s="1" t="s">
        <v>7</v>
      </c>
      <c r="C93" s="1" t="s">
        <v>57</v>
      </c>
      <c r="D93" s="1" t="s">
        <v>59</v>
      </c>
      <c r="E93" s="1">
        <v>1724.02</v>
      </c>
      <c r="F93" s="1">
        <v>218.81480917386946</v>
      </c>
      <c r="G93" s="1">
        <v>130.81271387706479</v>
      </c>
      <c r="H93" s="7">
        <v>5.9999993039524711</v>
      </c>
      <c r="I93">
        <v>493.91009127076984</v>
      </c>
      <c r="J93">
        <v>1.042</v>
      </c>
      <c r="K93">
        <v>1.4550000000000001</v>
      </c>
      <c r="L93">
        <v>25</v>
      </c>
      <c r="M93">
        <v>5</v>
      </c>
      <c r="N93">
        <v>3250</v>
      </c>
      <c r="O93" s="1" t="s">
        <v>64</v>
      </c>
      <c r="Q93">
        <v>100</v>
      </c>
      <c r="R93" s="2">
        <v>0.99097027400000004</v>
      </c>
      <c r="S93">
        <v>98.46228324804899</v>
      </c>
      <c r="T93" s="2">
        <v>0.90611283300000001</v>
      </c>
    </row>
    <row r="94" spans="2:20" x14ac:dyDescent="0.25">
      <c r="B94" s="1" t="s">
        <v>7</v>
      </c>
      <c r="C94" s="1" t="s">
        <v>57</v>
      </c>
      <c r="D94" s="1" t="s">
        <v>59</v>
      </c>
      <c r="E94" s="1">
        <v>1724.02</v>
      </c>
      <c r="F94" s="1">
        <v>218.81480917386946</v>
      </c>
      <c r="G94" s="1">
        <v>130.81271387706479</v>
      </c>
      <c r="H94" s="7">
        <v>5.9999993039524711</v>
      </c>
      <c r="I94">
        <v>493.91009127076984</v>
      </c>
      <c r="J94">
        <v>1.042</v>
      </c>
      <c r="K94">
        <v>1.4550000000000001</v>
      </c>
      <c r="L94">
        <v>25</v>
      </c>
      <c r="M94">
        <v>5</v>
      </c>
      <c r="N94">
        <v>3500</v>
      </c>
      <c r="O94" s="1" t="s">
        <v>64</v>
      </c>
      <c r="Q94">
        <v>100</v>
      </c>
      <c r="R94" s="2">
        <v>0.99097027400000004</v>
      </c>
      <c r="S94">
        <v>98.490493301344955</v>
      </c>
      <c r="T94" s="2">
        <v>0.899452366</v>
      </c>
    </row>
    <row r="95" spans="2:20" x14ac:dyDescent="0.25">
      <c r="B95" s="1" t="s">
        <v>7</v>
      </c>
      <c r="C95" s="1" t="s">
        <v>57</v>
      </c>
      <c r="D95" s="1" t="s">
        <v>59</v>
      </c>
      <c r="E95" s="1">
        <v>1724.02</v>
      </c>
      <c r="F95" s="1">
        <v>218.81480917386946</v>
      </c>
      <c r="G95" s="1">
        <v>130.81271387706479</v>
      </c>
      <c r="H95" s="7">
        <v>5.9999993039524711</v>
      </c>
      <c r="I95">
        <v>493.91009127076984</v>
      </c>
      <c r="J95">
        <v>1.042</v>
      </c>
      <c r="K95">
        <v>1.4550000000000001</v>
      </c>
      <c r="L95">
        <v>25</v>
      </c>
      <c r="M95">
        <v>5</v>
      </c>
      <c r="N95">
        <v>3750</v>
      </c>
      <c r="O95" s="1" t="s">
        <v>64</v>
      </c>
      <c r="Q95">
        <v>100</v>
      </c>
      <c r="R95" s="2">
        <v>0.99097027400000004</v>
      </c>
      <c r="S95">
        <v>98.518051547179113</v>
      </c>
      <c r="T95" s="2">
        <v>0.89289623500000004</v>
      </c>
    </row>
    <row r="96" spans="2:20" x14ac:dyDescent="0.25">
      <c r="B96" s="1" t="s">
        <v>7</v>
      </c>
      <c r="C96" s="1" t="s">
        <v>57</v>
      </c>
      <c r="D96" s="1" t="s">
        <v>59</v>
      </c>
      <c r="E96" s="1">
        <v>1724.02</v>
      </c>
      <c r="F96" s="1">
        <v>218.81480917386946</v>
      </c>
      <c r="G96" s="1">
        <v>130.81271387706479</v>
      </c>
      <c r="H96" s="7">
        <v>5.9999993039524711</v>
      </c>
      <c r="I96">
        <v>493.91009127076984</v>
      </c>
      <c r="J96">
        <v>1.042</v>
      </c>
      <c r="K96">
        <v>1.4550000000000001</v>
      </c>
      <c r="L96">
        <v>25</v>
      </c>
      <c r="M96">
        <v>5</v>
      </c>
      <c r="N96">
        <v>4000</v>
      </c>
      <c r="O96" s="1" t="s">
        <v>64</v>
      </c>
      <c r="Q96">
        <v>100</v>
      </c>
      <c r="R96" s="2">
        <v>0.99097027400000004</v>
      </c>
      <c r="S96">
        <v>98.544982792686127</v>
      </c>
      <c r="T96" s="2">
        <v>0.88644192099999997</v>
      </c>
    </row>
    <row r="97" spans="2:20" x14ac:dyDescent="0.25">
      <c r="B97" s="1" t="s">
        <v>7</v>
      </c>
      <c r="C97" s="1" t="s">
        <v>57</v>
      </c>
      <c r="D97" s="1" t="s">
        <v>59</v>
      </c>
      <c r="E97" s="1">
        <v>1724.02</v>
      </c>
      <c r="F97" s="1">
        <v>218.81480917386946</v>
      </c>
      <c r="G97" s="1">
        <v>130.81271387706479</v>
      </c>
      <c r="H97" s="7">
        <v>5.9999993039524711</v>
      </c>
      <c r="I97">
        <v>493.91009127076984</v>
      </c>
      <c r="J97">
        <v>1.042</v>
      </c>
      <c r="K97">
        <v>1.4550000000000001</v>
      </c>
      <c r="L97">
        <v>25</v>
      </c>
      <c r="M97">
        <v>5</v>
      </c>
      <c r="N97">
        <v>4250</v>
      </c>
      <c r="O97" s="1" t="s">
        <v>64</v>
      </c>
      <c r="Q97">
        <v>100</v>
      </c>
      <c r="R97" s="2">
        <v>0.99097027400000004</v>
      </c>
      <c r="S97">
        <v>98.57130874410872</v>
      </c>
      <c r="T97" s="2">
        <v>0.88008698799999996</v>
      </c>
    </row>
    <row r="98" spans="2:20" x14ac:dyDescent="0.25">
      <c r="B98" s="1" t="s">
        <v>7</v>
      </c>
      <c r="C98" s="1" t="s">
        <v>57</v>
      </c>
      <c r="D98" s="1" t="s">
        <v>59</v>
      </c>
      <c r="E98" s="1">
        <v>1724.02</v>
      </c>
      <c r="F98" s="1">
        <v>218.81480917386946</v>
      </c>
      <c r="G98" s="1">
        <v>130.81271387706479</v>
      </c>
      <c r="H98" s="7">
        <v>5.9999993039524711</v>
      </c>
      <c r="I98">
        <v>493.91009127076984</v>
      </c>
      <c r="J98">
        <v>1.042</v>
      </c>
      <c r="K98">
        <v>1.4550000000000001</v>
      </c>
      <c r="L98">
        <v>25</v>
      </c>
      <c r="M98">
        <v>5</v>
      </c>
      <c r="N98">
        <v>4500</v>
      </c>
      <c r="O98" s="1" t="s">
        <v>64</v>
      </c>
      <c r="Q98">
        <v>100</v>
      </c>
      <c r="R98" s="2">
        <v>0.99097027400000004</v>
      </c>
      <c r="S98">
        <v>98.597049867332998</v>
      </c>
      <c r="T98" s="2">
        <v>0.87382908299999995</v>
      </c>
    </row>
    <row r="99" spans="2:20" x14ac:dyDescent="0.25">
      <c r="B99" s="1" t="s">
        <v>7</v>
      </c>
      <c r="C99" s="1" t="s">
        <v>57</v>
      </c>
      <c r="D99" s="1" t="s">
        <v>59</v>
      </c>
      <c r="E99" s="1">
        <v>1724.02</v>
      </c>
      <c r="F99" s="1">
        <v>218.81480917386946</v>
      </c>
      <c r="G99" s="1">
        <v>130.81271387706479</v>
      </c>
      <c r="H99" s="7">
        <v>5.9999993039524711</v>
      </c>
      <c r="I99">
        <v>493.91009127076984</v>
      </c>
      <c r="J99">
        <v>1.042</v>
      </c>
      <c r="K99">
        <v>1.4550000000000001</v>
      </c>
      <c r="L99">
        <v>25</v>
      </c>
      <c r="M99">
        <v>5</v>
      </c>
      <c r="N99">
        <v>4750</v>
      </c>
      <c r="O99" s="1" t="s">
        <v>64</v>
      </c>
      <c r="Q99">
        <v>100</v>
      </c>
      <c r="R99" s="2">
        <v>0.99097027400000004</v>
      </c>
      <c r="S99">
        <v>98.62222662824496</v>
      </c>
      <c r="T99" s="2">
        <v>0.86766593000000003</v>
      </c>
    </row>
    <row r="100" spans="2:20" x14ac:dyDescent="0.25">
      <c r="B100" s="1" t="s">
        <v>7</v>
      </c>
      <c r="C100" s="1" t="s">
        <v>57</v>
      </c>
      <c r="D100" s="1" t="s">
        <v>59</v>
      </c>
      <c r="E100" s="1">
        <v>1724.02</v>
      </c>
      <c r="F100" s="1">
        <v>218.81480917386946</v>
      </c>
      <c r="G100" s="1">
        <v>130.81271387706479</v>
      </c>
      <c r="H100" s="7">
        <v>5.9999993039524711</v>
      </c>
      <c r="I100">
        <v>493.91009127076984</v>
      </c>
      <c r="J100">
        <v>1.042</v>
      </c>
      <c r="K100">
        <v>1.4550000000000001</v>
      </c>
      <c r="L100">
        <v>25</v>
      </c>
      <c r="M100">
        <v>5</v>
      </c>
      <c r="N100">
        <v>5000</v>
      </c>
      <c r="O100" s="1" t="s">
        <v>64</v>
      </c>
      <c r="Q100">
        <v>100</v>
      </c>
      <c r="R100" s="2">
        <v>0.99097027400000004</v>
      </c>
      <c r="S100">
        <v>98.646856391838853</v>
      </c>
      <c r="T100" s="2">
        <v>0.86159532800000005</v>
      </c>
    </row>
    <row r="101" spans="2:20" x14ac:dyDescent="0.25">
      <c r="B101" s="1" t="s">
        <v>7</v>
      </c>
      <c r="C101" s="1" t="s">
        <v>57</v>
      </c>
      <c r="D101" s="1" t="s">
        <v>59</v>
      </c>
      <c r="E101" s="1">
        <v>1724.02</v>
      </c>
      <c r="F101" s="1">
        <v>218.81480917386946</v>
      </c>
      <c r="G101" s="1">
        <v>130.81271387706479</v>
      </c>
      <c r="H101" s="7">
        <v>5.9999993039524711</v>
      </c>
      <c r="I101">
        <v>493.91009127076984</v>
      </c>
      <c r="J101">
        <v>1.042</v>
      </c>
      <c r="K101">
        <v>1.4550000000000001</v>
      </c>
      <c r="L101">
        <v>30</v>
      </c>
      <c r="M101">
        <v>5</v>
      </c>
      <c r="N101">
        <v>500</v>
      </c>
      <c r="O101" s="1" t="s">
        <v>64</v>
      </c>
      <c r="Q101">
        <v>100</v>
      </c>
      <c r="R101" s="2">
        <v>0.99408455200000001</v>
      </c>
      <c r="S101">
        <v>84.835714253209531</v>
      </c>
      <c r="T101" s="2">
        <v>0.98476847199999995</v>
      </c>
    </row>
    <row r="102" spans="2:20" x14ac:dyDescent="0.25">
      <c r="B102" s="1" t="s">
        <v>7</v>
      </c>
      <c r="C102" s="1" t="s">
        <v>57</v>
      </c>
      <c r="D102" s="1" t="s">
        <v>59</v>
      </c>
      <c r="E102" s="1">
        <v>1724.02</v>
      </c>
      <c r="F102" s="1">
        <v>218.81480917386946</v>
      </c>
      <c r="G102" s="1">
        <v>130.81271387706479</v>
      </c>
      <c r="H102" s="7">
        <v>5.9999993039524711</v>
      </c>
      <c r="I102">
        <v>493.91009127076984</v>
      </c>
      <c r="J102">
        <v>1.042</v>
      </c>
      <c r="K102">
        <v>1.4550000000000001</v>
      </c>
      <c r="L102">
        <v>30</v>
      </c>
      <c r="M102">
        <v>5</v>
      </c>
      <c r="N102">
        <v>750</v>
      </c>
      <c r="O102" s="1" t="s">
        <v>64</v>
      </c>
      <c r="Q102">
        <v>100</v>
      </c>
      <c r="R102" s="2">
        <v>0.99408455200000001</v>
      </c>
      <c r="S102">
        <v>94.179800560371262</v>
      </c>
      <c r="T102" s="2">
        <v>0.97836611699999998</v>
      </c>
    </row>
    <row r="103" spans="2:20" x14ac:dyDescent="0.25">
      <c r="B103" s="1" t="s">
        <v>7</v>
      </c>
      <c r="C103" s="1" t="s">
        <v>57</v>
      </c>
      <c r="D103" s="1" t="s">
        <v>59</v>
      </c>
      <c r="E103" s="1">
        <v>1724.02</v>
      </c>
      <c r="F103" s="1">
        <v>218.81480917386946</v>
      </c>
      <c r="G103" s="1">
        <v>130.81271387706479</v>
      </c>
      <c r="H103" s="7">
        <v>5.9999993039524711</v>
      </c>
      <c r="I103">
        <v>493.91009127076984</v>
      </c>
      <c r="J103">
        <v>1.042</v>
      </c>
      <c r="K103">
        <v>1.4550000000000001</v>
      </c>
      <c r="L103">
        <v>30</v>
      </c>
      <c r="M103">
        <v>5</v>
      </c>
      <c r="N103">
        <v>1000</v>
      </c>
      <c r="O103" s="1" t="s">
        <v>64</v>
      </c>
      <c r="Q103">
        <v>100</v>
      </c>
      <c r="R103" s="2">
        <v>0.99408455200000001</v>
      </c>
      <c r="S103">
        <v>97.071155540353871</v>
      </c>
      <c r="T103" s="2">
        <v>0.97122914199999999</v>
      </c>
    </row>
    <row r="104" spans="2:20" x14ac:dyDescent="0.25">
      <c r="B104" s="1" t="s">
        <v>7</v>
      </c>
      <c r="C104" s="1" t="s">
        <v>57</v>
      </c>
      <c r="D104" s="1" t="s">
        <v>59</v>
      </c>
      <c r="E104" s="1">
        <v>1724.02</v>
      </c>
      <c r="F104" s="1">
        <v>218.81480917386946</v>
      </c>
      <c r="G104" s="1">
        <v>130.81271387706479</v>
      </c>
      <c r="H104" s="7">
        <v>5.9999993039524711</v>
      </c>
      <c r="I104">
        <v>493.91009127076984</v>
      </c>
      <c r="J104">
        <v>1.042</v>
      </c>
      <c r="K104">
        <v>1.4550000000000001</v>
      </c>
      <c r="L104">
        <v>30</v>
      </c>
      <c r="M104">
        <v>5</v>
      </c>
      <c r="N104">
        <v>1250</v>
      </c>
      <c r="O104" s="1" t="s">
        <v>64</v>
      </c>
      <c r="Q104">
        <v>100</v>
      </c>
      <c r="R104" s="2">
        <v>0.99408455200000001</v>
      </c>
      <c r="S104">
        <v>97.923018379395288</v>
      </c>
      <c r="T104" s="2">
        <v>0.96382572200000005</v>
      </c>
    </row>
    <row r="105" spans="2:20" x14ac:dyDescent="0.25">
      <c r="B105" s="1" t="s">
        <v>7</v>
      </c>
      <c r="C105" s="1" t="s">
        <v>57</v>
      </c>
      <c r="D105" s="1" t="s">
        <v>59</v>
      </c>
      <c r="E105" s="1">
        <v>1724.02</v>
      </c>
      <c r="F105" s="1">
        <v>218.81480917386946</v>
      </c>
      <c r="G105" s="1">
        <v>130.81271387706479</v>
      </c>
      <c r="H105" s="7">
        <v>5.9999993039524711</v>
      </c>
      <c r="I105">
        <v>493.91009127076984</v>
      </c>
      <c r="J105">
        <v>1.042</v>
      </c>
      <c r="K105">
        <v>1.4550000000000001</v>
      </c>
      <c r="L105">
        <v>30</v>
      </c>
      <c r="M105">
        <v>5</v>
      </c>
      <c r="N105">
        <v>1500</v>
      </c>
      <c r="O105" s="1" t="s">
        <v>64</v>
      </c>
      <c r="Q105">
        <v>100</v>
      </c>
      <c r="R105" s="2">
        <v>0.99408455200000001</v>
      </c>
      <c r="S105">
        <v>98.181402640197049</v>
      </c>
      <c r="T105" s="2">
        <v>0.95639360200000001</v>
      </c>
    </row>
    <row r="106" spans="2:20" x14ac:dyDescent="0.25">
      <c r="B106" s="1" t="s">
        <v>7</v>
      </c>
      <c r="C106" s="1" t="s">
        <v>57</v>
      </c>
      <c r="D106" s="1" t="s">
        <v>59</v>
      </c>
      <c r="E106" s="1">
        <v>1724.02</v>
      </c>
      <c r="F106" s="1">
        <v>218.81480917386946</v>
      </c>
      <c r="G106" s="1">
        <v>130.81271387706479</v>
      </c>
      <c r="H106" s="7">
        <v>5.9999993039524711</v>
      </c>
      <c r="I106">
        <v>493.91009127076984</v>
      </c>
      <c r="J106">
        <v>1.042</v>
      </c>
      <c r="K106">
        <v>1.4550000000000001</v>
      </c>
      <c r="L106">
        <v>30</v>
      </c>
      <c r="M106">
        <v>5</v>
      </c>
      <c r="N106">
        <v>1750</v>
      </c>
      <c r="O106" s="1" t="s">
        <v>64</v>
      </c>
      <c r="Q106">
        <v>100</v>
      </c>
      <c r="R106" s="2">
        <v>0.99408455200000001</v>
      </c>
      <c r="S106">
        <v>98.274164857777592</v>
      </c>
      <c r="T106" s="2">
        <v>0.94903093599999999</v>
      </c>
    </row>
    <row r="107" spans="2:20" x14ac:dyDescent="0.25">
      <c r="B107" s="1" t="s">
        <v>7</v>
      </c>
      <c r="C107" s="1" t="s">
        <v>57</v>
      </c>
      <c r="D107" s="1" t="s">
        <v>59</v>
      </c>
      <c r="E107" s="1">
        <v>1724.02</v>
      </c>
      <c r="F107" s="1">
        <v>218.81480917386946</v>
      </c>
      <c r="G107" s="1">
        <v>130.81271387706479</v>
      </c>
      <c r="H107" s="7">
        <v>5.9999993039524711</v>
      </c>
      <c r="I107">
        <v>493.91009127076984</v>
      </c>
      <c r="J107">
        <v>1.042</v>
      </c>
      <c r="K107">
        <v>1.4550000000000001</v>
      </c>
      <c r="L107">
        <v>30</v>
      </c>
      <c r="M107">
        <v>5</v>
      </c>
      <c r="N107">
        <v>2000</v>
      </c>
      <c r="O107" s="1" t="s">
        <v>64</v>
      </c>
      <c r="Q107">
        <v>100</v>
      </c>
      <c r="R107" s="2">
        <v>0.99408455200000001</v>
      </c>
      <c r="S107">
        <v>98.321752507569798</v>
      </c>
      <c r="T107" s="2">
        <v>0.94177193999999997</v>
      </c>
    </row>
    <row r="108" spans="2:20" x14ac:dyDescent="0.25">
      <c r="B108" s="1" t="s">
        <v>7</v>
      </c>
      <c r="C108" s="1" t="s">
        <v>57</v>
      </c>
      <c r="D108" s="1" t="s">
        <v>59</v>
      </c>
      <c r="E108" s="1">
        <v>1724.02</v>
      </c>
      <c r="F108" s="1">
        <v>218.81480917386946</v>
      </c>
      <c r="G108" s="1">
        <v>130.81271387706479</v>
      </c>
      <c r="H108" s="7">
        <v>5.9999993039524711</v>
      </c>
      <c r="I108">
        <v>493.91009127076984</v>
      </c>
      <c r="J108">
        <v>1.042</v>
      </c>
      <c r="K108">
        <v>1.4550000000000001</v>
      </c>
      <c r="L108">
        <v>30</v>
      </c>
      <c r="M108">
        <v>5</v>
      </c>
      <c r="N108">
        <v>2250</v>
      </c>
      <c r="O108" s="1" t="s">
        <v>64</v>
      </c>
      <c r="Q108">
        <v>100</v>
      </c>
      <c r="R108" s="2">
        <v>0.99408455200000001</v>
      </c>
      <c r="S108">
        <v>98.356959275612965</v>
      </c>
      <c r="T108" s="2">
        <v>0.93462609200000002</v>
      </c>
    </row>
    <row r="109" spans="2:20" x14ac:dyDescent="0.25">
      <c r="B109" s="1" t="s">
        <v>7</v>
      </c>
      <c r="C109" s="1" t="s">
        <v>57</v>
      </c>
      <c r="D109" s="1" t="s">
        <v>59</v>
      </c>
      <c r="E109" s="1">
        <v>1724.02</v>
      </c>
      <c r="F109" s="1">
        <v>218.81480917386946</v>
      </c>
      <c r="G109" s="1">
        <v>130.81271387706479</v>
      </c>
      <c r="H109" s="7">
        <v>5.9999993039524711</v>
      </c>
      <c r="I109">
        <v>493.91009127076984</v>
      </c>
      <c r="J109">
        <v>1.042</v>
      </c>
      <c r="K109">
        <v>1.4550000000000001</v>
      </c>
      <c r="L109">
        <v>30</v>
      </c>
      <c r="M109">
        <v>5</v>
      </c>
      <c r="N109">
        <v>2500</v>
      </c>
      <c r="O109" s="1" t="s">
        <v>64</v>
      </c>
      <c r="Q109">
        <v>100</v>
      </c>
      <c r="R109" s="2">
        <v>0.99408455200000001</v>
      </c>
      <c r="S109">
        <v>98.388464631683377</v>
      </c>
      <c r="T109" s="2">
        <v>0.92759432399999997</v>
      </c>
    </row>
    <row r="110" spans="2:20" x14ac:dyDescent="0.25">
      <c r="B110" s="1" t="s">
        <v>7</v>
      </c>
      <c r="C110" s="1" t="s">
        <v>57</v>
      </c>
      <c r="D110" s="1" t="s">
        <v>59</v>
      </c>
      <c r="E110" s="1">
        <v>1724.02</v>
      </c>
      <c r="F110" s="1">
        <v>218.81480917386946</v>
      </c>
      <c r="G110" s="1">
        <v>130.81271387706479</v>
      </c>
      <c r="H110" s="7">
        <v>5.9999993039524711</v>
      </c>
      <c r="I110">
        <v>493.91009127076984</v>
      </c>
      <c r="J110">
        <v>1.042</v>
      </c>
      <c r="K110">
        <v>1.4550000000000001</v>
      </c>
      <c r="L110">
        <v>30</v>
      </c>
      <c r="M110">
        <v>5</v>
      </c>
      <c r="N110">
        <v>2750</v>
      </c>
      <c r="O110" s="1" t="s">
        <v>64</v>
      </c>
      <c r="Q110">
        <v>100</v>
      </c>
      <c r="R110" s="2">
        <v>0.99408455200000001</v>
      </c>
      <c r="S110">
        <v>98.418513775168407</v>
      </c>
      <c r="T110" s="2">
        <v>0.92067489300000005</v>
      </c>
    </row>
    <row r="111" spans="2:20" x14ac:dyDescent="0.25">
      <c r="B111" s="1" t="s">
        <v>7</v>
      </c>
      <c r="C111" s="1" t="s">
        <v>57</v>
      </c>
      <c r="D111" s="1" t="s">
        <v>59</v>
      </c>
      <c r="E111" s="1">
        <v>1724.02</v>
      </c>
      <c r="F111" s="1">
        <v>218.81480917386946</v>
      </c>
      <c r="G111" s="1">
        <v>130.81271387706479</v>
      </c>
      <c r="H111" s="7">
        <v>5.9999993039524711</v>
      </c>
      <c r="I111">
        <v>493.91009127076984</v>
      </c>
      <c r="J111">
        <v>1.042</v>
      </c>
      <c r="K111">
        <v>1.4550000000000001</v>
      </c>
      <c r="L111">
        <v>30</v>
      </c>
      <c r="M111">
        <v>5</v>
      </c>
      <c r="N111">
        <v>3000</v>
      </c>
      <c r="O111" s="1" t="s">
        <v>64</v>
      </c>
      <c r="Q111">
        <v>100</v>
      </c>
      <c r="R111" s="2">
        <v>0.99408455200000001</v>
      </c>
      <c r="S111">
        <v>98.447684763428811</v>
      </c>
      <c r="T111" s="2">
        <v>0.91386531999999998</v>
      </c>
    </row>
    <row r="112" spans="2:20" x14ac:dyDescent="0.25">
      <c r="B112" s="1" t="s">
        <v>7</v>
      </c>
      <c r="C112" s="1" t="s">
        <v>57</v>
      </c>
      <c r="D112" s="1" t="s">
        <v>59</v>
      </c>
      <c r="E112" s="1">
        <v>1724.02</v>
      </c>
      <c r="F112" s="1">
        <v>218.81480917386946</v>
      </c>
      <c r="G112" s="1">
        <v>130.81271387706479</v>
      </c>
      <c r="H112" s="7">
        <v>5.9999993039524711</v>
      </c>
      <c r="I112">
        <v>493.91009127076984</v>
      </c>
      <c r="J112">
        <v>1.042</v>
      </c>
      <c r="K112">
        <v>1.4550000000000001</v>
      </c>
      <c r="L112">
        <v>30</v>
      </c>
      <c r="M112">
        <v>5</v>
      </c>
      <c r="N112">
        <v>3250</v>
      </c>
      <c r="O112" s="1" t="s">
        <v>64</v>
      </c>
      <c r="Q112">
        <v>100</v>
      </c>
      <c r="R112" s="2">
        <v>0.99408455200000001</v>
      </c>
      <c r="S112">
        <v>98.476136254761443</v>
      </c>
      <c r="T112" s="2">
        <v>0.90716298299999998</v>
      </c>
    </row>
    <row r="113" spans="2:20" x14ac:dyDescent="0.25">
      <c r="B113" s="1" t="s">
        <v>7</v>
      </c>
      <c r="C113" s="1" t="s">
        <v>57</v>
      </c>
      <c r="D113" s="1" t="s">
        <v>59</v>
      </c>
      <c r="E113" s="1">
        <v>1724.02</v>
      </c>
      <c r="F113" s="1">
        <v>218.81480917386946</v>
      </c>
      <c r="G113" s="1">
        <v>130.81271387706479</v>
      </c>
      <c r="H113" s="7">
        <v>5.9999993039524711</v>
      </c>
      <c r="I113">
        <v>493.91009127076984</v>
      </c>
      <c r="J113">
        <v>1.042</v>
      </c>
      <c r="K113">
        <v>1.4550000000000001</v>
      </c>
      <c r="L113">
        <v>30</v>
      </c>
      <c r="M113">
        <v>5</v>
      </c>
      <c r="N113">
        <v>3500</v>
      </c>
      <c r="O113" s="1" t="s">
        <v>64</v>
      </c>
      <c r="Q113">
        <v>100</v>
      </c>
      <c r="R113" s="2">
        <v>0.99408455200000001</v>
      </c>
      <c r="S113">
        <v>98.503922980129218</v>
      </c>
      <c r="T113" s="2">
        <v>0.90056529100000005</v>
      </c>
    </row>
    <row r="114" spans="2:20" x14ac:dyDescent="0.25">
      <c r="B114" s="1" t="s">
        <v>7</v>
      </c>
      <c r="C114" s="1" t="s">
        <v>57</v>
      </c>
      <c r="D114" s="1" t="s">
        <v>59</v>
      </c>
      <c r="E114" s="1">
        <v>1724.02</v>
      </c>
      <c r="F114" s="1">
        <v>218.81480917386946</v>
      </c>
      <c r="G114" s="1">
        <v>130.81271387706479</v>
      </c>
      <c r="H114" s="7">
        <v>5.9999993039524711</v>
      </c>
      <c r="I114">
        <v>493.91009127076984</v>
      </c>
      <c r="J114">
        <v>1.042</v>
      </c>
      <c r="K114">
        <v>1.4550000000000001</v>
      </c>
      <c r="L114">
        <v>30</v>
      </c>
      <c r="M114">
        <v>5</v>
      </c>
      <c r="N114">
        <v>3750</v>
      </c>
      <c r="O114" s="1" t="s">
        <v>64</v>
      </c>
      <c r="Q114">
        <v>100</v>
      </c>
      <c r="R114" s="2">
        <v>0.99408455200000001</v>
      </c>
      <c r="S114">
        <v>98.531075072309449</v>
      </c>
      <c r="T114" s="2">
        <v>0.89406972399999995</v>
      </c>
    </row>
    <row r="115" spans="2:20" x14ac:dyDescent="0.25">
      <c r="B115" s="1" t="s">
        <v>7</v>
      </c>
      <c r="C115" s="1" t="s">
        <v>57</v>
      </c>
      <c r="D115" s="1" t="s">
        <v>59</v>
      </c>
      <c r="E115" s="1">
        <v>1724.02</v>
      </c>
      <c r="F115" s="1">
        <v>218.81480917386946</v>
      </c>
      <c r="G115" s="1">
        <v>130.81271387706479</v>
      </c>
      <c r="H115" s="7">
        <v>5.9999993039524711</v>
      </c>
      <c r="I115">
        <v>493.91009127076984</v>
      </c>
      <c r="J115">
        <v>1.042</v>
      </c>
      <c r="K115">
        <v>1.4550000000000001</v>
      </c>
      <c r="L115">
        <v>30</v>
      </c>
      <c r="M115">
        <v>5</v>
      </c>
      <c r="N115">
        <v>4000</v>
      </c>
      <c r="O115" s="1" t="s">
        <v>64</v>
      </c>
      <c r="Q115">
        <v>100</v>
      </c>
      <c r="R115" s="2">
        <v>0.99408455200000001</v>
      </c>
      <c r="S115">
        <v>98.557615284623765</v>
      </c>
      <c r="T115" s="2">
        <v>0.88767384500000002</v>
      </c>
    </row>
    <row r="116" spans="2:20" x14ac:dyDescent="0.25">
      <c r="B116" s="1" t="s">
        <v>7</v>
      </c>
      <c r="C116" s="1" t="s">
        <v>57</v>
      </c>
      <c r="D116" s="1" t="s">
        <v>59</v>
      </c>
      <c r="E116" s="1">
        <v>1724.02</v>
      </c>
      <c r="F116" s="1">
        <v>218.81480917386946</v>
      </c>
      <c r="G116" s="1">
        <v>130.81271387706479</v>
      </c>
      <c r="H116" s="7">
        <v>5.9999993039524711</v>
      </c>
      <c r="I116">
        <v>493.91009127076984</v>
      </c>
      <c r="J116">
        <v>1.042</v>
      </c>
      <c r="K116">
        <v>1.4550000000000001</v>
      </c>
      <c r="L116">
        <v>30</v>
      </c>
      <c r="M116">
        <v>5</v>
      </c>
      <c r="N116">
        <v>4250</v>
      </c>
      <c r="O116" s="1" t="s">
        <v>64</v>
      </c>
      <c r="Q116">
        <v>100</v>
      </c>
      <c r="R116" s="2">
        <v>0.99408455200000001</v>
      </c>
      <c r="S116">
        <v>98.583565140484552</v>
      </c>
      <c r="T116" s="2">
        <v>0.88137529800000003</v>
      </c>
    </row>
    <row r="117" spans="2:20" x14ac:dyDescent="0.25">
      <c r="B117" s="1" t="s">
        <v>7</v>
      </c>
      <c r="C117" s="1" t="s">
        <v>57</v>
      </c>
      <c r="D117" s="1" t="s">
        <v>59</v>
      </c>
      <c r="E117" s="1">
        <v>1724.02</v>
      </c>
      <c r="F117" s="1">
        <v>218.81480917386946</v>
      </c>
      <c r="G117" s="1">
        <v>130.81271387706479</v>
      </c>
      <c r="H117" s="7">
        <v>5.9999993039524711</v>
      </c>
      <c r="I117">
        <v>493.91009127076984</v>
      </c>
      <c r="J117">
        <v>1.042</v>
      </c>
      <c r="K117">
        <v>1.4550000000000001</v>
      </c>
      <c r="L117">
        <v>30</v>
      </c>
      <c r="M117">
        <v>5</v>
      </c>
      <c r="N117">
        <v>4500</v>
      </c>
      <c r="O117" s="1" t="s">
        <v>64</v>
      </c>
      <c r="Q117">
        <v>100</v>
      </c>
      <c r="R117" s="2">
        <v>0.99408455200000001</v>
      </c>
      <c r="S117">
        <v>98.608944933394895</v>
      </c>
      <c r="T117" s="2">
        <v>0.87517180299999997</v>
      </c>
    </row>
    <row r="118" spans="2:20" x14ac:dyDescent="0.25">
      <c r="B118" s="1" t="s">
        <v>7</v>
      </c>
      <c r="C118" s="1" t="s">
        <v>57</v>
      </c>
      <c r="D118" s="1" t="s">
        <v>59</v>
      </c>
      <c r="E118" s="1">
        <v>1724.02</v>
      </c>
      <c r="F118" s="1">
        <v>218.81480917386946</v>
      </c>
      <c r="G118" s="1">
        <v>130.81271387706479</v>
      </c>
      <c r="H118" s="7">
        <v>5.9999993039524711</v>
      </c>
      <c r="I118">
        <v>493.91009127076984</v>
      </c>
      <c r="J118">
        <v>1.042</v>
      </c>
      <c r="K118">
        <v>1.4550000000000001</v>
      </c>
      <c r="L118">
        <v>30</v>
      </c>
      <c r="M118">
        <v>5</v>
      </c>
      <c r="N118">
        <v>4750</v>
      </c>
      <c r="O118" s="1" t="s">
        <v>64</v>
      </c>
      <c r="Q118">
        <v>100</v>
      </c>
      <c r="R118" s="2">
        <v>0.99408455200000001</v>
      </c>
      <c r="S118">
        <v>98.633772497039303</v>
      </c>
      <c r="T118" s="2">
        <v>0.869061156</v>
      </c>
    </row>
    <row r="119" spans="2:20" x14ac:dyDescent="0.25">
      <c r="B119" s="1" t="s">
        <v>7</v>
      </c>
      <c r="C119" s="1" t="s">
        <v>57</v>
      </c>
      <c r="D119" s="1" t="s">
        <v>59</v>
      </c>
      <c r="E119" s="1">
        <v>1724.02</v>
      </c>
      <c r="F119" s="1">
        <v>218.81480917386946</v>
      </c>
      <c r="G119" s="1">
        <v>130.81271387706479</v>
      </c>
      <c r="H119" s="7">
        <v>5.9999993039524711</v>
      </c>
      <c r="I119">
        <v>493.91009127076984</v>
      </c>
      <c r="J119">
        <v>1.042</v>
      </c>
      <c r="K119">
        <v>1.4550000000000001</v>
      </c>
      <c r="L119">
        <v>30</v>
      </c>
      <c r="M119">
        <v>5</v>
      </c>
      <c r="N119">
        <v>5000</v>
      </c>
      <c r="O119" s="1" t="s">
        <v>64</v>
      </c>
      <c r="Q119">
        <v>100</v>
      </c>
      <c r="R119" s="2">
        <v>0.99408455200000001</v>
      </c>
      <c r="S119">
        <v>98.658066280057</v>
      </c>
      <c r="T119" s="2">
        <v>0.86304122699999997</v>
      </c>
    </row>
    <row r="120" spans="2:20" x14ac:dyDescent="0.25">
      <c r="B120" s="1" t="s">
        <v>7</v>
      </c>
      <c r="C120" s="1" t="s">
        <v>57</v>
      </c>
      <c r="D120" s="1" t="s">
        <v>59</v>
      </c>
      <c r="E120" s="1">
        <v>1724.02</v>
      </c>
      <c r="F120" s="1">
        <v>218.81480917386946</v>
      </c>
      <c r="G120" s="1">
        <v>130.81271387706479</v>
      </c>
      <c r="H120" s="7">
        <v>5.9999993039524711</v>
      </c>
      <c r="I120">
        <v>493.91009127076984</v>
      </c>
      <c r="J120">
        <v>1.042</v>
      </c>
      <c r="K120">
        <v>1.4550000000000001</v>
      </c>
      <c r="L120">
        <v>35</v>
      </c>
      <c r="M120">
        <v>5</v>
      </c>
      <c r="N120">
        <v>500</v>
      </c>
      <c r="O120" s="1" t="s">
        <v>64</v>
      </c>
      <c r="Q120">
        <v>100</v>
      </c>
      <c r="R120" s="2">
        <v>0.99721846700000005</v>
      </c>
      <c r="S120">
        <v>84.858260419898599</v>
      </c>
      <c r="T120" s="2">
        <v>0.98498108600000001</v>
      </c>
    </row>
    <row r="121" spans="2:20" x14ac:dyDescent="0.25">
      <c r="B121" s="1" t="s">
        <v>7</v>
      </c>
      <c r="C121" s="1" t="s">
        <v>57</v>
      </c>
      <c r="D121" s="1" t="s">
        <v>59</v>
      </c>
      <c r="E121" s="1">
        <v>1724.02</v>
      </c>
      <c r="F121" s="1">
        <v>218.81480917386946</v>
      </c>
      <c r="G121" s="1">
        <v>130.81271387706479</v>
      </c>
      <c r="H121" s="7">
        <v>5.9999993039524711</v>
      </c>
      <c r="I121">
        <v>493.91009127076984</v>
      </c>
      <c r="J121">
        <v>1.042</v>
      </c>
      <c r="K121">
        <v>1.4550000000000001</v>
      </c>
      <c r="L121">
        <v>35</v>
      </c>
      <c r="M121">
        <v>5</v>
      </c>
      <c r="N121">
        <v>750</v>
      </c>
      <c r="O121" s="1" t="s">
        <v>64</v>
      </c>
      <c r="Q121">
        <v>100</v>
      </c>
      <c r="R121" s="2">
        <v>0.99721846700000005</v>
      </c>
      <c r="S121">
        <v>94.208191449672682</v>
      </c>
      <c r="T121" s="2">
        <v>0.97865477899999997</v>
      </c>
    </row>
    <row r="122" spans="2:20" x14ac:dyDescent="0.25">
      <c r="B122" s="1" t="s">
        <v>7</v>
      </c>
      <c r="C122" s="1" t="s">
        <v>57</v>
      </c>
      <c r="D122" s="1" t="s">
        <v>59</v>
      </c>
      <c r="E122" s="1">
        <v>1724.02</v>
      </c>
      <c r="F122" s="1">
        <v>218.81480917386946</v>
      </c>
      <c r="G122" s="1">
        <v>130.81271387706479</v>
      </c>
      <c r="H122" s="7">
        <v>5.9999993039524711</v>
      </c>
      <c r="I122">
        <v>493.91009127076984</v>
      </c>
      <c r="J122">
        <v>1.042</v>
      </c>
      <c r="K122">
        <v>1.4550000000000001</v>
      </c>
      <c r="L122">
        <v>35</v>
      </c>
      <c r="M122">
        <v>5</v>
      </c>
      <c r="N122">
        <v>1000</v>
      </c>
      <c r="O122" s="1" t="s">
        <v>64</v>
      </c>
      <c r="Q122">
        <v>100</v>
      </c>
      <c r="R122" s="2">
        <v>0.99721846700000005</v>
      </c>
      <c r="S122">
        <v>97.095066704555293</v>
      </c>
      <c r="T122" s="2">
        <v>0.97159852700000005</v>
      </c>
    </row>
    <row r="123" spans="2:20" x14ac:dyDescent="0.25">
      <c r="B123" s="1" t="s">
        <v>7</v>
      </c>
      <c r="C123" s="1" t="s">
        <v>57</v>
      </c>
      <c r="D123" s="1" t="s">
        <v>59</v>
      </c>
      <c r="E123" s="1">
        <v>1724.02</v>
      </c>
      <c r="F123" s="1">
        <v>218.81480917386946</v>
      </c>
      <c r="G123" s="1">
        <v>130.81271387706479</v>
      </c>
      <c r="H123" s="7">
        <v>5.9999993039524711</v>
      </c>
      <c r="I123">
        <v>493.91009127076984</v>
      </c>
      <c r="J123">
        <v>1.042</v>
      </c>
      <c r="K123">
        <v>1.4550000000000001</v>
      </c>
      <c r="L123">
        <v>35</v>
      </c>
      <c r="M123">
        <v>5</v>
      </c>
      <c r="N123">
        <v>1250</v>
      </c>
      <c r="O123" s="1" t="s">
        <v>64</v>
      </c>
      <c r="Q123">
        <v>100</v>
      </c>
      <c r="R123" s="2">
        <v>0.99721846700000005</v>
      </c>
      <c r="S123">
        <v>97.943068313313745</v>
      </c>
      <c r="T123" s="2">
        <v>0.96427718900000003</v>
      </c>
    </row>
    <row r="124" spans="2:20" x14ac:dyDescent="0.25">
      <c r="B124" s="1" t="s">
        <v>7</v>
      </c>
      <c r="C124" s="1" t="s">
        <v>57</v>
      </c>
      <c r="D124" s="1" t="s">
        <v>59</v>
      </c>
      <c r="E124" s="1">
        <v>1724.02</v>
      </c>
      <c r="F124" s="1">
        <v>218.81480917386946</v>
      </c>
      <c r="G124" s="1">
        <v>130.81271387706479</v>
      </c>
      <c r="H124" s="7">
        <v>5.9999993039524711</v>
      </c>
      <c r="I124">
        <v>493.91009127076984</v>
      </c>
      <c r="J124">
        <v>1.042</v>
      </c>
      <c r="K124">
        <v>1.4550000000000001</v>
      </c>
      <c r="L124">
        <v>35</v>
      </c>
      <c r="M124">
        <v>5</v>
      </c>
      <c r="N124">
        <v>1500</v>
      </c>
      <c r="O124" s="1" t="s">
        <v>64</v>
      </c>
      <c r="Q124">
        <v>100</v>
      </c>
      <c r="R124" s="2">
        <v>0.99721846700000005</v>
      </c>
      <c r="S124">
        <v>98.19933978993862</v>
      </c>
      <c r="T124" s="2">
        <v>0.95692627200000002</v>
      </c>
    </row>
    <row r="125" spans="2:20" x14ac:dyDescent="0.25">
      <c r="B125" s="1" t="s">
        <v>7</v>
      </c>
      <c r="C125" s="1" t="s">
        <v>57</v>
      </c>
      <c r="D125" s="1" t="s">
        <v>59</v>
      </c>
      <c r="E125" s="1">
        <v>1724.02</v>
      </c>
      <c r="F125" s="1">
        <v>218.81480917386946</v>
      </c>
      <c r="G125" s="1">
        <v>130.81271387706479</v>
      </c>
      <c r="H125" s="7">
        <v>5.9999993039524711</v>
      </c>
      <c r="I125">
        <v>493.91009127076984</v>
      </c>
      <c r="J125">
        <v>1.042</v>
      </c>
      <c r="K125">
        <v>1.4550000000000001</v>
      </c>
      <c r="L125">
        <v>35</v>
      </c>
      <c r="M125">
        <v>5</v>
      </c>
      <c r="N125">
        <v>1750</v>
      </c>
      <c r="O125" s="1" t="s">
        <v>64</v>
      </c>
      <c r="Q125">
        <v>100</v>
      </c>
      <c r="R125" s="2">
        <v>0.99721846700000005</v>
      </c>
      <c r="S125">
        <v>98.290964892478598</v>
      </c>
      <c r="T125" s="2">
        <v>0.94964278199999996</v>
      </c>
    </row>
    <row r="126" spans="2:20" x14ac:dyDescent="0.25">
      <c r="B126" s="1" t="s">
        <v>7</v>
      </c>
      <c r="C126" s="1" t="s">
        <v>57</v>
      </c>
      <c r="D126" s="1" t="s">
        <v>59</v>
      </c>
      <c r="E126" s="1">
        <v>1724.02</v>
      </c>
      <c r="F126" s="1">
        <v>218.81480917386946</v>
      </c>
      <c r="G126" s="1">
        <v>130.81271387706479</v>
      </c>
      <c r="H126" s="7">
        <v>5.9999993039524711</v>
      </c>
      <c r="I126">
        <v>493.91009127076984</v>
      </c>
      <c r="J126">
        <v>1.042</v>
      </c>
      <c r="K126">
        <v>1.4550000000000001</v>
      </c>
      <c r="L126">
        <v>35</v>
      </c>
      <c r="M126">
        <v>5</v>
      </c>
      <c r="N126">
        <v>2000</v>
      </c>
      <c r="O126" s="1" t="s">
        <v>64</v>
      </c>
      <c r="Q126">
        <v>100</v>
      </c>
      <c r="R126" s="2">
        <v>0.99721846700000005</v>
      </c>
      <c r="S126">
        <v>98.337826032183926</v>
      </c>
      <c r="T126" s="2">
        <v>0.94246048000000004</v>
      </c>
    </row>
    <row r="127" spans="2:20" x14ac:dyDescent="0.25">
      <c r="B127" s="1" t="s">
        <v>7</v>
      </c>
      <c r="C127" s="1" t="s">
        <v>57</v>
      </c>
      <c r="D127" s="1" t="s">
        <v>59</v>
      </c>
      <c r="E127" s="1">
        <v>1724.02</v>
      </c>
      <c r="F127" s="1">
        <v>218.81480917386946</v>
      </c>
      <c r="G127" s="1">
        <v>130.81271387706479</v>
      </c>
      <c r="H127" s="7">
        <v>5.9999993039524711</v>
      </c>
      <c r="I127">
        <v>493.91009127076984</v>
      </c>
      <c r="J127">
        <v>1.042</v>
      </c>
      <c r="K127">
        <v>1.4550000000000001</v>
      </c>
      <c r="L127">
        <v>35</v>
      </c>
      <c r="M127">
        <v>5</v>
      </c>
      <c r="N127">
        <v>2250</v>
      </c>
      <c r="O127" s="1" t="s">
        <v>64</v>
      </c>
      <c r="Q127">
        <v>100</v>
      </c>
      <c r="R127" s="2">
        <v>0.99721846700000005</v>
      </c>
      <c r="S127">
        <v>98.372464515297779</v>
      </c>
      <c r="T127" s="2">
        <v>0.93538872200000001</v>
      </c>
    </row>
    <row r="128" spans="2:20" x14ac:dyDescent="0.25">
      <c r="B128" s="1" t="s">
        <v>7</v>
      </c>
      <c r="C128" s="1" t="s">
        <v>57</v>
      </c>
      <c r="D128" s="1" t="s">
        <v>59</v>
      </c>
      <c r="E128" s="1">
        <v>1724.02</v>
      </c>
      <c r="F128" s="1">
        <v>218.81480917386946</v>
      </c>
      <c r="G128" s="1">
        <v>130.81271387706479</v>
      </c>
      <c r="H128" s="7">
        <v>5.9999993039524711</v>
      </c>
      <c r="I128">
        <v>493.91009127076984</v>
      </c>
      <c r="J128">
        <v>1.042</v>
      </c>
      <c r="K128">
        <v>1.4550000000000001</v>
      </c>
      <c r="L128">
        <v>35</v>
      </c>
      <c r="M128">
        <v>5</v>
      </c>
      <c r="N128">
        <v>2500</v>
      </c>
      <c r="O128" s="1" t="s">
        <v>64</v>
      </c>
      <c r="Q128">
        <v>100</v>
      </c>
      <c r="R128" s="2">
        <v>0.99721846700000005</v>
      </c>
      <c r="S128">
        <v>98.403466021715971</v>
      </c>
      <c r="T128" s="2">
        <v>0.92842846400000001</v>
      </c>
    </row>
    <row r="129" spans="2:20" x14ac:dyDescent="0.25">
      <c r="B129" s="1" t="s">
        <v>7</v>
      </c>
      <c r="C129" s="1" t="s">
        <v>57</v>
      </c>
      <c r="D129" s="1" t="s">
        <v>59</v>
      </c>
      <c r="E129" s="1">
        <v>1724.02</v>
      </c>
      <c r="F129" s="1">
        <v>218.81480917386946</v>
      </c>
      <c r="G129" s="1">
        <v>130.81271387706479</v>
      </c>
      <c r="H129" s="7">
        <v>5.9999993039524711</v>
      </c>
      <c r="I129">
        <v>493.91009127076984</v>
      </c>
      <c r="J129">
        <v>1.042</v>
      </c>
      <c r="K129">
        <v>1.4550000000000001</v>
      </c>
      <c r="L129">
        <v>35</v>
      </c>
      <c r="M129">
        <v>5</v>
      </c>
      <c r="N129">
        <v>2750</v>
      </c>
      <c r="O129" s="1" t="s">
        <v>64</v>
      </c>
      <c r="Q129">
        <v>100</v>
      </c>
      <c r="R129" s="2">
        <v>0.99721846700000005</v>
      </c>
      <c r="S129">
        <v>98.433043594434565</v>
      </c>
      <c r="T129" s="2">
        <v>0.92157803599999999</v>
      </c>
    </row>
    <row r="130" spans="2:20" x14ac:dyDescent="0.25">
      <c r="B130" s="1" t="s">
        <v>7</v>
      </c>
      <c r="C130" s="1" t="s">
        <v>57</v>
      </c>
      <c r="D130" s="1" t="s">
        <v>59</v>
      </c>
      <c r="E130" s="1">
        <v>1724.02</v>
      </c>
      <c r="F130" s="1">
        <v>218.81480917386946</v>
      </c>
      <c r="G130" s="1">
        <v>130.81271387706479</v>
      </c>
      <c r="H130" s="7">
        <v>5.9999993039524711</v>
      </c>
      <c r="I130">
        <v>493.91009127076984</v>
      </c>
      <c r="J130">
        <v>1.042</v>
      </c>
      <c r="K130">
        <v>1.4550000000000001</v>
      </c>
      <c r="L130">
        <v>35</v>
      </c>
      <c r="M130">
        <v>5</v>
      </c>
      <c r="N130">
        <v>3000</v>
      </c>
      <c r="O130" s="1" t="s">
        <v>64</v>
      </c>
      <c r="Q130">
        <v>100</v>
      </c>
      <c r="R130" s="2">
        <v>0.99721846700000005</v>
      </c>
      <c r="S130">
        <v>98.46176558728996</v>
      </c>
      <c r="T130" s="2">
        <v>0.91483504400000004</v>
      </c>
    </row>
    <row r="131" spans="2:20" x14ac:dyDescent="0.25">
      <c r="B131" s="1" t="s">
        <v>7</v>
      </c>
      <c r="C131" s="1" t="s">
        <v>57</v>
      </c>
      <c r="D131" s="1" t="s">
        <v>59</v>
      </c>
      <c r="E131" s="1">
        <v>1724.02</v>
      </c>
      <c r="F131" s="1">
        <v>218.81480917386946</v>
      </c>
      <c r="G131" s="1">
        <v>130.81271387706479</v>
      </c>
      <c r="H131" s="7">
        <v>5.9999993039524711</v>
      </c>
      <c r="I131">
        <v>493.91009127076984</v>
      </c>
      <c r="J131">
        <v>1.042</v>
      </c>
      <c r="K131">
        <v>1.4550000000000001</v>
      </c>
      <c r="L131">
        <v>35</v>
      </c>
      <c r="M131">
        <v>5</v>
      </c>
      <c r="N131">
        <v>3250</v>
      </c>
      <c r="O131" s="1" t="s">
        <v>64</v>
      </c>
      <c r="Q131">
        <v>100</v>
      </c>
      <c r="R131" s="2">
        <v>0.99721846700000005</v>
      </c>
      <c r="S131">
        <v>98.489786894997252</v>
      </c>
      <c r="T131" s="2">
        <v>0.90819695700000003</v>
      </c>
    </row>
    <row r="132" spans="2:20" x14ac:dyDescent="0.25">
      <c r="B132" s="1" t="s">
        <v>7</v>
      </c>
      <c r="C132" s="1" t="s">
        <v>57</v>
      </c>
      <c r="D132" s="1" t="s">
        <v>59</v>
      </c>
      <c r="E132" s="1">
        <v>1724.02</v>
      </c>
      <c r="F132" s="1">
        <v>218.81480917386946</v>
      </c>
      <c r="G132" s="1">
        <v>130.81271387706479</v>
      </c>
      <c r="H132" s="7">
        <v>5.9999993039524711</v>
      </c>
      <c r="I132">
        <v>493.91009127076984</v>
      </c>
      <c r="J132">
        <v>1.042</v>
      </c>
      <c r="K132">
        <v>1.4550000000000001</v>
      </c>
      <c r="L132">
        <v>35</v>
      </c>
      <c r="M132">
        <v>5</v>
      </c>
      <c r="N132">
        <v>3500</v>
      </c>
      <c r="O132" s="1" t="s">
        <v>64</v>
      </c>
      <c r="Q132">
        <v>100</v>
      </c>
      <c r="R132" s="2">
        <v>0.99721846700000005</v>
      </c>
      <c r="S132">
        <v>98.517159352402032</v>
      </c>
      <c r="T132" s="2">
        <v>0.90166126999999996</v>
      </c>
    </row>
    <row r="133" spans="2:20" x14ac:dyDescent="0.25">
      <c r="B133" s="1" t="s">
        <v>7</v>
      </c>
      <c r="C133" s="1" t="s">
        <v>57</v>
      </c>
      <c r="D133" s="1" t="s">
        <v>59</v>
      </c>
      <c r="E133" s="1">
        <v>1724.02</v>
      </c>
      <c r="F133" s="1">
        <v>218.81480917386946</v>
      </c>
      <c r="G133" s="1">
        <v>130.81271387706479</v>
      </c>
      <c r="H133" s="7">
        <v>5.9999993039524711</v>
      </c>
      <c r="I133">
        <v>493.91009127076984</v>
      </c>
      <c r="J133">
        <v>1.042</v>
      </c>
      <c r="K133">
        <v>1.4550000000000001</v>
      </c>
      <c r="L133">
        <v>35</v>
      </c>
      <c r="M133">
        <v>5</v>
      </c>
      <c r="N133">
        <v>3750</v>
      </c>
      <c r="O133" s="1" t="s">
        <v>64</v>
      </c>
      <c r="Q133">
        <v>100</v>
      </c>
      <c r="R133" s="2">
        <v>0.99721846700000005</v>
      </c>
      <c r="S133">
        <v>98.54391345058994</v>
      </c>
      <c r="T133" s="2">
        <v>0.89522554600000004</v>
      </c>
    </row>
    <row r="134" spans="2:20" x14ac:dyDescent="0.25">
      <c r="B134" s="1" t="s">
        <v>7</v>
      </c>
      <c r="C134" s="1" t="s">
        <v>57</v>
      </c>
      <c r="D134" s="1" t="s">
        <v>59</v>
      </c>
      <c r="E134" s="1">
        <v>1724.02</v>
      </c>
      <c r="F134" s="1">
        <v>218.81480917386946</v>
      </c>
      <c r="G134" s="1">
        <v>130.81271387706479</v>
      </c>
      <c r="H134" s="7">
        <v>5.9999993039524711</v>
      </c>
      <c r="I134">
        <v>493.91009127076984</v>
      </c>
      <c r="J134">
        <v>1.042</v>
      </c>
      <c r="K134">
        <v>1.4550000000000001</v>
      </c>
      <c r="L134">
        <v>35</v>
      </c>
      <c r="M134">
        <v>5</v>
      </c>
      <c r="N134">
        <v>4000</v>
      </c>
      <c r="O134" s="1" t="s">
        <v>64</v>
      </c>
      <c r="Q134">
        <v>100</v>
      </c>
      <c r="R134" s="2">
        <v>0.99721846700000005</v>
      </c>
      <c r="S134">
        <v>98.570071143142641</v>
      </c>
      <c r="T134" s="2">
        <v>0.88888742799999998</v>
      </c>
    </row>
    <row r="135" spans="2:20" x14ac:dyDescent="0.25">
      <c r="B135" s="1" t="s">
        <v>7</v>
      </c>
      <c r="C135" s="1" t="s">
        <v>57</v>
      </c>
      <c r="D135" s="1" t="s">
        <v>59</v>
      </c>
      <c r="E135" s="1">
        <v>1724.02</v>
      </c>
      <c r="F135" s="1">
        <v>218.81480917386946</v>
      </c>
      <c r="G135" s="1">
        <v>130.81271387706479</v>
      </c>
      <c r="H135" s="7">
        <v>5.9999993039524711</v>
      </c>
      <c r="I135">
        <v>493.91009127076984</v>
      </c>
      <c r="J135">
        <v>1.042</v>
      </c>
      <c r="K135">
        <v>1.4550000000000001</v>
      </c>
      <c r="L135">
        <v>35</v>
      </c>
      <c r="M135">
        <v>5</v>
      </c>
      <c r="N135">
        <v>4250</v>
      </c>
      <c r="O135" s="1" t="s">
        <v>64</v>
      </c>
      <c r="Q135">
        <v>100</v>
      </c>
      <c r="R135" s="2">
        <v>0.99721846700000005</v>
      </c>
      <c r="S135">
        <v>98.595652554176652</v>
      </c>
      <c r="T135" s="2">
        <v>0.88264463400000004</v>
      </c>
    </row>
    <row r="136" spans="2:20" x14ac:dyDescent="0.25">
      <c r="B136" s="1" t="s">
        <v>7</v>
      </c>
      <c r="C136" s="1" t="s">
        <v>57</v>
      </c>
      <c r="D136" s="1" t="s">
        <v>59</v>
      </c>
      <c r="E136" s="1">
        <v>1724.02</v>
      </c>
      <c r="F136" s="1">
        <v>218.81480917386946</v>
      </c>
      <c r="G136" s="1">
        <v>130.81271387706479</v>
      </c>
      <c r="H136" s="7">
        <v>5.9999993039524711</v>
      </c>
      <c r="I136">
        <v>493.91009127076984</v>
      </c>
      <c r="J136">
        <v>1.042</v>
      </c>
      <c r="K136">
        <v>1.4550000000000001</v>
      </c>
      <c r="L136">
        <v>35</v>
      </c>
      <c r="M136">
        <v>5</v>
      </c>
      <c r="N136">
        <v>4500</v>
      </c>
      <c r="O136" s="1" t="s">
        <v>64</v>
      </c>
      <c r="Q136">
        <v>100</v>
      </c>
      <c r="R136" s="2">
        <v>0.99721846700000005</v>
      </c>
      <c r="S136">
        <v>98.620677197986794</v>
      </c>
      <c r="T136" s="2">
        <v>0.87649496000000005</v>
      </c>
    </row>
    <row r="137" spans="2:20" x14ac:dyDescent="0.25">
      <c r="B137" s="1" t="s">
        <v>7</v>
      </c>
      <c r="C137" s="1" t="s">
        <v>57</v>
      </c>
      <c r="D137" s="1" t="s">
        <v>59</v>
      </c>
      <c r="E137" s="1">
        <v>1724.02</v>
      </c>
      <c r="F137" s="1">
        <v>218.81480917386946</v>
      </c>
      <c r="G137" s="1">
        <v>130.81271387706479</v>
      </c>
      <c r="H137" s="7">
        <v>5.9999993039524711</v>
      </c>
      <c r="I137">
        <v>493.91009127076984</v>
      </c>
      <c r="J137">
        <v>1.042</v>
      </c>
      <c r="K137">
        <v>1.4550000000000001</v>
      </c>
      <c r="L137">
        <v>35</v>
      </c>
      <c r="M137">
        <v>5</v>
      </c>
      <c r="N137">
        <v>4750</v>
      </c>
      <c r="O137" s="1" t="s">
        <v>64</v>
      </c>
      <c r="Q137">
        <v>100</v>
      </c>
      <c r="R137" s="2">
        <v>0.99721846700000005</v>
      </c>
      <c r="S137">
        <v>98.645162759402751</v>
      </c>
      <c r="T137" s="2">
        <v>0.87043627099999998</v>
      </c>
    </row>
    <row r="138" spans="2:20" x14ac:dyDescent="0.25">
      <c r="B138" s="1" t="s">
        <v>7</v>
      </c>
      <c r="C138" s="1" t="s">
        <v>57</v>
      </c>
      <c r="D138" s="1" t="s">
        <v>59</v>
      </c>
      <c r="E138" s="1">
        <v>1724.02</v>
      </c>
      <c r="F138" s="1">
        <v>218.81480917386946</v>
      </c>
      <c r="G138" s="1">
        <v>130.81271387706479</v>
      </c>
      <c r="H138" s="7">
        <v>5.9999993039524711</v>
      </c>
      <c r="I138">
        <v>493.91009127076984</v>
      </c>
      <c r="J138">
        <v>1.042</v>
      </c>
      <c r="K138">
        <v>1.4550000000000001</v>
      </c>
      <c r="L138">
        <v>35</v>
      </c>
      <c r="M138">
        <v>5</v>
      </c>
      <c r="N138">
        <v>5000</v>
      </c>
      <c r="O138" s="1" t="s">
        <v>64</v>
      </c>
      <c r="Q138">
        <v>100</v>
      </c>
      <c r="R138" s="2">
        <v>0.99721846700000005</v>
      </c>
      <c r="S138">
        <v>98.669127533075894</v>
      </c>
      <c r="T138" s="2">
        <v>0.86446650199999997</v>
      </c>
    </row>
    <row r="139" spans="2:20" x14ac:dyDescent="0.25">
      <c r="B139" s="1" t="s">
        <v>7</v>
      </c>
      <c r="C139" s="1" t="s">
        <v>57</v>
      </c>
      <c r="D139" s="1" t="s">
        <v>59</v>
      </c>
      <c r="E139" s="1">
        <v>1724.02</v>
      </c>
      <c r="F139" s="1">
        <v>218.81480917386946</v>
      </c>
      <c r="G139" s="1">
        <v>130.81271387706479</v>
      </c>
      <c r="H139" s="7">
        <v>5.9999993039524711</v>
      </c>
      <c r="I139">
        <v>493.91009127076984</v>
      </c>
      <c r="J139">
        <v>1.042</v>
      </c>
      <c r="K139">
        <v>1.4550000000000001</v>
      </c>
      <c r="L139">
        <v>40</v>
      </c>
      <c r="M139">
        <v>5</v>
      </c>
      <c r="N139">
        <v>500</v>
      </c>
      <c r="O139" s="1" t="s">
        <v>64</v>
      </c>
      <c r="Q139">
        <v>100</v>
      </c>
      <c r="R139" s="2">
        <v>1</v>
      </c>
      <c r="S139">
        <v>84.870959396307128</v>
      </c>
      <c r="T139" s="2">
        <v>0.98515798300000001</v>
      </c>
    </row>
    <row r="140" spans="2:20" x14ac:dyDescent="0.25">
      <c r="B140" s="1" t="s">
        <v>7</v>
      </c>
      <c r="C140" s="1" t="s">
        <v>57</v>
      </c>
      <c r="D140" s="1" t="s">
        <v>59</v>
      </c>
      <c r="E140" s="1">
        <v>1724.02</v>
      </c>
      <c r="F140" s="1">
        <v>218.81480917386946</v>
      </c>
      <c r="G140" s="1">
        <v>130.81271387706479</v>
      </c>
      <c r="H140" s="7">
        <v>5.9999993039524711</v>
      </c>
      <c r="I140">
        <v>493.91009127076984</v>
      </c>
      <c r="J140">
        <v>1.042</v>
      </c>
      <c r="K140">
        <v>1.4550000000000001</v>
      </c>
      <c r="L140">
        <v>40</v>
      </c>
      <c r="M140">
        <v>5</v>
      </c>
      <c r="N140">
        <v>750</v>
      </c>
      <c r="O140" s="1" t="s">
        <v>64</v>
      </c>
      <c r="Q140">
        <v>100</v>
      </c>
      <c r="R140" s="2">
        <v>1</v>
      </c>
      <c r="S140">
        <v>94.229240278821763</v>
      </c>
      <c r="T140" s="2">
        <v>0.97889528299999995</v>
      </c>
    </row>
    <row r="141" spans="2:20" x14ac:dyDescent="0.25">
      <c r="B141" s="1" t="s">
        <v>7</v>
      </c>
      <c r="C141" s="1" t="s">
        <v>57</v>
      </c>
      <c r="D141" s="1" t="s">
        <v>59</v>
      </c>
      <c r="E141" s="1">
        <v>1724.02</v>
      </c>
      <c r="F141" s="1">
        <v>218.81480917386946</v>
      </c>
      <c r="G141" s="1">
        <v>130.81271387706479</v>
      </c>
      <c r="H141" s="7">
        <v>5.9999993039524711</v>
      </c>
      <c r="I141">
        <v>493.91009127076984</v>
      </c>
      <c r="J141">
        <v>1.042</v>
      </c>
      <c r="K141">
        <v>1.4550000000000001</v>
      </c>
      <c r="L141">
        <v>40</v>
      </c>
      <c r="M141">
        <v>5</v>
      </c>
      <c r="N141">
        <v>1000</v>
      </c>
      <c r="O141" s="1" t="s">
        <v>64</v>
      </c>
      <c r="Q141">
        <v>100</v>
      </c>
      <c r="R141" s="2">
        <v>1</v>
      </c>
      <c r="S141">
        <v>97.114145533913529</v>
      </c>
      <c r="T141" s="2">
        <v>0.97190673400000005</v>
      </c>
    </row>
    <row r="142" spans="2:20" x14ac:dyDescent="0.25">
      <c r="B142" s="1" t="s">
        <v>7</v>
      </c>
      <c r="C142" s="1" t="s">
        <v>57</v>
      </c>
      <c r="D142" s="1" t="s">
        <v>59</v>
      </c>
      <c r="E142" s="1">
        <v>1724.02</v>
      </c>
      <c r="F142" s="1">
        <v>218.81480917386946</v>
      </c>
      <c r="G142" s="1">
        <v>130.81271387706479</v>
      </c>
      <c r="H142" s="7">
        <v>5.9999993039524711</v>
      </c>
      <c r="I142">
        <v>493.91009127076984</v>
      </c>
      <c r="J142">
        <v>1.042</v>
      </c>
      <c r="K142">
        <v>1.4550000000000001</v>
      </c>
      <c r="L142">
        <v>40</v>
      </c>
      <c r="M142">
        <v>5</v>
      </c>
      <c r="N142">
        <v>1250</v>
      </c>
      <c r="O142" s="1" t="s">
        <v>64</v>
      </c>
      <c r="Q142">
        <v>100</v>
      </c>
      <c r="R142" s="2">
        <v>1</v>
      </c>
      <c r="S142">
        <v>97.959619510952095</v>
      </c>
      <c r="T142" s="2">
        <v>0.96465408399999997</v>
      </c>
    </row>
    <row r="143" spans="2:20" x14ac:dyDescent="0.25">
      <c r="B143" s="1" t="s">
        <v>7</v>
      </c>
      <c r="C143" s="1" t="s">
        <v>57</v>
      </c>
      <c r="D143" s="1" t="s">
        <v>59</v>
      </c>
      <c r="E143" s="1">
        <v>1724.02</v>
      </c>
      <c r="F143" s="1">
        <v>218.81480917386946</v>
      </c>
      <c r="G143" s="1">
        <v>130.81271387706479</v>
      </c>
      <c r="H143" s="7">
        <v>5.9999993039524711</v>
      </c>
      <c r="I143">
        <v>493.91009127076984</v>
      </c>
      <c r="J143">
        <v>1.042</v>
      </c>
      <c r="K143">
        <v>1.4550000000000001</v>
      </c>
      <c r="L143">
        <v>40</v>
      </c>
      <c r="M143">
        <v>5</v>
      </c>
      <c r="N143">
        <v>1500</v>
      </c>
      <c r="O143" s="1" t="s">
        <v>64</v>
      </c>
      <c r="Q143">
        <v>100</v>
      </c>
      <c r="R143" s="2">
        <v>1</v>
      </c>
      <c r="S143">
        <v>98.214372486751259</v>
      </c>
      <c r="T143" s="2">
        <v>0.95737104399999995</v>
      </c>
    </row>
    <row r="144" spans="2:20" x14ac:dyDescent="0.25">
      <c r="B144" s="1" t="s">
        <v>7</v>
      </c>
      <c r="C144" s="1" t="s">
        <v>57</v>
      </c>
      <c r="D144" s="1" t="s">
        <v>59</v>
      </c>
      <c r="E144" s="1">
        <v>1724.02</v>
      </c>
      <c r="F144" s="1">
        <v>218.81480917386946</v>
      </c>
      <c r="G144" s="1">
        <v>130.81271387706479</v>
      </c>
      <c r="H144" s="7">
        <v>5.9999993039524711</v>
      </c>
      <c r="I144">
        <v>493.91009127076984</v>
      </c>
      <c r="J144">
        <v>1.042</v>
      </c>
      <c r="K144">
        <v>1.4550000000000001</v>
      </c>
      <c r="L144">
        <v>40</v>
      </c>
      <c r="M144">
        <v>5</v>
      </c>
      <c r="N144">
        <v>1750</v>
      </c>
      <c r="O144" s="1" t="s">
        <v>64</v>
      </c>
      <c r="Q144">
        <v>100</v>
      </c>
      <c r="R144" s="2">
        <v>1</v>
      </c>
      <c r="S144">
        <v>98.305127470107465</v>
      </c>
      <c r="T144" s="2">
        <v>0.95015372499999995</v>
      </c>
    </row>
    <row r="145" spans="2:20" x14ac:dyDescent="0.25">
      <c r="B145" s="1" t="s">
        <v>7</v>
      </c>
      <c r="C145" s="1" t="s">
        <v>57</v>
      </c>
      <c r="D145" s="1" t="s">
        <v>59</v>
      </c>
      <c r="E145" s="1">
        <v>1724.02</v>
      </c>
      <c r="F145" s="1">
        <v>218.81480917386946</v>
      </c>
      <c r="G145" s="1">
        <v>130.81271387706479</v>
      </c>
      <c r="H145" s="7">
        <v>5.9999993039524711</v>
      </c>
      <c r="I145">
        <v>493.91009127076984</v>
      </c>
      <c r="J145">
        <v>1.042</v>
      </c>
      <c r="K145">
        <v>1.4550000000000001</v>
      </c>
      <c r="L145">
        <v>40</v>
      </c>
      <c r="M145">
        <v>5</v>
      </c>
      <c r="N145">
        <v>2000</v>
      </c>
      <c r="O145" s="1" t="s">
        <v>64</v>
      </c>
      <c r="Q145">
        <v>100</v>
      </c>
      <c r="R145" s="2">
        <v>1</v>
      </c>
      <c r="S145">
        <v>98.351406954376202</v>
      </c>
      <c r="T145" s="2">
        <v>0.94303553600000001</v>
      </c>
    </row>
    <row r="146" spans="2:20" x14ac:dyDescent="0.25">
      <c r="B146" s="1" t="s">
        <v>7</v>
      </c>
      <c r="C146" s="1" t="s">
        <v>57</v>
      </c>
      <c r="D146" s="1" t="s">
        <v>59</v>
      </c>
      <c r="E146" s="1">
        <v>1724.02</v>
      </c>
      <c r="F146" s="1">
        <v>218.81480917386946</v>
      </c>
      <c r="G146" s="1">
        <v>130.81271387706479</v>
      </c>
      <c r="H146" s="7">
        <v>5.9999993039524711</v>
      </c>
      <c r="I146">
        <v>493.91009127076984</v>
      </c>
      <c r="J146">
        <v>1.042</v>
      </c>
      <c r="K146">
        <v>1.4550000000000001</v>
      </c>
      <c r="L146">
        <v>40</v>
      </c>
      <c r="M146">
        <v>5</v>
      </c>
      <c r="N146">
        <v>2250</v>
      </c>
      <c r="O146" s="1" t="s">
        <v>64</v>
      </c>
      <c r="Q146">
        <v>100</v>
      </c>
      <c r="R146" s="2">
        <v>1</v>
      </c>
      <c r="S146">
        <v>98.385577944821023</v>
      </c>
      <c r="T146" s="2">
        <v>0.93602574500000002</v>
      </c>
    </row>
    <row r="147" spans="2:20" x14ac:dyDescent="0.25">
      <c r="B147" s="1" t="s">
        <v>7</v>
      </c>
      <c r="C147" s="1" t="s">
        <v>57</v>
      </c>
      <c r="D147" s="1" t="s">
        <v>59</v>
      </c>
      <c r="E147" s="1">
        <v>1724.02</v>
      </c>
      <c r="F147" s="1">
        <v>218.81480917386946</v>
      </c>
      <c r="G147" s="1">
        <v>130.81271387706479</v>
      </c>
      <c r="H147" s="7">
        <v>5.9999993039524711</v>
      </c>
      <c r="I147">
        <v>493.91009127076984</v>
      </c>
      <c r="J147">
        <v>1.042</v>
      </c>
      <c r="K147">
        <v>1.4550000000000001</v>
      </c>
      <c r="L147">
        <v>40</v>
      </c>
      <c r="M147">
        <v>5</v>
      </c>
      <c r="N147">
        <v>2500</v>
      </c>
      <c r="O147" s="1" t="s">
        <v>64</v>
      </c>
      <c r="Q147">
        <v>100</v>
      </c>
      <c r="R147" s="2">
        <v>1</v>
      </c>
      <c r="S147">
        <v>98.416159731192167</v>
      </c>
      <c r="T147" s="2">
        <v>0.92912533100000005</v>
      </c>
    </row>
    <row r="148" spans="2:20" x14ac:dyDescent="0.25">
      <c r="B148" s="1" t="s">
        <v>7</v>
      </c>
      <c r="C148" s="1" t="s">
        <v>57</v>
      </c>
      <c r="D148" s="1" t="s">
        <v>59</v>
      </c>
      <c r="E148" s="1">
        <v>1724.02</v>
      </c>
      <c r="F148" s="1">
        <v>218.81480917386946</v>
      </c>
      <c r="G148" s="1">
        <v>130.81271387706479</v>
      </c>
      <c r="H148" s="7">
        <v>5.9999993039524711</v>
      </c>
      <c r="I148">
        <v>493.91009127076984</v>
      </c>
      <c r="J148">
        <v>1.042</v>
      </c>
      <c r="K148">
        <v>1.4550000000000001</v>
      </c>
      <c r="L148">
        <v>40</v>
      </c>
      <c r="M148">
        <v>5</v>
      </c>
      <c r="N148">
        <v>2750</v>
      </c>
      <c r="O148" s="1" t="s">
        <v>64</v>
      </c>
      <c r="Q148">
        <v>100</v>
      </c>
      <c r="R148" s="2">
        <v>1</v>
      </c>
      <c r="S148">
        <v>98.44534373172992</v>
      </c>
      <c r="T148" s="2">
        <v>0.92233268300000004</v>
      </c>
    </row>
    <row r="149" spans="2:20" x14ac:dyDescent="0.25">
      <c r="B149" s="1" t="s">
        <v>7</v>
      </c>
      <c r="C149" s="1" t="s">
        <v>57</v>
      </c>
      <c r="D149" s="1" t="s">
        <v>59</v>
      </c>
      <c r="E149" s="1">
        <v>1724.02</v>
      </c>
      <c r="F149" s="1">
        <v>218.81480917386946</v>
      </c>
      <c r="G149" s="1">
        <v>130.81271387706479</v>
      </c>
      <c r="H149" s="7">
        <v>5.9999993039524711</v>
      </c>
      <c r="I149">
        <v>493.91009127076984</v>
      </c>
      <c r="J149">
        <v>1.042</v>
      </c>
      <c r="K149">
        <v>1.4550000000000001</v>
      </c>
      <c r="L149">
        <v>40</v>
      </c>
      <c r="M149">
        <v>5</v>
      </c>
      <c r="N149">
        <v>3000</v>
      </c>
      <c r="O149" s="1" t="s">
        <v>64</v>
      </c>
      <c r="Q149">
        <v>100</v>
      </c>
      <c r="R149" s="2">
        <v>1</v>
      </c>
      <c r="S149">
        <v>98.473689908277464</v>
      </c>
      <c r="T149" s="2">
        <v>0.91564548000000001</v>
      </c>
    </row>
    <row r="150" spans="2:20" x14ac:dyDescent="0.25">
      <c r="B150" s="1" t="s">
        <v>7</v>
      </c>
      <c r="C150" s="1" t="s">
        <v>57</v>
      </c>
      <c r="D150" s="1" t="s">
        <v>59</v>
      </c>
      <c r="E150" s="1">
        <v>1724.02</v>
      </c>
      <c r="F150" s="1">
        <v>218.81480917386946</v>
      </c>
      <c r="G150" s="1">
        <v>130.81271387706479</v>
      </c>
      <c r="H150" s="7">
        <v>5.9999993039524711</v>
      </c>
      <c r="I150">
        <v>493.91009127076984</v>
      </c>
      <c r="J150">
        <v>1.042</v>
      </c>
      <c r="K150">
        <v>1.4550000000000001</v>
      </c>
      <c r="L150">
        <v>40</v>
      </c>
      <c r="M150">
        <v>5</v>
      </c>
      <c r="N150">
        <v>3250</v>
      </c>
      <c r="O150" s="1" t="s">
        <v>64</v>
      </c>
      <c r="Q150">
        <v>100</v>
      </c>
      <c r="R150" s="2">
        <v>1</v>
      </c>
      <c r="S150">
        <v>98.501350207237635</v>
      </c>
      <c r="T150" s="2">
        <v>0.90906126200000004</v>
      </c>
    </row>
    <row r="151" spans="2:20" x14ac:dyDescent="0.25">
      <c r="B151" s="1" t="s">
        <v>7</v>
      </c>
      <c r="C151" s="1" t="s">
        <v>57</v>
      </c>
      <c r="D151" s="1" t="s">
        <v>59</v>
      </c>
      <c r="E151" s="1">
        <v>1724.02</v>
      </c>
      <c r="F151" s="1">
        <v>218.81480917386946</v>
      </c>
      <c r="G151" s="1">
        <v>130.81271387706479</v>
      </c>
      <c r="H151" s="7">
        <v>5.9999993039524711</v>
      </c>
      <c r="I151">
        <v>493.91009127076984</v>
      </c>
      <c r="J151">
        <v>1.042</v>
      </c>
      <c r="K151">
        <v>1.4550000000000001</v>
      </c>
      <c r="L151">
        <v>40</v>
      </c>
      <c r="M151">
        <v>5</v>
      </c>
      <c r="N151">
        <v>3500</v>
      </c>
      <c r="O151" s="1" t="s">
        <v>64</v>
      </c>
      <c r="Q151">
        <v>100</v>
      </c>
      <c r="R151" s="2">
        <v>1</v>
      </c>
      <c r="S151">
        <v>98.528376084563604</v>
      </c>
      <c r="T151" s="2">
        <v>0.90257759500000001</v>
      </c>
    </row>
    <row r="152" spans="2:20" x14ac:dyDescent="0.25">
      <c r="B152" s="1" t="s">
        <v>7</v>
      </c>
      <c r="C152" s="1" t="s">
        <v>57</v>
      </c>
      <c r="D152" s="1" t="s">
        <v>59</v>
      </c>
      <c r="E152" s="1">
        <v>1724.02</v>
      </c>
      <c r="F152" s="1">
        <v>218.81480917386946</v>
      </c>
      <c r="G152" s="1">
        <v>130.81271387706479</v>
      </c>
      <c r="H152" s="7">
        <v>5.9999993039524711</v>
      </c>
      <c r="I152">
        <v>493.91009127076984</v>
      </c>
      <c r="J152">
        <v>1.042</v>
      </c>
      <c r="K152">
        <v>1.4550000000000001</v>
      </c>
      <c r="L152">
        <v>40</v>
      </c>
      <c r="M152">
        <v>5</v>
      </c>
      <c r="N152">
        <v>3750</v>
      </c>
      <c r="O152" s="1" t="s">
        <v>64</v>
      </c>
      <c r="Q152">
        <v>100</v>
      </c>
      <c r="R152" s="2">
        <v>1</v>
      </c>
      <c r="S152">
        <v>98.554796597734793</v>
      </c>
      <c r="T152" s="2">
        <v>0.89619210999999999</v>
      </c>
    </row>
    <row r="153" spans="2:20" x14ac:dyDescent="0.25">
      <c r="B153" s="1" t="s">
        <v>7</v>
      </c>
      <c r="C153" s="1" t="s">
        <v>57</v>
      </c>
      <c r="D153" s="1" t="s">
        <v>59</v>
      </c>
      <c r="E153" s="1">
        <v>1724.02</v>
      </c>
      <c r="F153" s="1">
        <v>218.81480917386946</v>
      </c>
      <c r="G153" s="1">
        <v>130.81271387706479</v>
      </c>
      <c r="H153" s="7">
        <v>5.9999993039524711</v>
      </c>
      <c r="I153">
        <v>493.91009127076984</v>
      </c>
      <c r="J153">
        <v>1.042</v>
      </c>
      <c r="K153">
        <v>1.4550000000000001</v>
      </c>
      <c r="L153">
        <v>40</v>
      </c>
      <c r="M153">
        <v>5</v>
      </c>
      <c r="N153">
        <v>4000</v>
      </c>
      <c r="O153" s="1" t="s">
        <v>64</v>
      </c>
      <c r="Q153">
        <v>100</v>
      </c>
      <c r="R153" s="2">
        <v>1</v>
      </c>
      <c r="S153">
        <v>98.580632934496634</v>
      </c>
      <c r="T153" s="2">
        <v>0.88990251399999998</v>
      </c>
    </row>
    <row r="154" spans="2:20" x14ac:dyDescent="0.25">
      <c r="B154" s="1" t="s">
        <v>7</v>
      </c>
      <c r="C154" s="1" t="s">
        <v>57</v>
      </c>
      <c r="D154" s="1" t="s">
        <v>59</v>
      </c>
      <c r="E154" s="1">
        <v>1724.02</v>
      </c>
      <c r="F154" s="1">
        <v>218.81480917386946</v>
      </c>
      <c r="G154" s="1">
        <v>130.81271387706479</v>
      </c>
      <c r="H154" s="7">
        <v>5.9999993039524711</v>
      </c>
      <c r="I154">
        <v>493.91009127076984</v>
      </c>
      <c r="J154">
        <v>1.042</v>
      </c>
      <c r="K154">
        <v>1.4550000000000001</v>
      </c>
      <c r="L154">
        <v>40</v>
      </c>
      <c r="M154">
        <v>5</v>
      </c>
      <c r="N154">
        <v>4250</v>
      </c>
      <c r="O154" s="1" t="s">
        <v>64</v>
      </c>
      <c r="Q154">
        <v>100</v>
      </c>
      <c r="R154" s="2">
        <v>1</v>
      </c>
      <c r="S154">
        <v>98.605905071866204</v>
      </c>
      <c r="T154" s="2">
        <v>0.88370658800000002</v>
      </c>
    </row>
    <row r="155" spans="2:20" x14ac:dyDescent="0.25">
      <c r="B155" s="1" t="s">
        <v>7</v>
      </c>
      <c r="C155" s="1" t="s">
        <v>57</v>
      </c>
      <c r="D155" s="1" t="s">
        <v>59</v>
      </c>
      <c r="E155" s="1">
        <v>1724.02</v>
      </c>
      <c r="F155" s="1">
        <v>218.81480917386946</v>
      </c>
      <c r="G155" s="1">
        <v>130.81271387706479</v>
      </c>
      <c r="H155" s="7">
        <v>5.9999993039524711</v>
      </c>
      <c r="I155">
        <v>493.91009127076984</v>
      </c>
      <c r="J155">
        <v>1.042</v>
      </c>
      <c r="K155">
        <v>1.4550000000000001</v>
      </c>
      <c r="L155">
        <v>40</v>
      </c>
      <c r="M155">
        <v>5</v>
      </c>
      <c r="N155">
        <v>4500</v>
      </c>
      <c r="O155" s="1" t="s">
        <v>64</v>
      </c>
      <c r="Q155">
        <v>100</v>
      </c>
      <c r="R155" s="2">
        <v>1</v>
      </c>
      <c r="S155">
        <v>98.630631170768169</v>
      </c>
      <c r="T155" s="2">
        <v>0.87760218700000003</v>
      </c>
    </row>
    <row r="156" spans="2:20" x14ac:dyDescent="0.25">
      <c r="B156" s="1" t="s">
        <v>7</v>
      </c>
      <c r="C156" s="1" t="s">
        <v>57</v>
      </c>
      <c r="D156" s="1" t="s">
        <v>59</v>
      </c>
      <c r="E156" s="1">
        <v>1724.02</v>
      </c>
      <c r="F156" s="1">
        <v>218.81480917386946</v>
      </c>
      <c r="G156" s="1">
        <v>130.81271387706479</v>
      </c>
      <c r="H156" s="7">
        <v>5.9999993039524711</v>
      </c>
      <c r="I156">
        <v>493.91009127076984</v>
      </c>
      <c r="J156">
        <v>1.042</v>
      </c>
      <c r="K156">
        <v>1.4550000000000001</v>
      </c>
      <c r="L156">
        <v>40</v>
      </c>
      <c r="M156">
        <v>5</v>
      </c>
      <c r="N156">
        <v>4750</v>
      </c>
      <c r="O156" s="1" t="s">
        <v>64</v>
      </c>
      <c r="Q156">
        <v>100</v>
      </c>
      <c r="R156" s="2">
        <v>1</v>
      </c>
      <c r="S156">
        <v>98.654829997491305</v>
      </c>
      <c r="T156" s="2">
        <v>0.87158723100000002</v>
      </c>
    </row>
    <row r="157" spans="2:20" x14ac:dyDescent="0.25">
      <c r="B157" s="1" t="s">
        <v>7</v>
      </c>
      <c r="C157" s="1" t="s">
        <v>57</v>
      </c>
      <c r="D157" s="1" t="s">
        <v>59</v>
      </c>
      <c r="E157" s="1">
        <v>1724.02</v>
      </c>
      <c r="F157" s="1">
        <v>218.81480917386946</v>
      </c>
      <c r="G157" s="1">
        <v>130.81271387706479</v>
      </c>
      <c r="H157" s="7">
        <v>5.9999993039524711</v>
      </c>
      <c r="I157">
        <v>493.91009127076984</v>
      </c>
      <c r="J157">
        <v>1.042</v>
      </c>
      <c r="K157">
        <v>1.4550000000000001</v>
      </c>
      <c r="L157">
        <v>40</v>
      </c>
      <c r="M157">
        <v>5</v>
      </c>
      <c r="N157">
        <v>5000</v>
      </c>
      <c r="O157" s="1" t="s">
        <v>64</v>
      </c>
      <c r="Q157">
        <v>100</v>
      </c>
      <c r="R157" s="2">
        <v>1</v>
      </c>
      <c r="S157">
        <v>98.678517291503681</v>
      </c>
      <c r="T157" s="2">
        <v>0.86565971100000005</v>
      </c>
    </row>
    <row r="158" spans="2:20" x14ac:dyDescent="0.25">
      <c r="B158" s="1" t="s">
        <v>7</v>
      </c>
      <c r="C158" s="1" t="s">
        <v>57</v>
      </c>
      <c r="D158" s="1" t="s">
        <v>59</v>
      </c>
      <c r="E158" s="1">
        <v>1724.02</v>
      </c>
      <c r="F158" s="1">
        <v>218.81480917386946</v>
      </c>
      <c r="G158" s="1">
        <v>130.81271387706479</v>
      </c>
      <c r="H158" s="7">
        <v>5.9999993039524711</v>
      </c>
      <c r="I158">
        <v>493.91009127076984</v>
      </c>
      <c r="J158">
        <v>1.042</v>
      </c>
      <c r="K158">
        <v>1.4550000000000001</v>
      </c>
      <c r="L158">
        <v>45</v>
      </c>
      <c r="M158">
        <v>5</v>
      </c>
      <c r="N158">
        <v>500</v>
      </c>
      <c r="O158" s="1" t="s">
        <v>64</v>
      </c>
      <c r="Q158">
        <v>100</v>
      </c>
      <c r="R158" s="2">
        <v>1</v>
      </c>
      <c r="S158">
        <v>84.813752327618076</v>
      </c>
      <c r="T158" s="2">
        <v>0.98509355799999998</v>
      </c>
    </row>
    <row r="159" spans="2:20" x14ac:dyDescent="0.25">
      <c r="B159" s="1" t="s">
        <v>7</v>
      </c>
      <c r="C159" s="1" t="s">
        <v>57</v>
      </c>
      <c r="D159" s="1" t="s">
        <v>59</v>
      </c>
      <c r="E159" s="1">
        <v>1724.02</v>
      </c>
      <c r="F159" s="1">
        <v>218.81480917386946</v>
      </c>
      <c r="G159" s="1">
        <v>130.81271387706479</v>
      </c>
      <c r="H159" s="7">
        <v>5.9999993039524711</v>
      </c>
      <c r="I159">
        <v>493.91009127076984</v>
      </c>
      <c r="J159">
        <v>1.042</v>
      </c>
      <c r="K159">
        <v>1.4550000000000001</v>
      </c>
      <c r="L159">
        <v>45</v>
      </c>
      <c r="M159">
        <v>5</v>
      </c>
      <c r="N159">
        <v>750</v>
      </c>
      <c r="O159" s="1" t="s">
        <v>64</v>
      </c>
      <c r="Q159">
        <v>100</v>
      </c>
      <c r="R159" s="2">
        <v>1</v>
      </c>
      <c r="S159">
        <v>94.198393947697568</v>
      </c>
      <c r="T159" s="2">
        <v>0.97881388800000002</v>
      </c>
    </row>
    <row r="160" spans="2:20" x14ac:dyDescent="0.25">
      <c r="B160" s="1" t="s">
        <v>7</v>
      </c>
      <c r="C160" s="1" t="s">
        <v>57</v>
      </c>
      <c r="D160" s="1" t="s">
        <v>59</v>
      </c>
      <c r="E160" s="1">
        <v>1724.02</v>
      </c>
      <c r="F160" s="1">
        <v>218.81480917386946</v>
      </c>
      <c r="G160" s="1">
        <v>130.81271387706479</v>
      </c>
      <c r="H160" s="7">
        <v>5.9999993039524711</v>
      </c>
      <c r="I160">
        <v>493.91009127076984</v>
      </c>
      <c r="J160">
        <v>1.042</v>
      </c>
      <c r="K160">
        <v>1.4550000000000001</v>
      </c>
      <c r="L160">
        <v>45</v>
      </c>
      <c r="M160">
        <v>5</v>
      </c>
      <c r="N160">
        <v>1000</v>
      </c>
      <c r="O160" s="1" t="s">
        <v>64</v>
      </c>
      <c r="Q160">
        <v>100</v>
      </c>
      <c r="R160" s="2">
        <v>1</v>
      </c>
      <c r="S160">
        <v>97.099646439287284</v>
      </c>
      <c r="T160" s="2">
        <v>0.97180531699999995</v>
      </c>
    </row>
    <row r="161" spans="2:20" x14ac:dyDescent="0.25">
      <c r="B161" s="1" t="s">
        <v>7</v>
      </c>
      <c r="C161" s="1" t="s">
        <v>57</v>
      </c>
      <c r="D161" s="1" t="s">
        <v>59</v>
      </c>
      <c r="E161" s="1">
        <v>1724.02</v>
      </c>
      <c r="F161" s="1">
        <v>218.81480917386946</v>
      </c>
      <c r="G161" s="1">
        <v>130.81271387706479</v>
      </c>
      <c r="H161" s="7">
        <v>5.9999993039524711</v>
      </c>
      <c r="I161">
        <v>493.91009127076984</v>
      </c>
      <c r="J161">
        <v>1.042</v>
      </c>
      <c r="K161">
        <v>1.4550000000000001</v>
      </c>
      <c r="L161">
        <v>45</v>
      </c>
      <c r="M161">
        <v>5</v>
      </c>
      <c r="N161">
        <v>1250</v>
      </c>
      <c r="O161" s="1" t="s">
        <v>64</v>
      </c>
      <c r="Q161">
        <v>100</v>
      </c>
      <c r="R161" s="2">
        <v>1</v>
      </c>
      <c r="S161">
        <v>97.952283284124903</v>
      </c>
      <c r="T161" s="2">
        <v>0.964530785</v>
      </c>
    </row>
    <row r="162" spans="2:20" x14ac:dyDescent="0.25">
      <c r="B162" s="1" t="s">
        <v>7</v>
      </c>
      <c r="C162" s="1" t="s">
        <v>57</v>
      </c>
      <c r="D162" s="1" t="s">
        <v>59</v>
      </c>
      <c r="E162" s="1">
        <v>1724.02</v>
      </c>
      <c r="F162" s="1">
        <v>218.81480917386946</v>
      </c>
      <c r="G162" s="1">
        <v>130.81271387706479</v>
      </c>
      <c r="H162" s="7">
        <v>5.9999993039524711</v>
      </c>
      <c r="I162">
        <v>493.91009127076984</v>
      </c>
      <c r="J162">
        <v>1.042</v>
      </c>
      <c r="K162">
        <v>1.4550000000000001</v>
      </c>
      <c r="L162">
        <v>45</v>
      </c>
      <c r="M162">
        <v>5</v>
      </c>
      <c r="N162">
        <v>1500</v>
      </c>
      <c r="O162" s="1" t="s">
        <v>64</v>
      </c>
      <c r="Q162">
        <v>100</v>
      </c>
      <c r="R162" s="2">
        <v>1</v>
      </c>
      <c r="S162">
        <v>98.209760090240323</v>
      </c>
      <c r="T162" s="2">
        <v>0.95722527899999998</v>
      </c>
    </row>
    <row r="163" spans="2:20" x14ac:dyDescent="0.25">
      <c r="B163" s="1" t="s">
        <v>7</v>
      </c>
      <c r="C163" s="1" t="s">
        <v>57</v>
      </c>
      <c r="D163" s="1" t="s">
        <v>59</v>
      </c>
      <c r="E163" s="1">
        <v>1724.02</v>
      </c>
      <c r="F163" s="1">
        <v>218.81480917386946</v>
      </c>
      <c r="G163" s="1">
        <v>130.81271387706479</v>
      </c>
      <c r="H163" s="7">
        <v>5.9999993039524711</v>
      </c>
      <c r="I163">
        <v>493.91009127076984</v>
      </c>
      <c r="J163">
        <v>1.042</v>
      </c>
      <c r="K163">
        <v>1.4550000000000001</v>
      </c>
      <c r="L163">
        <v>45</v>
      </c>
      <c r="M163">
        <v>5</v>
      </c>
      <c r="N163">
        <v>1750</v>
      </c>
      <c r="O163" s="1" t="s">
        <v>64</v>
      </c>
      <c r="Q163">
        <v>100</v>
      </c>
      <c r="R163" s="2">
        <v>1</v>
      </c>
      <c r="S163">
        <v>98.301509757737279</v>
      </c>
      <c r="T163" s="2">
        <v>0.94998573600000003</v>
      </c>
    </row>
    <row r="164" spans="2:20" x14ac:dyDescent="0.25">
      <c r="B164" s="1" t="s">
        <v>7</v>
      </c>
      <c r="C164" s="1" t="s">
        <v>57</v>
      </c>
      <c r="D164" s="1" t="s">
        <v>59</v>
      </c>
      <c r="E164" s="1">
        <v>1724.02</v>
      </c>
      <c r="F164" s="1">
        <v>218.81480917386946</v>
      </c>
      <c r="G164" s="1">
        <v>130.81271387706479</v>
      </c>
      <c r="H164" s="7">
        <v>5.9999993039524711</v>
      </c>
      <c r="I164">
        <v>493.91009127076984</v>
      </c>
      <c r="J164">
        <v>1.042</v>
      </c>
      <c r="K164">
        <v>1.4550000000000001</v>
      </c>
      <c r="L164">
        <v>45</v>
      </c>
      <c r="M164">
        <v>5</v>
      </c>
      <c r="N164">
        <v>2000</v>
      </c>
      <c r="O164" s="1" t="s">
        <v>64</v>
      </c>
      <c r="Q164">
        <v>100</v>
      </c>
      <c r="R164" s="2">
        <v>1</v>
      </c>
      <c r="S164">
        <v>98.348179706439936</v>
      </c>
      <c r="T164" s="2">
        <v>0.94284595900000001</v>
      </c>
    </row>
    <row r="165" spans="2:20" x14ac:dyDescent="0.25">
      <c r="B165" s="1" t="s">
        <v>7</v>
      </c>
      <c r="C165" s="1" t="s">
        <v>57</v>
      </c>
      <c r="D165" s="1" t="s">
        <v>59</v>
      </c>
      <c r="E165" s="1">
        <v>1724.02</v>
      </c>
      <c r="F165" s="1">
        <v>218.81480917386946</v>
      </c>
      <c r="G165" s="1">
        <v>130.81271387706479</v>
      </c>
      <c r="H165" s="7">
        <v>5.9999993039524711</v>
      </c>
      <c r="I165">
        <v>493.91009127076984</v>
      </c>
      <c r="J165">
        <v>1.042</v>
      </c>
      <c r="K165">
        <v>1.4550000000000001</v>
      </c>
      <c r="L165">
        <v>45</v>
      </c>
      <c r="M165">
        <v>5</v>
      </c>
      <c r="N165">
        <v>2250</v>
      </c>
      <c r="O165" s="1" t="s">
        <v>64</v>
      </c>
      <c r="Q165">
        <v>100</v>
      </c>
      <c r="R165" s="2">
        <v>1</v>
      </c>
      <c r="S165">
        <v>98.382544290248646</v>
      </c>
      <c r="T165" s="2">
        <v>0.93581536899999995</v>
      </c>
    </row>
    <row r="166" spans="2:20" x14ac:dyDescent="0.25">
      <c r="B166" s="1" t="s">
        <v>7</v>
      </c>
      <c r="C166" s="1" t="s">
        <v>57</v>
      </c>
      <c r="D166" s="1" t="s">
        <v>59</v>
      </c>
      <c r="E166" s="1">
        <v>1724.02</v>
      </c>
      <c r="F166" s="1">
        <v>218.81480917386946</v>
      </c>
      <c r="G166" s="1">
        <v>130.81271387706479</v>
      </c>
      <c r="H166" s="7">
        <v>5.9999993039524711</v>
      </c>
      <c r="I166">
        <v>493.91009127076984</v>
      </c>
      <c r="J166">
        <v>1.042</v>
      </c>
      <c r="K166">
        <v>1.4550000000000001</v>
      </c>
      <c r="L166">
        <v>45</v>
      </c>
      <c r="M166">
        <v>5</v>
      </c>
      <c r="N166">
        <v>2500</v>
      </c>
      <c r="O166" s="1" t="s">
        <v>64</v>
      </c>
      <c r="Q166">
        <v>100</v>
      </c>
      <c r="R166" s="2">
        <v>1</v>
      </c>
      <c r="S166">
        <v>98.413256853868219</v>
      </c>
      <c r="T166" s="2">
        <v>0.92889497700000001</v>
      </c>
    </row>
    <row r="167" spans="2:20" x14ac:dyDescent="0.25">
      <c r="B167" s="1" t="s">
        <v>7</v>
      </c>
      <c r="C167" s="1" t="s">
        <v>57</v>
      </c>
      <c r="D167" s="1" t="s">
        <v>59</v>
      </c>
      <c r="E167" s="1">
        <v>1724.02</v>
      </c>
      <c r="F167" s="1">
        <v>218.81480917386946</v>
      </c>
      <c r="G167" s="1">
        <v>130.81271387706479</v>
      </c>
      <c r="H167" s="7">
        <v>5.9999993039524711</v>
      </c>
      <c r="I167">
        <v>493.91009127076984</v>
      </c>
      <c r="J167">
        <v>1.042</v>
      </c>
      <c r="K167">
        <v>1.4550000000000001</v>
      </c>
      <c r="L167">
        <v>45</v>
      </c>
      <c r="M167">
        <v>5</v>
      </c>
      <c r="N167">
        <v>2750</v>
      </c>
      <c r="O167" s="1" t="s">
        <v>64</v>
      </c>
      <c r="Q167">
        <v>100</v>
      </c>
      <c r="R167" s="2">
        <v>1</v>
      </c>
      <c r="S167">
        <v>98.442550498985639</v>
      </c>
      <c r="T167" s="2">
        <v>0.92208316499999998</v>
      </c>
    </row>
    <row r="168" spans="2:20" x14ac:dyDescent="0.25">
      <c r="B168" s="1" t="s">
        <v>7</v>
      </c>
      <c r="C168" s="1" t="s">
        <v>57</v>
      </c>
      <c r="D168" s="1" t="s">
        <v>59</v>
      </c>
      <c r="E168" s="1">
        <v>1724.02</v>
      </c>
      <c r="F168" s="1">
        <v>218.81480917386946</v>
      </c>
      <c r="G168" s="1">
        <v>130.81271387706479</v>
      </c>
      <c r="H168" s="7">
        <v>5.9999993039524711</v>
      </c>
      <c r="I168">
        <v>493.91009127076984</v>
      </c>
      <c r="J168">
        <v>1.042</v>
      </c>
      <c r="K168">
        <v>1.4550000000000001</v>
      </c>
      <c r="L168">
        <v>45</v>
      </c>
      <c r="M168">
        <v>5</v>
      </c>
      <c r="N168">
        <v>3000</v>
      </c>
      <c r="O168" s="1" t="s">
        <v>64</v>
      </c>
      <c r="Q168">
        <v>100</v>
      </c>
      <c r="R168" s="2">
        <v>1</v>
      </c>
      <c r="S168">
        <v>98.470996667181993</v>
      </c>
      <c r="T168" s="2">
        <v>0.91537758700000005</v>
      </c>
    </row>
    <row r="169" spans="2:20" x14ac:dyDescent="0.25">
      <c r="B169" s="1" t="s">
        <v>7</v>
      </c>
      <c r="C169" s="1" t="s">
        <v>57</v>
      </c>
      <c r="D169" s="1" t="s">
        <v>59</v>
      </c>
      <c r="E169" s="1">
        <v>1724.02</v>
      </c>
      <c r="F169" s="1">
        <v>218.81480917386946</v>
      </c>
      <c r="G169" s="1">
        <v>130.81271387706479</v>
      </c>
      <c r="H169" s="7">
        <v>5.9999993039524711</v>
      </c>
      <c r="I169">
        <v>493.91009127076984</v>
      </c>
      <c r="J169">
        <v>1.042</v>
      </c>
      <c r="K169">
        <v>1.4550000000000001</v>
      </c>
      <c r="L169">
        <v>45</v>
      </c>
      <c r="M169">
        <v>5</v>
      </c>
      <c r="N169">
        <v>3250</v>
      </c>
      <c r="O169" s="1" t="s">
        <v>64</v>
      </c>
      <c r="Q169">
        <v>100</v>
      </c>
      <c r="R169" s="2">
        <v>1</v>
      </c>
      <c r="S169">
        <v>98.498751536347029</v>
      </c>
      <c r="T169" s="2">
        <v>0.90877575499999996</v>
      </c>
    </row>
    <row r="170" spans="2:20" x14ac:dyDescent="0.25">
      <c r="B170" s="1" t="s">
        <v>7</v>
      </c>
      <c r="C170" s="1" t="s">
        <v>57</v>
      </c>
      <c r="D170" s="1" t="s">
        <v>59</v>
      </c>
      <c r="E170" s="1">
        <v>1724.02</v>
      </c>
      <c r="F170" s="1">
        <v>218.81480917386946</v>
      </c>
      <c r="G170" s="1">
        <v>130.81271387706479</v>
      </c>
      <c r="H170" s="7">
        <v>5.9999993039524711</v>
      </c>
      <c r="I170">
        <v>493.91009127076984</v>
      </c>
      <c r="J170">
        <v>1.042</v>
      </c>
      <c r="K170">
        <v>1.4550000000000001</v>
      </c>
      <c r="L170">
        <v>45</v>
      </c>
      <c r="M170">
        <v>5</v>
      </c>
      <c r="N170">
        <v>3500</v>
      </c>
      <c r="O170" s="1" t="s">
        <v>64</v>
      </c>
      <c r="Q170">
        <v>100</v>
      </c>
      <c r="R170" s="2">
        <v>1</v>
      </c>
      <c r="S170">
        <v>98.525867771117973</v>
      </c>
      <c r="T170" s="2">
        <v>0.90227520699999997</v>
      </c>
    </row>
    <row r="171" spans="2:20" x14ac:dyDescent="0.25">
      <c r="B171" s="1" t="s">
        <v>7</v>
      </c>
      <c r="C171" s="1" t="s">
        <v>57</v>
      </c>
      <c r="D171" s="1" t="s">
        <v>59</v>
      </c>
      <c r="E171" s="1">
        <v>1724.02</v>
      </c>
      <c r="F171" s="1">
        <v>218.81480917386946</v>
      </c>
      <c r="G171" s="1">
        <v>130.81271387706479</v>
      </c>
      <c r="H171" s="7">
        <v>5.9999993039524711</v>
      </c>
      <c r="I171">
        <v>493.91009127076984</v>
      </c>
      <c r="J171">
        <v>1.042</v>
      </c>
      <c r="K171">
        <v>1.4550000000000001</v>
      </c>
      <c r="L171">
        <v>45</v>
      </c>
      <c r="M171">
        <v>5</v>
      </c>
      <c r="N171">
        <v>3750</v>
      </c>
      <c r="O171" s="1" t="s">
        <v>64</v>
      </c>
      <c r="Q171">
        <v>100</v>
      </c>
      <c r="R171" s="2">
        <v>1</v>
      </c>
      <c r="S171">
        <v>98.552373822505729</v>
      </c>
      <c r="T171" s="2">
        <v>0.89587354699999999</v>
      </c>
    </row>
    <row r="172" spans="2:20" x14ac:dyDescent="0.25">
      <c r="B172" s="1" t="s">
        <v>7</v>
      </c>
      <c r="C172" s="1" t="s">
        <v>57</v>
      </c>
      <c r="D172" s="1" t="s">
        <v>59</v>
      </c>
      <c r="E172" s="1">
        <v>1724.02</v>
      </c>
      <c r="F172" s="1">
        <v>218.81480917386946</v>
      </c>
      <c r="G172" s="1">
        <v>130.81271387706479</v>
      </c>
      <c r="H172" s="7">
        <v>5.9999993039524711</v>
      </c>
      <c r="I172">
        <v>493.91009127076984</v>
      </c>
      <c r="J172">
        <v>1.042</v>
      </c>
      <c r="K172">
        <v>1.4550000000000001</v>
      </c>
      <c r="L172">
        <v>45</v>
      </c>
      <c r="M172">
        <v>5</v>
      </c>
      <c r="N172">
        <v>4000</v>
      </c>
      <c r="O172" s="1" t="s">
        <v>64</v>
      </c>
      <c r="Q172">
        <v>100</v>
      </c>
      <c r="R172" s="2">
        <v>1</v>
      </c>
      <c r="S172">
        <v>98.578292693455339</v>
      </c>
      <c r="T172" s="2">
        <v>0.88956845500000004</v>
      </c>
    </row>
    <row r="173" spans="2:20" x14ac:dyDescent="0.25">
      <c r="B173" s="1" t="s">
        <v>7</v>
      </c>
      <c r="C173" s="1" t="s">
        <v>57</v>
      </c>
      <c r="D173" s="1" t="s">
        <v>59</v>
      </c>
      <c r="E173" s="1">
        <v>1724.02</v>
      </c>
      <c r="F173" s="1">
        <v>218.81480917386946</v>
      </c>
      <c r="G173" s="1">
        <v>130.81271387706479</v>
      </c>
      <c r="H173" s="7">
        <v>5.9999993039524711</v>
      </c>
      <c r="I173">
        <v>493.91009127076984</v>
      </c>
      <c r="J173">
        <v>1.042</v>
      </c>
      <c r="K173">
        <v>1.4550000000000001</v>
      </c>
      <c r="L173">
        <v>45</v>
      </c>
      <c r="M173">
        <v>5</v>
      </c>
      <c r="N173">
        <v>4250</v>
      </c>
      <c r="O173" s="1" t="s">
        <v>64</v>
      </c>
      <c r="Q173">
        <v>100</v>
      </c>
      <c r="R173" s="2">
        <v>1</v>
      </c>
      <c r="S173">
        <v>98.603643149527159</v>
      </c>
      <c r="T173" s="2">
        <v>0.88335768800000003</v>
      </c>
    </row>
    <row r="174" spans="2:20" x14ac:dyDescent="0.25">
      <c r="B174" s="1" t="s">
        <v>7</v>
      </c>
      <c r="C174" s="1" t="s">
        <v>57</v>
      </c>
      <c r="D174" s="1" t="s">
        <v>59</v>
      </c>
      <c r="E174" s="1">
        <v>1724.02</v>
      </c>
      <c r="F174" s="1">
        <v>218.81480917386946</v>
      </c>
      <c r="G174" s="1">
        <v>130.81271387706479</v>
      </c>
      <c r="H174" s="7">
        <v>5.9999993039524711</v>
      </c>
      <c r="I174">
        <v>493.91009127076984</v>
      </c>
      <c r="J174">
        <v>1.042</v>
      </c>
      <c r="K174">
        <v>1.4550000000000001</v>
      </c>
      <c r="L174">
        <v>45</v>
      </c>
      <c r="M174">
        <v>5</v>
      </c>
      <c r="N174">
        <v>4500</v>
      </c>
      <c r="O174" s="1" t="s">
        <v>64</v>
      </c>
      <c r="Q174">
        <v>100</v>
      </c>
      <c r="R174" s="2">
        <v>1</v>
      </c>
      <c r="S174">
        <v>98.628445166962933</v>
      </c>
      <c r="T174" s="2">
        <v>0.87723907400000001</v>
      </c>
    </row>
    <row r="175" spans="2:20" x14ac:dyDescent="0.25">
      <c r="B175" s="1" t="s">
        <v>7</v>
      </c>
      <c r="C175" s="1" t="s">
        <v>57</v>
      </c>
      <c r="D175" s="1" t="s">
        <v>59</v>
      </c>
      <c r="E175" s="1">
        <v>1724.02</v>
      </c>
      <c r="F175" s="1">
        <v>218.81480917386946</v>
      </c>
      <c r="G175" s="1">
        <v>130.81271387706479</v>
      </c>
      <c r="H175" s="7">
        <v>5.9999993039524711</v>
      </c>
      <c r="I175">
        <v>493.91009127076984</v>
      </c>
      <c r="J175">
        <v>1.042</v>
      </c>
      <c r="K175">
        <v>1.4550000000000001</v>
      </c>
      <c r="L175">
        <v>45</v>
      </c>
      <c r="M175">
        <v>5</v>
      </c>
      <c r="N175">
        <v>4750</v>
      </c>
      <c r="O175" s="1" t="s">
        <v>64</v>
      </c>
      <c r="Q175">
        <v>100</v>
      </c>
      <c r="R175" s="2">
        <v>1</v>
      </c>
      <c r="S175">
        <v>98.65271569530104</v>
      </c>
      <c r="T175" s="2">
        <v>0.87121051299999996</v>
      </c>
    </row>
    <row r="176" spans="2:20" x14ac:dyDescent="0.25">
      <c r="B176" s="1" t="s">
        <v>7</v>
      </c>
      <c r="C176" s="1" t="s">
        <v>57</v>
      </c>
      <c r="D176" s="1" t="s">
        <v>59</v>
      </c>
      <c r="E176" s="1">
        <v>1724.02</v>
      </c>
      <c r="F176" s="1">
        <v>218.81480917386946</v>
      </c>
      <c r="G176" s="1">
        <v>130.81271387706479</v>
      </c>
      <c r="H176" s="7">
        <v>5.9999993039524711</v>
      </c>
      <c r="I176">
        <v>493.91009127076984</v>
      </c>
      <c r="J176">
        <v>1.042</v>
      </c>
      <c r="K176">
        <v>1.4550000000000001</v>
      </c>
      <c r="L176">
        <v>45</v>
      </c>
      <c r="M176">
        <v>5</v>
      </c>
      <c r="N176">
        <v>5000</v>
      </c>
      <c r="O176" s="1" t="s">
        <v>64</v>
      </c>
      <c r="P176" s="5"/>
      <c r="Q176">
        <v>100</v>
      </c>
      <c r="R176" s="2">
        <v>1</v>
      </c>
      <c r="S176">
        <v>98.676472289420587</v>
      </c>
      <c r="T176" s="2">
        <v>0.86526997100000003</v>
      </c>
    </row>
    <row r="177" spans="2:20" x14ac:dyDescent="0.25">
      <c r="B177" s="1" t="s">
        <v>36</v>
      </c>
      <c r="C177" s="1" t="s">
        <v>58</v>
      </c>
      <c r="D177" s="1" t="s">
        <v>60</v>
      </c>
      <c r="E177" s="1">
        <v>1724.02</v>
      </c>
      <c r="F177" s="1">
        <v>278.07222697140276</v>
      </c>
      <c r="G177" s="1">
        <v>141.90048973208775</v>
      </c>
      <c r="H177" s="7">
        <v>6.5552091254752849</v>
      </c>
      <c r="I177">
        <v>608.35019999999997</v>
      </c>
      <c r="J177">
        <v>0.93500000000000005</v>
      </c>
      <c r="K177">
        <v>1.165</v>
      </c>
      <c r="L177">
        <v>103</v>
      </c>
      <c r="M177">
        <v>1</v>
      </c>
      <c r="N177">
        <v>1390</v>
      </c>
      <c r="O177" s="1" t="s">
        <v>71</v>
      </c>
      <c r="Q177">
        <v>100</v>
      </c>
      <c r="R177" s="2">
        <v>0.94539419099999999</v>
      </c>
      <c r="S177">
        <v>77.068168164313079</v>
      </c>
      <c r="T177" s="2">
        <v>0.94960102199999996</v>
      </c>
    </row>
    <row r="178" spans="2:20" x14ac:dyDescent="0.25">
      <c r="B178" s="1" t="s">
        <v>36</v>
      </c>
      <c r="C178" s="1" t="s">
        <v>58</v>
      </c>
      <c r="D178" s="1" t="s">
        <v>60</v>
      </c>
      <c r="E178" s="1">
        <v>1724.02</v>
      </c>
      <c r="F178" s="1">
        <v>278.07222697140276</v>
      </c>
      <c r="G178" s="1">
        <v>141.90048973208775</v>
      </c>
      <c r="H178" s="7">
        <v>6.5552091254752849</v>
      </c>
      <c r="I178">
        <v>608.35019999999997</v>
      </c>
      <c r="J178">
        <v>0.93500000000000005</v>
      </c>
      <c r="K178">
        <v>1.165</v>
      </c>
      <c r="L178">
        <v>103</v>
      </c>
      <c r="M178">
        <v>2</v>
      </c>
      <c r="N178">
        <v>1390</v>
      </c>
      <c r="O178" s="1" t="s">
        <v>71</v>
      </c>
      <c r="Q178">
        <v>100</v>
      </c>
      <c r="R178" s="2">
        <v>0.94539419099999999</v>
      </c>
      <c r="S178">
        <v>95.536177722412532</v>
      </c>
      <c r="T178" s="2">
        <v>0.91338146799999997</v>
      </c>
    </row>
    <row r="179" spans="2:20" x14ac:dyDescent="0.25">
      <c r="B179" s="1" t="s">
        <v>36</v>
      </c>
      <c r="C179" s="1" t="s">
        <v>58</v>
      </c>
      <c r="D179" s="1" t="s">
        <v>60</v>
      </c>
      <c r="E179" s="1">
        <v>1724.02</v>
      </c>
      <c r="F179" s="1">
        <v>278.07222697140276</v>
      </c>
      <c r="G179" s="1">
        <v>141.90048973208775</v>
      </c>
      <c r="H179" s="7">
        <v>6.5552091254752849</v>
      </c>
      <c r="I179">
        <v>608.35019999999997</v>
      </c>
      <c r="J179">
        <v>0.93500000000000005</v>
      </c>
      <c r="K179">
        <v>1.165</v>
      </c>
      <c r="L179">
        <v>103</v>
      </c>
      <c r="M179">
        <v>3</v>
      </c>
      <c r="N179">
        <v>1390</v>
      </c>
      <c r="O179" s="1" t="s">
        <v>71</v>
      </c>
      <c r="Q179">
        <v>100</v>
      </c>
      <c r="R179" s="2">
        <v>0.94539419099999999</v>
      </c>
      <c r="S179">
        <v>98.325212898185114</v>
      </c>
      <c r="T179" s="2">
        <v>0.87337476800000002</v>
      </c>
    </row>
    <row r="180" spans="2:20" x14ac:dyDescent="0.25">
      <c r="B180" s="1" t="s">
        <v>36</v>
      </c>
      <c r="C180" s="1" t="s">
        <v>58</v>
      </c>
      <c r="D180" s="1" t="s">
        <v>60</v>
      </c>
      <c r="E180" s="1">
        <v>1724.02</v>
      </c>
      <c r="F180" s="1">
        <v>278.07222697140276</v>
      </c>
      <c r="G180" s="1">
        <v>141.90048973208775</v>
      </c>
      <c r="H180" s="7">
        <v>6.5552091254752849</v>
      </c>
      <c r="I180">
        <v>608.35019999999997</v>
      </c>
      <c r="J180">
        <v>0.93500000000000005</v>
      </c>
      <c r="K180">
        <v>1.165</v>
      </c>
      <c r="L180">
        <v>103</v>
      </c>
      <c r="M180">
        <v>4</v>
      </c>
      <c r="N180">
        <v>1390</v>
      </c>
      <c r="O180" s="1" t="s">
        <v>71</v>
      </c>
      <c r="Q180">
        <v>100</v>
      </c>
      <c r="R180" s="2">
        <v>0.94539419099999999</v>
      </c>
      <c r="S180">
        <v>98.770477539223918</v>
      </c>
      <c r="T180" s="2">
        <v>0.83530928800000004</v>
      </c>
    </row>
    <row r="181" spans="2:20" x14ac:dyDescent="0.25">
      <c r="B181" s="1" t="s">
        <v>36</v>
      </c>
      <c r="C181" s="1" t="s">
        <v>58</v>
      </c>
      <c r="D181" s="1" t="s">
        <v>60</v>
      </c>
      <c r="E181" s="1">
        <v>1724.02</v>
      </c>
      <c r="F181" s="1">
        <v>278.07222697140276</v>
      </c>
      <c r="G181" s="1">
        <v>141.90048973208775</v>
      </c>
      <c r="H181" s="7">
        <v>6.5552091254752849</v>
      </c>
      <c r="I181">
        <v>608.35019999999997</v>
      </c>
      <c r="J181">
        <v>0.93500000000000005</v>
      </c>
      <c r="K181">
        <v>1.165</v>
      </c>
      <c r="L181">
        <v>103</v>
      </c>
      <c r="M181">
        <v>5</v>
      </c>
      <c r="N181">
        <v>1390</v>
      </c>
      <c r="O181" s="1" t="s">
        <v>71</v>
      </c>
      <c r="Q181">
        <v>100</v>
      </c>
      <c r="R181" s="2">
        <v>0.94539419099999999</v>
      </c>
      <c r="S181">
        <v>98.93466334621516</v>
      </c>
      <c r="T181" s="2">
        <v>0.80033823000000004</v>
      </c>
    </row>
    <row r="182" spans="2:20" x14ac:dyDescent="0.25">
      <c r="B182" s="1" t="s">
        <v>36</v>
      </c>
      <c r="C182" s="1" t="s">
        <v>58</v>
      </c>
      <c r="D182" s="1" t="s">
        <v>60</v>
      </c>
      <c r="E182" s="1">
        <v>1724.02</v>
      </c>
      <c r="F182" s="1">
        <v>278.07222697140276</v>
      </c>
      <c r="G182" s="1">
        <v>141.90048973208775</v>
      </c>
      <c r="H182" s="7">
        <v>6.5552091254752849</v>
      </c>
      <c r="I182">
        <v>608.35019999999997</v>
      </c>
      <c r="J182">
        <v>0.93500000000000005</v>
      </c>
      <c r="K182">
        <v>1.165</v>
      </c>
      <c r="L182">
        <v>103</v>
      </c>
      <c r="M182">
        <v>6</v>
      </c>
      <c r="N182">
        <v>1390</v>
      </c>
      <c r="O182" s="1" t="s">
        <v>71</v>
      </c>
      <c r="Q182">
        <v>100</v>
      </c>
      <c r="R182" s="2">
        <v>0.94539419099999999</v>
      </c>
      <c r="S182">
        <v>99.057939192029593</v>
      </c>
      <c r="T182" s="2">
        <v>0.76830101799999995</v>
      </c>
    </row>
    <row r="183" spans="2:20" x14ac:dyDescent="0.25">
      <c r="B183" s="1" t="s">
        <v>36</v>
      </c>
      <c r="C183" s="1" t="s">
        <v>58</v>
      </c>
      <c r="D183" s="1" t="s">
        <v>60</v>
      </c>
      <c r="E183" s="1">
        <v>1724.02</v>
      </c>
      <c r="F183" s="1">
        <v>278.07222697140276</v>
      </c>
      <c r="G183" s="1">
        <v>141.90048973208775</v>
      </c>
      <c r="H183" s="7">
        <v>6.5552091254752849</v>
      </c>
      <c r="I183">
        <v>608.35019999999997</v>
      </c>
      <c r="J183">
        <v>0.93500000000000005</v>
      </c>
      <c r="K183">
        <v>1.165</v>
      </c>
      <c r="L183">
        <v>103</v>
      </c>
      <c r="M183">
        <v>7</v>
      </c>
      <c r="N183">
        <v>1390</v>
      </c>
      <c r="O183" s="1" t="s">
        <v>71</v>
      </c>
      <c r="Q183">
        <v>100</v>
      </c>
      <c r="R183" s="2">
        <v>0.94539419099999999</v>
      </c>
      <c r="S183">
        <v>99.165380848501485</v>
      </c>
      <c r="T183" s="2">
        <v>0.73887032600000002</v>
      </c>
    </row>
    <row r="184" spans="2:20" x14ac:dyDescent="0.25">
      <c r="B184" s="1" t="s">
        <v>36</v>
      </c>
      <c r="C184" s="1" t="s">
        <v>58</v>
      </c>
      <c r="D184" s="1" t="s">
        <v>60</v>
      </c>
      <c r="E184" s="1">
        <v>1724.02</v>
      </c>
      <c r="F184" s="1">
        <v>278.07222697140276</v>
      </c>
      <c r="G184" s="1">
        <v>141.90048973208775</v>
      </c>
      <c r="H184" s="7">
        <v>6.5552091254752849</v>
      </c>
      <c r="I184">
        <v>608.35019999999997</v>
      </c>
      <c r="J184">
        <v>0.93500000000000005</v>
      </c>
      <c r="K184">
        <v>1.165</v>
      </c>
      <c r="L184">
        <v>103</v>
      </c>
      <c r="M184">
        <v>8</v>
      </c>
      <c r="N184">
        <v>1390</v>
      </c>
      <c r="O184" s="1" t="s">
        <v>71</v>
      </c>
      <c r="Q184">
        <v>100</v>
      </c>
      <c r="R184" s="2">
        <v>0.94539419099999999</v>
      </c>
      <c r="S184">
        <v>99.260955684331236</v>
      </c>
      <c r="T184" s="2">
        <v>0.71174922600000001</v>
      </c>
    </row>
    <row r="185" spans="2:20" x14ac:dyDescent="0.25">
      <c r="B185" s="1" t="s">
        <v>36</v>
      </c>
      <c r="C185" s="1" t="s">
        <v>58</v>
      </c>
      <c r="D185" s="1" t="s">
        <v>60</v>
      </c>
      <c r="E185" s="1">
        <v>1724.02</v>
      </c>
      <c r="F185" s="1">
        <v>278.07222697140276</v>
      </c>
      <c r="G185" s="1">
        <v>141.90048973208775</v>
      </c>
      <c r="H185" s="7">
        <v>6.5552091254752849</v>
      </c>
      <c r="I185">
        <v>608.35019999999997</v>
      </c>
      <c r="J185">
        <v>0.93500000000000005</v>
      </c>
      <c r="K185">
        <v>1.165</v>
      </c>
      <c r="L185">
        <v>103</v>
      </c>
      <c r="M185">
        <v>9</v>
      </c>
      <c r="N185">
        <v>1390</v>
      </c>
      <c r="O185" s="1" t="s">
        <v>71</v>
      </c>
      <c r="Q185">
        <v>100</v>
      </c>
      <c r="R185" s="2">
        <v>0.94539419099999999</v>
      </c>
      <c r="S185">
        <v>99.34656911430541</v>
      </c>
      <c r="T185" s="2">
        <v>0.68668601399999996</v>
      </c>
    </row>
    <row r="186" spans="2:20" x14ac:dyDescent="0.25">
      <c r="B186" s="1" t="s">
        <v>36</v>
      </c>
      <c r="C186" s="1" t="s">
        <v>58</v>
      </c>
      <c r="D186" s="1" t="s">
        <v>60</v>
      </c>
      <c r="E186" s="1">
        <v>1724.02</v>
      </c>
      <c r="F186" s="1">
        <v>278.07222697140276</v>
      </c>
      <c r="G186" s="1">
        <v>141.90048973208775</v>
      </c>
      <c r="H186" s="7">
        <v>6.5552091254752849</v>
      </c>
      <c r="I186">
        <v>608.35019999999997</v>
      </c>
      <c r="J186">
        <v>0.93500000000000005</v>
      </c>
      <c r="K186">
        <v>1.165</v>
      </c>
      <c r="L186">
        <v>103</v>
      </c>
      <c r="M186">
        <v>10</v>
      </c>
      <c r="N186">
        <v>1390</v>
      </c>
      <c r="O186" s="1" t="s">
        <v>71</v>
      </c>
      <c r="Q186">
        <v>100</v>
      </c>
      <c r="R186" s="2">
        <v>0.94539419099999999</v>
      </c>
      <c r="S186">
        <v>99.423667842243432</v>
      </c>
      <c r="T186" s="2">
        <v>0.66346792099999996</v>
      </c>
    </row>
    <row r="187" spans="2:20" x14ac:dyDescent="0.25">
      <c r="B187" s="1" t="s">
        <v>36</v>
      </c>
      <c r="C187" s="1" t="s">
        <v>58</v>
      </c>
      <c r="D187" s="1" t="s">
        <v>60</v>
      </c>
      <c r="E187" s="1">
        <v>1724.02</v>
      </c>
      <c r="F187" s="1">
        <v>278.07222697140276</v>
      </c>
      <c r="G187" s="1">
        <v>141.90048973208775</v>
      </c>
      <c r="H187" s="7">
        <v>6.5552091254752849</v>
      </c>
      <c r="I187">
        <v>608.35019999999997</v>
      </c>
      <c r="J187">
        <v>0.93500000000000005</v>
      </c>
      <c r="K187">
        <v>1.165</v>
      </c>
      <c r="L187">
        <v>103</v>
      </c>
      <c r="M187">
        <v>11</v>
      </c>
      <c r="N187">
        <v>1390</v>
      </c>
      <c r="O187" s="1" t="s">
        <v>71</v>
      </c>
      <c r="Q187">
        <v>100</v>
      </c>
      <c r="R187" s="2">
        <v>0.94539419099999999</v>
      </c>
      <c r="S187">
        <v>99.493413722077491</v>
      </c>
      <c r="T187" s="2">
        <v>0.64191467999999996</v>
      </c>
    </row>
    <row r="188" spans="2:20" x14ac:dyDescent="0.25">
      <c r="B188" s="1" t="s">
        <v>36</v>
      </c>
      <c r="C188" s="1" t="s">
        <v>58</v>
      </c>
      <c r="D188" s="1" t="s">
        <v>60</v>
      </c>
      <c r="E188" s="1">
        <v>1724.02</v>
      </c>
      <c r="F188" s="1">
        <v>278.07222697140276</v>
      </c>
      <c r="G188" s="1">
        <v>141.90048973208775</v>
      </c>
      <c r="H188" s="7">
        <v>6.5552091254752849</v>
      </c>
      <c r="I188">
        <v>608.35019999999997</v>
      </c>
      <c r="J188">
        <v>0.93500000000000005</v>
      </c>
      <c r="K188">
        <v>1.165</v>
      </c>
      <c r="L188">
        <v>103</v>
      </c>
      <c r="M188">
        <v>12</v>
      </c>
      <c r="N188">
        <v>1390</v>
      </c>
      <c r="O188" s="1" t="s">
        <v>71</v>
      </c>
      <c r="Q188">
        <v>100</v>
      </c>
      <c r="R188" s="2">
        <v>0.94539419099999999</v>
      </c>
      <c r="S188">
        <v>99.556750479447601</v>
      </c>
      <c r="T188" s="2">
        <v>0.62187359799999997</v>
      </c>
    </row>
    <row r="189" spans="2:20" x14ac:dyDescent="0.25">
      <c r="B189" s="1" t="s">
        <v>36</v>
      </c>
      <c r="C189" s="1" t="s">
        <v>58</v>
      </c>
      <c r="D189" s="1" t="s">
        <v>60</v>
      </c>
      <c r="E189" s="1">
        <v>1724.02</v>
      </c>
      <c r="F189" s="1">
        <v>278.07222697140276</v>
      </c>
      <c r="G189" s="1">
        <v>141.90048973208775</v>
      </c>
      <c r="H189" s="7">
        <v>6.5552091254752849</v>
      </c>
      <c r="I189">
        <v>608.35019999999997</v>
      </c>
      <c r="J189">
        <v>0.93500000000000005</v>
      </c>
      <c r="K189">
        <v>1.165</v>
      </c>
      <c r="L189">
        <v>103</v>
      </c>
      <c r="M189">
        <v>13</v>
      </c>
      <c r="N189">
        <v>1390</v>
      </c>
      <c r="O189" s="1" t="s">
        <v>71</v>
      </c>
      <c r="Q189">
        <v>100</v>
      </c>
      <c r="R189" s="2">
        <v>0.94539419099999999</v>
      </c>
      <c r="S189">
        <v>99.614447978914029</v>
      </c>
      <c r="T189" s="2">
        <v>0.60321597900000001</v>
      </c>
    </row>
    <row r="190" spans="2:20" x14ac:dyDescent="0.25">
      <c r="B190" s="1" t="s">
        <v>36</v>
      </c>
      <c r="C190" s="1" t="s">
        <v>58</v>
      </c>
      <c r="D190" s="1" t="s">
        <v>60</v>
      </c>
      <c r="E190" s="1">
        <v>1724.02</v>
      </c>
      <c r="F190" s="1">
        <v>278.07222697140276</v>
      </c>
      <c r="G190" s="1">
        <v>141.90048973208775</v>
      </c>
      <c r="H190" s="7">
        <v>6.5552091254752849</v>
      </c>
      <c r="I190">
        <v>608.35019999999997</v>
      </c>
      <c r="J190">
        <v>0.93500000000000005</v>
      </c>
      <c r="K190">
        <v>1.165</v>
      </c>
      <c r="L190">
        <v>103</v>
      </c>
      <c r="M190">
        <v>14</v>
      </c>
      <c r="N190">
        <v>1390</v>
      </c>
      <c r="O190" s="1" t="s">
        <v>71</v>
      </c>
      <c r="Q190">
        <v>100</v>
      </c>
      <c r="R190" s="2">
        <v>0.94539419099999999</v>
      </c>
      <c r="S190">
        <v>99.66713366009337</v>
      </c>
      <c r="T190" s="2">
        <v>0.58583475299999999</v>
      </c>
    </row>
    <row r="191" spans="2:20" x14ac:dyDescent="0.25">
      <c r="B191" s="1" t="s">
        <v>36</v>
      </c>
      <c r="C191" s="1" t="s">
        <v>58</v>
      </c>
      <c r="D191" s="1" t="s">
        <v>60</v>
      </c>
      <c r="E191" s="1">
        <v>1724.02</v>
      </c>
      <c r="F191" s="1">
        <v>278.07222697140276</v>
      </c>
      <c r="G191" s="1">
        <v>141.90048973208775</v>
      </c>
      <c r="H191" s="7">
        <v>6.5552091254752849</v>
      </c>
      <c r="I191">
        <v>608.35019999999997</v>
      </c>
      <c r="J191">
        <v>0.93500000000000005</v>
      </c>
      <c r="K191">
        <v>1.165</v>
      </c>
      <c r="L191">
        <v>103</v>
      </c>
      <c r="M191">
        <v>15</v>
      </c>
      <c r="N191">
        <v>1390</v>
      </c>
      <c r="O191" s="1" t="s">
        <v>71</v>
      </c>
      <c r="Q191">
        <v>100</v>
      </c>
      <c r="R191" s="2">
        <v>0.94539419099999999</v>
      </c>
      <c r="S191">
        <v>99.715317558256771</v>
      </c>
      <c r="T191" s="2">
        <v>0.56964331599999996</v>
      </c>
    </row>
    <row r="192" spans="2:20" x14ac:dyDescent="0.25">
      <c r="B192" s="1" t="s">
        <v>36</v>
      </c>
      <c r="C192" s="1" t="s">
        <v>58</v>
      </c>
      <c r="D192" s="1" t="s">
        <v>60</v>
      </c>
      <c r="E192" s="1">
        <v>1724.02</v>
      </c>
      <c r="F192" s="1">
        <v>278.07222697140276</v>
      </c>
      <c r="G192" s="1">
        <v>141.90048973208775</v>
      </c>
      <c r="H192" s="7">
        <v>6.5552091254752849</v>
      </c>
      <c r="I192">
        <v>608.35019999999997</v>
      </c>
      <c r="J192">
        <v>0.93500000000000005</v>
      </c>
      <c r="K192">
        <v>1.165</v>
      </c>
      <c r="L192">
        <v>103</v>
      </c>
      <c r="M192">
        <v>16</v>
      </c>
      <c r="N192">
        <v>1390</v>
      </c>
      <c r="O192" s="1" t="s">
        <v>71</v>
      </c>
      <c r="Q192">
        <v>100</v>
      </c>
      <c r="R192" s="2">
        <v>0.94539419099999999</v>
      </c>
      <c r="S192">
        <v>99.759401927636929</v>
      </c>
      <c r="T192" s="2">
        <v>0.55457581700000003</v>
      </c>
    </row>
    <row r="193" spans="2:20" x14ac:dyDescent="0.25">
      <c r="B193" s="1" t="s">
        <v>36</v>
      </c>
      <c r="C193" s="1" t="s">
        <v>58</v>
      </c>
      <c r="D193" s="1" t="s">
        <v>60</v>
      </c>
      <c r="E193" s="1">
        <v>1724.02</v>
      </c>
      <c r="F193" s="1">
        <v>278.07222697140276</v>
      </c>
      <c r="G193" s="1">
        <v>141.90048973208775</v>
      </c>
      <c r="H193" s="7">
        <v>6.5552091254752849</v>
      </c>
      <c r="I193">
        <v>608.35019999999997</v>
      </c>
      <c r="J193">
        <v>0.93500000000000005</v>
      </c>
      <c r="K193">
        <v>1.165</v>
      </c>
      <c r="L193">
        <v>103</v>
      </c>
      <c r="M193">
        <v>17</v>
      </c>
      <c r="N193">
        <v>1390</v>
      </c>
      <c r="O193" s="1" t="s">
        <v>71</v>
      </c>
      <c r="Q193">
        <v>100</v>
      </c>
      <c r="R193" s="2">
        <v>0.94539419099999999</v>
      </c>
      <c r="S193">
        <v>99.799688940073764</v>
      </c>
      <c r="T193" s="2">
        <v>0.54058941100000002</v>
      </c>
    </row>
    <row r="194" spans="2:20" x14ac:dyDescent="0.25">
      <c r="B194" s="1" t="s">
        <v>36</v>
      </c>
      <c r="C194" s="1" t="s">
        <v>58</v>
      </c>
      <c r="D194" s="1" t="s">
        <v>60</v>
      </c>
      <c r="E194" s="1">
        <v>1724.02</v>
      </c>
      <c r="F194" s="1">
        <v>278.07222697140276</v>
      </c>
      <c r="G194" s="1">
        <v>141.90048973208775</v>
      </c>
      <c r="H194" s="7">
        <v>6.5552091254752849</v>
      </c>
      <c r="I194">
        <v>608.35019999999997</v>
      </c>
      <c r="J194">
        <v>0.93500000000000005</v>
      </c>
      <c r="K194">
        <v>1.165</v>
      </c>
      <c r="L194">
        <v>103</v>
      </c>
      <c r="M194">
        <v>18</v>
      </c>
      <c r="N194">
        <v>1390</v>
      </c>
      <c r="O194" s="1" t="s">
        <v>71</v>
      </c>
      <c r="Q194">
        <v>100</v>
      </c>
      <c r="R194" s="2">
        <v>0.94539419099999999</v>
      </c>
      <c r="S194">
        <v>99.836374269476323</v>
      </c>
      <c r="T194" s="2">
        <v>0.52766961199999995</v>
      </c>
    </row>
    <row r="195" spans="2:20" x14ac:dyDescent="0.25">
      <c r="B195" s="1" t="s">
        <v>36</v>
      </c>
      <c r="C195" s="1" t="s">
        <v>58</v>
      </c>
      <c r="D195" s="1" t="s">
        <v>60</v>
      </c>
      <c r="E195" s="1">
        <v>1724.02</v>
      </c>
      <c r="F195" s="1">
        <v>278.07222697140276</v>
      </c>
      <c r="G195" s="1">
        <v>141.90048973208775</v>
      </c>
      <c r="H195" s="7">
        <v>6.5552091254752849</v>
      </c>
      <c r="I195">
        <v>608.35019999999997</v>
      </c>
      <c r="J195">
        <v>0.93500000000000005</v>
      </c>
      <c r="K195">
        <v>1.165</v>
      </c>
      <c r="L195">
        <v>103</v>
      </c>
      <c r="M195">
        <v>19</v>
      </c>
      <c r="N195">
        <v>1390</v>
      </c>
      <c r="O195" s="1" t="s">
        <v>71</v>
      </c>
      <c r="Q195">
        <v>100</v>
      </c>
      <c r="R195" s="2">
        <v>0.94539419099999999</v>
      </c>
      <c r="S195">
        <v>99.869526562101228</v>
      </c>
      <c r="T195" s="2">
        <v>0.51584089600000005</v>
      </c>
    </row>
    <row r="196" spans="2:20" x14ac:dyDescent="0.25">
      <c r="B196" s="1" t="s">
        <v>36</v>
      </c>
      <c r="C196" s="1" t="s">
        <v>58</v>
      </c>
      <c r="D196" s="1" t="s">
        <v>60</v>
      </c>
      <c r="E196" s="1">
        <v>1724.02</v>
      </c>
      <c r="F196" s="1">
        <v>278.07222697140276</v>
      </c>
      <c r="G196" s="1">
        <v>141.90048973208775</v>
      </c>
      <c r="H196" s="7">
        <v>6.5552091254752849</v>
      </c>
      <c r="I196">
        <v>608.35019999999997</v>
      </c>
      <c r="J196">
        <v>0.93500000000000005</v>
      </c>
      <c r="K196">
        <v>1.165</v>
      </c>
      <c r="L196">
        <v>103</v>
      </c>
      <c r="M196">
        <v>20</v>
      </c>
      <c r="N196">
        <v>1390</v>
      </c>
      <c r="O196" s="1" t="s">
        <v>71</v>
      </c>
      <c r="Q196">
        <v>100</v>
      </c>
      <c r="R196" s="2">
        <v>0.94539419099999999</v>
      </c>
      <c r="S196">
        <v>99.899040603125229</v>
      </c>
      <c r="T196" s="2">
        <v>0.50518647400000005</v>
      </c>
    </row>
    <row r="197" spans="2:20" x14ac:dyDescent="0.25">
      <c r="B197" s="1" t="s">
        <v>36</v>
      </c>
      <c r="C197" s="1" t="s">
        <v>58</v>
      </c>
      <c r="D197" s="1" t="s">
        <v>60</v>
      </c>
      <c r="E197" s="1">
        <v>1724.02</v>
      </c>
      <c r="F197" s="1">
        <v>278.07222697140276</v>
      </c>
      <c r="G197" s="1">
        <v>141.90048973208775</v>
      </c>
      <c r="H197" s="7">
        <v>6.5552091254752849</v>
      </c>
      <c r="I197">
        <v>608.35019999999997</v>
      </c>
      <c r="J197">
        <v>0.93500000000000005</v>
      </c>
      <c r="K197">
        <v>1.2149999999999999</v>
      </c>
      <c r="L197">
        <v>103</v>
      </c>
      <c r="M197">
        <v>1</v>
      </c>
      <c r="N197">
        <v>1390</v>
      </c>
      <c r="O197" s="1" t="s">
        <v>71</v>
      </c>
      <c r="Q197">
        <v>100</v>
      </c>
      <c r="R197" s="2">
        <v>0.94539457699999996</v>
      </c>
      <c r="S197">
        <v>76.643453933943988</v>
      </c>
      <c r="T197" s="2">
        <v>0.95061199500000004</v>
      </c>
    </row>
    <row r="198" spans="2:20" x14ac:dyDescent="0.25">
      <c r="B198" s="1" t="s">
        <v>36</v>
      </c>
      <c r="C198" s="1" t="s">
        <v>58</v>
      </c>
      <c r="D198" s="1" t="s">
        <v>60</v>
      </c>
      <c r="E198" s="1">
        <v>1724.02</v>
      </c>
      <c r="F198" s="1">
        <v>278.07222697140276</v>
      </c>
      <c r="G198" s="1">
        <v>141.90048973208775</v>
      </c>
      <c r="H198" s="7">
        <v>6.5552091254752849</v>
      </c>
      <c r="I198">
        <v>608.35019999999997</v>
      </c>
      <c r="J198">
        <v>0.93500000000000005</v>
      </c>
      <c r="K198">
        <v>1.2149999999999999</v>
      </c>
      <c r="L198">
        <v>103</v>
      </c>
      <c r="M198">
        <v>2</v>
      </c>
      <c r="N198">
        <v>1390</v>
      </c>
      <c r="O198" s="1" t="s">
        <v>71</v>
      </c>
      <c r="Q198">
        <v>100</v>
      </c>
      <c r="R198" s="2">
        <v>0.94539457699999996</v>
      </c>
      <c r="S198">
        <v>95.420413641102755</v>
      </c>
      <c r="T198" s="2">
        <v>0.91526006199999999</v>
      </c>
    </row>
    <row r="199" spans="2:20" x14ac:dyDescent="0.25">
      <c r="B199" s="1" t="s">
        <v>36</v>
      </c>
      <c r="C199" s="1" t="s">
        <v>58</v>
      </c>
      <c r="D199" s="1" t="s">
        <v>60</v>
      </c>
      <c r="E199" s="1">
        <v>1724.02</v>
      </c>
      <c r="F199" s="1">
        <v>278.07222697140276</v>
      </c>
      <c r="G199" s="1">
        <v>141.90048973208775</v>
      </c>
      <c r="H199" s="7">
        <v>6.5552091254752849</v>
      </c>
      <c r="I199">
        <v>608.35019999999997</v>
      </c>
      <c r="J199">
        <v>0.93500000000000005</v>
      </c>
      <c r="K199">
        <v>1.2149999999999999</v>
      </c>
      <c r="L199">
        <v>103</v>
      </c>
      <c r="M199">
        <v>3</v>
      </c>
      <c r="N199">
        <v>1390</v>
      </c>
      <c r="O199" s="1" t="s">
        <v>71</v>
      </c>
      <c r="Q199">
        <v>100</v>
      </c>
      <c r="R199" s="2">
        <v>0.94539457699999996</v>
      </c>
      <c r="S199">
        <v>98.314114552279463</v>
      </c>
      <c r="T199" s="2">
        <v>0.87600570200000005</v>
      </c>
    </row>
    <row r="200" spans="2:20" x14ac:dyDescent="0.25">
      <c r="B200" s="1" t="s">
        <v>36</v>
      </c>
      <c r="C200" s="1" t="s">
        <v>58</v>
      </c>
      <c r="D200" s="1" t="s">
        <v>60</v>
      </c>
      <c r="E200" s="1">
        <v>1724.02</v>
      </c>
      <c r="F200" s="1">
        <v>278.07222697140276</v>
      </c>
      <c r="G200" s="1">
        <v>141.90048973208775</v>
      </c>
      <c r="H200" s="7">
        <v>6.5552091254752849</v>
      </c>
      <c r="I200">
        <v>608.35019999999997</v>
      </c>
      <c r="J200">
        <v>0.93500000000000005</v>
      </c>
      <c r="K200">
        <v>1.2149999999999999</v>
      </c>
      <c r="L200">
        <v>103</v>
      </c>
      <c r="M200">
        <v>4</v>
      </c>
      <c r="N200">
        <v>1390</v>
      </c>
      <c r="O200" s="1" t="s">
        <v>71</v>
      </c>
      <c r="Q200">
        <v>100</v>
      </c>
      <c r="R200" s="2">
        <v>0.94539457699999996</v>
      </c>
      <c r="S200">
        <v>98.775296019070268</v>
      </c>
      <c r="T200" s="2">
        <v>0.838521764</v>
      </c>
    </row>
    <row r="201" spans="2:20" x14ac:dyDescent="0.25">
      <c r="B201" s="1" t="s">
        <v>36</v>
      </c>
      <c r="C201" s="1" t="s">
        <v>58</v>
      </c>
      <c r="D201" s="1" t="s">
        <v>60</v>
      </c>
      <c r="E201" s="1">
        <v>1724.02</v>
      </c>
      <c r="F201" s="1">
        <v>278.07222697140276</v>
      </c>
      <c r="G201" s="1">
        <v>141.90048973208775</v>
      </c>
      <c r="H201" s="7">
        <v>6.5552091254752849</v>
      </c>
      <c r="I201">
        <v>608.35019999999997</v>
      </c>
      <c r="J201">
        <v>0.93500000000000005</v>
      </c>
      <c r="K201">
        <v>1.2149999999999999</v>
      </c>
      <c r="L201">
        <v>103</v>
      </c>
      <c r="M201">
        <v>5</v>
      </c>
      <c r="N201">
        <v>1390</v>
      </c>
      <c r="O201" s="1" t="s">
        <v>71</v>
      </c>
      <c r="Q201">
        <v>100</v>
      </c>
      <c r="R201" s="2">
        <v>0.94539457699999996</v>
      </c>
      <c r="S201">
        <v>98.939401981191978</v>
      </c>
      <c r="T201" s="2">
        <v>0.80401173199999998</v>
      </c>
    </row>
    <row r="202" spans="2:20" x14ac:dyDescent="0.25">
      <c r="B202" s="1" t="s">
        <v>36</v>
      </c>
      <c r="C202" s="1" t="s">
        <v>58</v>
      </c>
      <c r="D202" s="1" t="s">
        <v>60</v>
      </c>
      <c r="E202" s="1">
        <v>1724.02</v>
      </c>
      <c r="F202" s="1">
        <v>278.07222697140276</v>
      </c>
      <c r="G202" s="1">
        <v>141.90048973208775</v>
      </c>
      <c r="H202" s="7">
        <v>6.5552091254752849</v>
      </c>
      <c r="I202">
        <v>608.35019999999997</v>
      </c>
      <c r="J202">
        <v>0.93500000000000005</v>
      </c>
      <c r="K202">
        <v>1.2149999999999999</v>
      </c>
      <c r="L202">
        <v>103</v>
      </c>
      <c r="M202">
        <v>6</v>
      </c>
      <c r="N202">
        <v>1390</v>
      </c>
      <c r="O202" s="1" t="s">
        <v>71</v>
      </c>
      <c r="Q202">
        <v>100</v>
      </c>
      <c r="R202" s="2">
        <v>0.94539457699999996</v>
      </c>
      <c r="S202">
        <v>99.060916097496303</v>
      </c>
      <c r="T202" s="2">
        <v>0.77234671799999999</v>
      </c>
    </row>
    <row r="203" spans="2:20" x14ac:dyDescent="0.25">
      <c r="B203" s="1" t="s">
        <v>36</v>
      </c>
      <c r="C203" s="1" t="s">
        <v>58</v>
      </c>
      <c r="D203" s="1" t="s">
        <v>60</v>
      </c>
      <c r="E203" s="1">
        <v>1724.02</v>
      </c>
      <c r="F203" s="1">
        <v>278.07222697140276</v>
      </c>
      <c r="G203" s="1">
        <v>141.90048973208775</v>
      </c>
      <c r="H203" s="7">
        <v>6.5552091254752849</v>
      </c>
      <c r="I203">
        <v>608.35019999999997</v>
      </c>
      <c r="J203">
        <v>0.93500000000000005</v>
      </c>
      <c r="K203">
        <v>1.2149999999999999</v>
      </c>
      <c r="L203">
        <v>103</v>
      </c>
      <c r="M203">
        <v>7</v>
      </c>
      <c r="N203">
        <v>1390</v>
      </c>
      <c r="O203" s="1" t="s">
        <v>71</v>
      </c>
      <c r="Q203">
        <v>100</v>
      </c>
      <c r="R203" s="2">
        <v>0.94539457699999996</v>
      </c>
      <c r="S203">
        <v>99.166786073771036</v>
      </c>
      <c r="T203" s="2">
        <v>0.74321755700000003</v>
      </c>
    </row>
    <row r="204" spans="2:20" x14ac:dyDescent="0.25">
      <c r="B204" s="1" t="s">
        <v>36</v>
      </c>
      <c r="C204" s="1" t="s">
        <v>58</v>
      </c>
      <c r="D204" s="1" t="s">
        <v>60</v>
      </c>
      <c r="E204" s="1">
        <v>1724.02</v>
      </c>
      <c r="F204" s="1">
        <v>278.07222697140276</v>
      </c>
      <c r="G204" s="1">
        <v>141.90048973208775</v>
      </c>
      <c r="H204" s="7">
        <v>6.5552091254752849</v>
      </c>
      <c r="I204">
        <v>608.35019999999997</v>
      </c>
      <c r="J204">
        <v>0.93500000000000005</v>
      </c>
      <c r="K204">
        <v>1.2149999999999999</v>
      </c>
      <c r="L204">
        <v>103</v>
      </c>
      <c r="M204">
        <v>8</v>
      </c>
      <c r="N204">
        <v>1390</v>
      </c>
      <c r="O204" s="1" t="s">
        <v>71</v>
      </c>
      <c r="Q204">
        <v>100</v>
      </c>
      <c r="R204" s="2">
        <v>0.94539457699999996</v>
      </c>
      <c r="S204">
        <v>99.261093317427068</v>
      </c>
      <c r="T204" s="2">
        <v>0.71633997199999999</v>
      </c>
    </row>
    <row r="205" spans="2:20" x14ac:dyDescent="0.25">
      <c r="B205" s="1" t="s">
        <v>36</v>
      </c>
      <c r="C205" s="1" t="s">
        <v>58</v>
      </c>
      <c r="D205" s="1" t="s">
        <v>60</v>
      </c>
      <c r="E205" s="1">
        <v>1724.02</v>
      </c>
      <c r="F205" s="1">
        <v>278.07222697140276</v>
      </c>
      <c r="G205" s="1">
        <v>141.90048973208775</v>
      </c>
      <c r="H205" s="7">
        <v>6.5552091254752849</v>
      </c>
      <c r="I205">
        <v>608.35019999999997</v>
      </c>
      <c r="J205">
        <v>0.93500000000000005</v>
      </c>
      <c r="K205">
        <v>1.2149999999999999</v>
      </c>
      <c r="L205">
        <v>103</v>
      </c>
      <c r="M205">
        <v>9</v>
      </c>
      <c r="N205">
        <v>1390</v>
      </c>
      <c r="O205" s="1" t="s">
        <v>71</v>
      </c>
      <c r="Q205">
        <v>100</v>
      </c>
      <c r="R205" s="2">
        <v>0.94539457699999996</v>
      </c>
      <c r="S205">
        <v>99.345690275370373</v>
      </c>
      <c r="T205" s="2">
        <v>0.69147204799999995</v>
      </c>
    </row>
    <row r="206" spans="2:20" x14ac:dyDescent="0.25">
      <c r="B206" s="1" t="s">
        <v>36</v>
      </c>
      <c r="C206" s="1" t="s">
        <v>58</v>
      </c>
      <c r="D206" s="1" t="s">
        <v>60</v>
      </c>
      <c r="E206" s="1">
        <v>1724.02</v>
      </c>
      <c r="F206" s="1">
        <v>278.07222697140276</v>
      </c>
      <c r="G206" s="1">
        <v>141.90048973208775</v>
      </c>
      <c r="H206" s="7">
        <v>6.5552091254752849</v>
      </c>
      <c r="I206">
        <v>608.35019999999997</v>
      </c>
      <c r="J206">
        <v>0.93500000000000005</v>
      </c>
      <c r="K206">
        <v>1.2149999999999999</v>
      </c>
      <c r="L206">
        <v>103</v>
      </c>
      <c r="M206">
        <v>10</v>
      </c>
      <c r="N206">
        <v>1390</v>
      </c>
      <c r="O206" s="1" t="s">
        <v>71</v>
      </c>
      <c r="Q206">
        <v>100</v>
      </c>
      <c r="R206" s="2">
        <v>0.94539457699999996</v>
      </c>
      <c r="S206">
        <v>99.42197255800717</v>
      </c>
      <c r="T206" s="2">
        <v>0.66840876100000002</v>
      </c>
    </row>
    <row r="207" spans="2:20" x14ac:dyDescent="0.25">
      <c r="B207" s="1" t="s">
        <v>36</v>
      </c>
      <c r="C207" s="1" t="s">
        <v>58</v>
      </c>
      <c r="D207" s="1" t="s">
        <v>60</v>
      </c>
      <c r="E207" s="1">
        <v>1724.02</v>
      </c>
      <c r="F207" s="1">
        <v>278.07222697140276</v>
      </c>
      <c r="G207" s="1">
        <v>141.90048973208775</v>
      </c>
      <c r="H207" s="7">
        <v>6.5552091254752849</v>
      </c>
      <c r="I207">
        <v>608.35019999999997</v>
      </c>
      <c r="J207">
        <v>0.93500000000000005</v>
      </c>
      <c r="K207">
        <v>1.2149999999999999</v>
      </c>
      <c r="L207">
        <v>103</v>
      </c>
      <c r="M207">
        <v>11</v>
      </c>
      <c r="N207">
        <v>1390</v>
      </c>
      <c r="O207" s="1" t="s">
        <v>71</v>
      </c>
      <c r="Q207">
        <v>100</v>
      </c>
      <c r="R207" s="2">
        <v>0.94539457699999996</v>
      </c>
      <c r="S207">
        <v>99.49106280338448</v>
      </c>
      <c r="T207" s="2">
        <v>0.64697598999999995</v>
      </c>
    </row>
    <row r="208" spans="2:20" x14ac:dyDescent="0.25">
      <c r="B208" s="1" t="s">
        <v>36</v>
      </c>
      <c r="C208" s="1" t="s">
        <v>58</v>
      </c>
      <c r="D208" s="1" t="s">
        <v>60</v>
      </c>
      <c r="E208" s="1">
        <v>1724.02</v>
      </c>
      <c r="F208" s="1">
        <v>278.07222697140276</v>
      </c>
      <c r="G208" s="1">
        <v>141.90048973208775</v>
      </c>
      <c r="H208" s="7">
        <v>6.5552091254752849</v>
      </c>
      <c r="I208">
        <v>608.35019999999997</v>
      </c>
      <c r="J208">
        <v>0.93500000000000005</v>
      </c>
      <c r="K208">
        <v>1.2149999999999999</v>
      </c>
      <c r="L208">
        <v>103</v>
      </c>
      <c r="M208">
        <v>12</v>
      </c>
      <c r="N208">
        <v>1390</v>
      </c>
      <c r="O208" s="1" t="s">
        <v>71</v>
      </c>
      <c r="Q208">
        <v>100</v>
      </c>
      <c r="R208" s="2">
        <v>0.94539457699999996</v>
      </c>
      <c r="S208">
        <v>99.553874684502006</v>
      </c>
      <c r="T208" s="2">
        <v>0.62702587899999995</v>
      </c>
    </row>
    <row r="209" spans="2:20" x14ac:dyDescent="0.25">
      <c r="B209" s="1" t="s">
        <v>36</v>
      </c>
      <c r="C209" s="1" t="s">
        <v>58</v>
      </c>
      <c r="D209" s="1" t="s">
        <v>60</v>
      </c>
      <c r="E209" s="1">
        <v>1724.02</v>
      </c>
      <c r="F209" s="1">
        <v>278.07222697140276</v>
      </c>
      <c r="G209" s="1">
        <v>141.90048973208775</v>
      </c>
      <c r="H209" s="7">
        <v>6.5552091254752849</v>
      </c>
      <c r="I209">
        <v>608.35019999999997</v>
      </c>
      <c r="J209">
        <v>0.93500000000000005</v>
      </c>
      <c r="K209">
        <v>1.2149999999999999</v>
      </c>
      <c r="L209">
        <v>103</v>
      </c>
      <c r="M209">
        <v>13</v>
      </c>
      <c r="N209">
        <v>1390</v>
      </c>
      <c r="O209" s="1" t="s">
        <v>71</v>
      </c>
      <c r="Q209">
        <v>100</v>
      </c>
      <c r="R209" s="2">
        <v>0.94539457699999996</v>
      </c>
      <c r="S209">
        <v>99.611157463421364</v>
      </c>
      <c r="T209" s="2">
        <v>0.60843345800000004</v>
      </c>
    </row>
    <row r="210" spans="2:20" x14ac:dyDescent="0.25">
      <c r="B210" s="1" t="s">
        <v>36</v>
      </c>
      <c r="C210" s="1" t="s">
        <v>58</v>
      </c>
      <c r="D210" s="1" t="s">
        <v>60</v>
      </c>
      <c r="E210" s="1">
        <v>1724.02</v>
      </c>
      <c r="F210" s="1">
        <v>278.07222697140276</v>
      </c>
      <c r="G210" s="1">
        <v>141.90048973208775</v>
      </c>
      <c r="H210" s="7">
        <v>6.5552091254752849</v>
      </c>
      <c r="I210">
        <v>608.35019999999997</v>
      </c>
      <c r="J210">
        <v>0.93500000000000005</v>
      </c>
      <c r="K210">
        <v>1.2149999999999999</v>
      </c>
      <c r="L210">
        <v>103</v>
      </c>
      <c r="M210">
        <v>14</v>
      </c>
      <c r="N210">
        <v>1390</v>
      </c>
      <c r="O210" s="1" t="s">
        <v>71</v>
      </c>
      <c r="Q210">
        <v>100</v>
      </c>
      <c r="R210" s="2">
        <v>0.94539457699999996</v>
      </c>
      <c r="S210">
        <v>99.66352171969524</v>
      </c>
      <c r="T210" s="2">
        <v>0.59109437300000001</v>
      </c>
    </row>
    <row r="211" spans="2:20" x14ac:dyDescent="0.25">
      <c r="B211" s="1" t="s">
        <v>36</v>
      </c>
      <c r="C211" s="1" t="s">
        <v>58</v>
      </c>
      <c r="D211" s="1" t="s">
        <v>60</v>
      </c>
      <c r="E211" s="1">
        <v>1724.02</v>
      </c>
      <c r="F211" s="1">
        <v>278.07222697140276</v>
      </c>
      <c r="G211" s="1">
        <v>141.90048973208775</v>
      </c>
      <c r="H211" s="7">
        <v>6.5552091254752849</v>
      </c>
      <c r="I211">
        <v>608.35019999999997</v>
      </c>
      <c r="J211">
        <v>0.93500000000000005</v>
      </c>
      <c r="K211">
        <v>1.2149999999999999</v>
      </c>
      <c r="L211">
        <v>103</v>
      </c>
      <c r="M211">
        <v>15</v>
      </c>
      <c r="N211">
        <v>1390</v>
      </c>
      <c r="O211" s="1" t="s">
        <v>71</v>
      </c>
      <c r="Q211">
        <v>100</v>
      </c>
      <c r="R211" s="2">
        <v>0.94539457699999996</v>
      </c>
      <c r="S211">
        <v>99.711465706319373</v>
      </c>
      <c r="T211" s="2">
        <v>0.57492374400000001</v>
      </c>
    </row>
    <row r="212" spans="2:20" x14ac:dyDescent="0.25">
      <c r="B212" s="1" t="s">
        <v>36</v>
      </c>
      <c r="C212" s="1" t="s">
        <v>58</v>
      </c>
      <c r="D212" s="1" t="s">
        <v>60</v>
      </c>
      <c r="E212" s="1">
        <v>1724.02</v>
      </c>
      <c r="F212" s="1">
        <v>278.07222697140276</v>
      </c>
      <c r="G212" s="1">
        <v>141.90048973208775</v>
      </c>
      <c r="H212" s="7">
        <v>6.5552091254752849</v>
      </c>
      <c r="I212">
        <v>608.35019999999997</v>
      </c>
      <c r="J212">
        <v>0.93500000000000005</v>
      </c>
      <c r="K212">
        <v>1.2149999999999999</v>
      </c>
      <c r="L212">
        <v>103</v>
      </c>
      <c r="M212">
        <v>16</v>
      </c>
      <c r="N212">
        <v>1390</v>
      </c>
      <c r="O212" s="1" t="s">
        <v>71</v>
      </c>
      <c r="Q212">
        <v>100</v>
      </c>
      <c r="R212" s="2">
        <v>0.94539457699999996</v>
      </c>
      <c r="S212">
        <v>99.755386017617795</v>
      </c>
      <c r="T212" s="2">
        <v>0.55985633099999998</v>
      </c>
    </row>
    <row r="213" spans="2:20" x14ac:dyDescent="0.25">
      <c r="B213" s="1" t="s">
        <v>36</v>
      </c>
      <c r="C213" s="1" t="s">
        <v>58</v>
      </c>
      <c r="D213" s="1" t="s">
        <v>60</v>
      </c>
      <c r="E213" s="1">
        <v>1724.02</v>
      </c>
      <c r="F213" s="1">
        <v>278.07222697140276</v>
      </c>
      <c r="G213" s="1">
        <v>141.90048973208775</v>
      </c>
      <c r="H213" s="7">
        <v>6.5552091254752849</v>
      </c>
      <c r="I213">
        <v>608.35019999999997</v>
      </c>
      <c r="J213">
        <v>0.93500000000000005</v>
      </c>
      <c r="K213">
        <v>1.2149999999999999</v>
      </c>
      <c r="L213">
        <v>103</v>
      </c>
      <c r="M213">
        <v>17</v>
      </c>
      <c r="N213">
        <v>1390</v>
      </c>
      <c r="O213" s="1" t="s">
        <v>71</v>
      </c>
      <c r="Q213">
        <v>100</v>
      </c>
      <c r="R213" s="2">
        <v>0.94539457699999996</v>
      </c>
      <c r="S213">
        <v>99.795583236946911</v>
      </c>
      <c r="T213" s="2">
        <v>0.54584848900000005</v>
      </c>
    </row>
    <row r="214" spans="2:20" x14ac:dyDescent="0.25">
      <c r="B214" s="1" t="s">
        <v>36</v>
      </c>
      <c r="C214" s="1" t="s">
        <v>58</v>
      </c>
      <c r="D214" s="1" t="s">
        <v>60</v>
      </c>
      <c r="E214" s="1">
        <v>1724.02</v>
      </c>
      <c r="F214" s="1">
        <v>278.07222697140276</v>
      </c>
      <c r="G214" s="1">
        <v>141.90048973208775</v>
      </c>
      <c r="H214" s="7">
        <v>6.5552091254752849</v>
      </c>
      <c r="I214">
        <v>608.35019999999997</v>
      </c>
      <c r="J214">
        <v>0.93500000000000005</v>
      </c>
      <c r="K214">
        <v>1.2149999999999999</v>
      </c>
      <c r="L214">
        <v>103</v>
      </c>
      <c r="M214">
        <v>18</v>
      </c>
      <c r="N214">
        <v>1390</v>
      </c>
      <c r="O214" s="1" t="s">
        <v>71</v>
      </c>
      <c r="Q214">
        <v>100</v>
      </c>
      <c r="R214" s="2">
        <v>0.94539457699999996</v>
      </c>
      <c r="S214">
        <v>99.832256916514027</v>
      </c>
      <c r="T214" s="2">
        <v>0.53288290000000005</v>
      </c>
    </row>
    <row r="215" spans="2:20" x14ac:dyDescent="0.25">
      <c r="B215" s="1" t="s">
        <v>36</v>
      </c>
      <c r="C215" s="1" t="s">
        <v>58</v>
      </c>
      <c r="D215" s="1" t="s">
        <v>60</v>
      </c>
      <c r="E215" s="1">
        <v>1724.02</v>
      </c>
      <c r="F215" s="1">
        <v>278.07222697140276</v>
      </c>
      <c r="G215" s="1">
        <v>141.90048973208775</v>
      </c>
      <c r="H215" s="7">
        <v>6.5552091254752849</v>
      </c>
      <c r="I215">
        <v>608.35019999999997</v>
      </c>
      <c r="J215">
        <v>0.93500000000000005</v>
      </c>
      <c r="K215">
        <v>1.2149999999999999</v>
      </c>
      <c r="L215">
        <v>103</v>
      </c>
      <c r="M215">
        <v>19</v>
      </c>
      <c r="N215">
        <v>1390</v>
      </c>
      <c r="O215" s="1" t="s">
        <v>71</v>
      </c>
      <c r="Q215">
        <v>100</v>
      </c>
      <c r="R215" s="2">
        <v>0.94539457699999996</v>
      </c>
      <c r="S215">
        <v>99.86549051683356</v>
      </c>
      <c r="T215" s="2">
        <v>0.52097795899999999</v>
      </c>
    </row>
    <row r="216" spans="2:20" x14ac:dyDescent="0.25">
      <c r="B216" s="1" t="s">
        <v>36</v>
      </c>
      <c r="C216" s="1" t="s">
        <v>58</v>
      </c>
      <c r="D216" s="1" t="s">
        <v>60</v>
      </c>
      <c r="E216" s="1">
        <v>1724.02</v>
      </c>
      <c r="F216" s="1">
        <v>278.07222697140276</v>
      </c>
      <c r="G216" s="1">
        <v>141.90048973208775</v>
      </c>
      <c r="H216" s="7">
        <v>6.5552091254752849</v>
      </c>
      <c r="I216">
        <v>608.35019999999997</v>
      </c>
      <c r="J216">
        <v>0.93500000000000005</v>
      </c>
      <c r="K216">
        <v>1.2149999999999999</v>
      </c>
      <c r="L216">
        <v>103</v>
      </c>
      <c r="M216">
        <v>20</v>
      </c>
      <c r="N216">
        <v>1390</v>
      </c>
      <c r="O216" s="1" t="s">
        <v>71</v>
      </c>
      <c r="Q216">
        <v>100</v>
      </c>
      <c r="R216" s="2">
        <v>0.94539457699999996</v>
      </c>
      <c r="S216">
        <v>99.895208735185776</v>
      </c>
      <c r="T216" s="2">
        <v>0.51020534200000001</v>
      </c>
    </row>
    <row r="217" spans="2:20" x14ac:dyDescent="0.25">
      <c r="B217" s="1" t="s">
        <v>36</v>
      </c>
      <c r="C217" s="1" t="s">
        <v>58</v>
      </c>
      <c r="D217" s="1" t="s">
        <v>60</v>
      </c>
      <c r="E217" s="1">
        <v>1724.02</v>
      </c>
      <c r="F217" s="1">
        <v>278.07222697140276</v>
      </c>
      <c r="G217" s="1">
        <v>141.90048973208775</v>
      </c>
      <c r="H217" s="7">
        <v>6.5552091254752849</v>
      </c>
      <c r="I217">
        <v>608.35019999999997</v>
      </c>
      <c r="J217">
        <v>0.93500000000000005</v>
      </c>
      <c r="K217">
        <v>1.2650000000000001</v>
      </c>
      <c r="L217">
        <v>103</v>
      </c>
      <c r="M217">
        <v>1</v>
      </c>
      <c r="N217">
        <v>1390</v>
      </c>
      <c r="O217" s="1" t="s">
        <v>71</v>
      </c>
      <c r="Q217">
        <v>100</v>
      </c>
      <c r="R217" s="2">
        <v>0.94539450400000002</v>
      </c>
      <c r="S217">
        <v>76.218204073904232</v>
      </c>
      <c r="T217" s="2">
        <v>0.95156832199999997</v>
      </c>
    </row>
    <row r="218" spans="2:20" x14ac:dyDescent="0.25">
      <c r="B218" s="1" t="s">
        <v>36</v>
      </c>
      <c r="C218" s="1" t="s">
        <v>58</v>
      </c>
      <c r="D218" s="1" t="s">
        <v>60</v>
      </c>
      <c r="E218" s="1">
        <v>1724.02</v>
      </c>
      <c r="F218" s="1">
        <v>278.07222697140276</v>
      </c>
      <c r="G218" s="1">
        <v>141.90048973208775</v>
      </c>
      <c r="H218" s="7">
        <v>6.5552091254752849</v>
      </c>
      <c r="I218">
        <v>608.35019999999997</v>
      </c>
      <c r="J218">
        <v>0.93500000000000005</v>
      </c>
      <c r="K218">
        <v>1.2650000000000001</v>
      </c>
      <c r="L218">
        <v>103</v>
      </c>
      <c r="M218">
        <v>2</v>
      </c>
      <c r="N218">
        <v>1390</v>
      </c>
      <c r="O218" s="1" t="s">
        <v>71</v>
      </c>
      <c r="Q218">
        <v>100</v>
      </c>
      <c r="R218" s="2">
        <v>0.94539450400000002</v>
      </c>
      <c r="S218">
        <v>95.300971150183571</v>
      </c>
      <c r="T218" s="2">
        <v>0.91706366500000003</v>
      </c>
    </row>
    <row r="219" spans="2:20" x14ac:dyDescent="0.25">
      <c r="B219" s="1" t="s">
        <v>36</v>
      </c>
      <c r="C219" s="1" t="s">
        <v>58</v>
      </c>
      <c r="D219" s="1" t="s">
        <v>60</v>
      </c>
      <c r="E219" s="1">
        <v>1724.02</v>
      </c>
      <c r="F219" s="1">
        <v>278.07222697140276</v>
      </c>
      <c r="G219" s="1">
        <v>141.90048973208775</v>
      </c>
      <c r="H219" s="7">
        <v>6.5552091254752849</v>
      </c>
      <c r="I219">
        <v>608.35019999999997</v>
      </c>
      <c r="J219">
        <v>0.93500000000000005</v>
      </c>
      <c r="K219">
        <v>1.2650000000000001</v>
      </c>
      <c r="L219">
        <v>103</v>
      </c>
      <c r="M219">
        <v>3</v>
      </c>
      <c r="N219">
        <v>1390</v>
      </c>
      <c r="O219" s="1" t="s">
        <v>71</v>
      </c>
      <c r="Q219">
        <v>100</v>
      </c>
      <c r="R219" s="2">
        <v>0.94539450400000002</v>
      </c>
      <c r="S219">
        <v>98.301590226086418</v>
      </c>
      <c r="T219" s="2">
        <v>0.87853961599999997</v>
      </c>
    </row>
    <row r="220" spans="2:20" x14ac:dyDescent="0.25">
      <c r="B220" s="1" t="s">
        <v>36</v>
      </c>
      <c r="C220" s="1" t="s">
        <v>58</v>
      </c>
      <c r="D220" s="1" t="s">
        <v>60</v>
      </c>
      <c r="E220" s="1">
        <v>1724.02</v>
      </c>
      <c r="F220" s="1">
        <v>278.07222697140276</v>
      </c>
      <c r="G220" s="1">
        <v>141.90048973208775</v>
      </c>
      <c r="H220" s="7">
        <v>6.5552091254752849</v>
      </c>
      <c r="I220">
        <v>608.35019999999997</v>
      </c>
      <c r="J220">
        <v>0.93500000000000005</v>
      </c>
      <c r="K220">
        <v>1.2650000000000001</v>
      </c>
      <c r="L220">
        <v>103</v>
      </c>
      <c r="M220">
        <v>4</v>
      </c>
      <c r="N220">
        <v>1390</v>
      </c>
      <c r="O220" s="1" t="s">
        <v>71</v>
      </c>
      <c r="Q220">
        <v>100</v>
      </c>
      <c r="R220" s="2">
        <v>0.94539450400000002</v>
      </c>
      <c r="S220">
        <v>98.779675649619946</v>
      </c>
      <c r="T220" s="2">
        <v>0.84162242899999995</v>
      </c>
    </row>
    <row r="221" spans="2:20" x14ac:dyDescent="0.25">
      <c r="B221" s="1" t="s">
        <v>36</v>
      </c>
      <c r="C221" s="1" t="s">
        <v>58</v>
      </c>
      <c r="D221" s="1" t="s">
        <v>60</v>
      </c>
      <c r="E221" s="1">
        <v>1724.02</v>
      </c>
      <c r="F221" s="1">
        <v>278.07222697140276</v>
      </c>
      <c r="G221" s="1">
        <v>141.90048973208775</v>
      </c>
      <c r="H221" s="7">
        <v>6.5552091254752849</v>
      </c>
      <c r="I221">
        <v>608.35019999999997</v>
      </c>
      <c r="J221">
        <v>0.93500000000000005</v>
      </c>
      <c r="K221">
        <v>1.2650000000000001</v>
      </c>
      <c r="L221">
        <v>103</v>
      </c>
      <c r="M221">
        <v>5</v>
      </c>
      <c r="N221">
        <v>1390</v>
      </c>
      <c r="O221" s="1" t="s">
        <v>71</v>
      </c>
      <c r="Q221">
        <v>100</v>
      </c>
      <c r="R221" s="2">
        <v>0.94539450400000002</v>
      </c>
      <c r="S221">
        <v>98.943971208232867</v>
      </c>
      <c r="T221" s="2">
        <v>0.80756306200000005</v>
      </c>
    </row>
    <row r="222" spans="2:20" x14ac:dyDescent="0.25">
      <c r="B222" s="1" t="s">
        <v>36</v>
      </c>
      <c r="C222" s="1" t="s">
        <v>58</v>
      </c>
      <c r="D222" s="1" t="s">
        <v>60</v>
      </c>
      <c r="E222" s="1">
        <v>1724.02</v>
      </c>
      <c r="F222" s="1">
        <v>278.07222697140276</v>
      </c>
      <c r="G222" s="1">
        <v>141.90048973208775</v>
      </c>
      <c r="H222" s="7">
        <v>6.5552091254752849</v>
      </c>
      <c r="I222">
        <v>608.35019999999997</v>
      </c>
      <c r="J222">
        <v>0.93500000000000005</v>
      </c>
      <c r="K222">
        <v>1.2650000000000001</v>
      </c>
      <c r="L222">
        <v>103</v>
      </c>
      <c r="M222">
        <v>6</v>
      </c>
      <c r="N222">
        <v>1390</v>
      </c>
      <c r="O222" s="1" t="s">
        <v>71</v>
      </c>
      <c r="Q222">
        <v>100</v>
      </c>
      <c r="R222" s="2">
        <v>0.94539450400000002</v>
      </c>
      <c r="S222">
        <v>99.063812655090999</v>
      </c>
      <c r="T222" s="2">
        <v>0.77626335099999999</v>
      </c>
    </row>
    <row r="223" spans="2:20" x14ac:dyDescent="0.25">
      <c r="B223" s="1" t="s">
        <v>36</v>
      </c>
      <c r="C223" s="1" t="s">
        <v>58</v>
      </c>
      <c r="D223" s="1" t="s">
        <v>60</v>
      </c>
      <c r="E223" s="1">
        <v>1724.02</v>
      </c>
      <c r="F223" s="1">
        <v>278.07222697140276</v>
      </c>
      <c r="G223" s="1">
        <v>141.90048973208775</v>
      </c>
      <c r="H223" s="7">
        <v>6.5552091254752849</v>
      </c>
      <c r="I223">
        <v>608.35019999999997</v>
      </c>
      <c r="J223">
        <v>0.93500000000000005</v>
      </c>
      <c r="K223">
        <v>1.2650000000000001</v>
      </c>
      <c r="L223">
        <v>103</v>
      </c>
      <c r="M223">
        <v>7</v>
      </c>
      <c r="N223">
        <v>1390</v>
      </c>
      <c r="O223" s="1" t="s">
        <v>71</v>
      </c>
      <c r="Q223">
        <v>100</v>
      </c>
      <c r="R223" s="2">
        <v>0.94539450400000002</v>
      </c>
      <c r="S223">
        <v>99.168159549479924</v>
      </c>
      <c r="T223" s="2">
        <v>0.74743146100000002</v>
      </c>
    </row>
    <row r="224" spans="2:20" x14ac:dyDescent="0.25">
      <c r="B224" s="1" t="s">
        <v>36</v>
      </c>
      <c r="C224" s="1" t="s">
        <v>58</v>
      </c>
      <c r="D224" s="1" t="s">
        <v>60</v>
      </c>
      <c r="E224" s="1">
        <v>1724.02</v>
      </c>
      <c r="F224" s="1">
        <v>278.07222697140276</v>
      </c>
      <c r="G224" s="1">
        <v>141.90048973208775</v>
      </c>
      <c r="H224" s="7">
        <v>6.5552091254752849</v>
      </c>
      <c r="I224">
        <v>608.35019999999997</v>
      </c>
      <c r="J224">
        <v>0.93500000000000005</v>
      </c>
      <c r="K224">
        <v>1.2650000000000001</v>
      </c>
      <c r="L224">
        <v>103</v>
      </c>
      <c r="M224">
        <v>8</v>
      </c>
      <c r="N224">
        <v>1390</v>
      </c>
      <c r="O224" s="1" t="s">
        <v>71</v>
      </c>
      <c r="Q224">
        <v>100</v>
      </c>
      <c r="R224" s="2">
        <v>0.94539450400000002</v>
      </c>
      <c r="S224">
        <v>99.261231872557261</v>
      </c>
      <c r="T224" s="2">
        <v>0.72079514700000002</v>
      </c>
    </row>
    <row r="225" spans="2:20" x14ac:dyDescent="0.25">
      <c r="B225" s="1" t="s">
        <v>36</v>
      </c>
      <c r="C225" s="1" t="s">
        <v>58</v>
      </c>
      <c r="D225" s="1" t="s">
        <v>60</v>
      </c>
      <c r="E225" s="1">
        <v>1724.02</v>
      </c>
      <c r="F225" s="1">
        <v>278.07222697140276</v>
      </c>
      <c r="G225" s="1">
        <v>141.90048973208775</v>
      </c>
      <c r="H225" s="7">
        <v>6.5552091254752849</v>
      </c>
      <c r="I225">
        <v>608.35019999999997</v>
      </c>
      <c r="J225">
        <v>0.93500000000000005</v>
      </c>
      <c r="K225">
        <v>1.2650000000000001</v>
      </c>
      <c r="L225">
        <v>103</v>
      </c>
      <c r="M225">
        <v>9</v>
      </c>
      <c r="N225">
        <v>1390</v>
      </c>
      <c r="O225" s="1" t="s">
        <v>71</v>
      </c>
      <c r="Q225">
        <v>100</v>
      </c>
      <c r="R225" s="2">
        <v>0.94539450400000002</v>
      </c>
      <c r="S225">
        <v>99.344835643616435</v>
      </c>
      <c r="T225" s="2">
        <v>0.69612180000000001</v>
      </c>
    </row>
    <row r="226" spans="2:20" x14ac:dyDescent="0.25">
      <c r="B226" s="1" t="s">
        <v>36</v>
      </c>
      <c r="C226" s="1" t="s">
        <v>58</v>
      </c>
      <c r="D226" s="1" t="s">
        <v>60</v>
      </c>
      <c r="E226" s="1">
        <v>1724.02</v>
      </c>
      <c r="F226" s="1">
        <v>278.07222697140276</v>
      </c>
      <c r="G226" s="1">
        <v>141.90048973208775</v>
      </c>
      <c r="H226" s="7">
        <v>6.5552091254752849</v>
      </c>
      <c r="I226">
        <v>608.35019999999997</v>
      </c>
      <c r="J226">
        <v>0.93500000000000005</v>
      </c>
      <c r="K226">
        <v>1.2650000000000001</v>
      </c>
      <c r="L226">
        <v>103</v>
      </c>
      <c r="M226">
        <v>10</v>
      </c>
      <c r="N226">
        <v>1390</v>
      </c>
      <c r="O226" s="1" t="s">
        <v>71</v>
      </c>
      <c r="Q226">
        <v>100</v>
      </c>
      <c r="R226" s="2">
        <v>0.94539450400000002</v>
      </c>
      <c r="S226">
        <v>99.42031754756411</v>
      </c>
      <c r="T226" s="2">
        <v>0.67321378600000004</v>
      </c>
    </row>
    <row r="227" spans="2:20" x14ac:dyDescent="0.25">
      <c r="B227" s="1" t="s">
        <v>36</v>
      </c>
      <c r="C227" s="1" t="s">
        <v>58</v>
      </c>
      <c r="D227" s="1" t="s">
        <v>60</v>
      </c>
      <c r="E227" s="1">
        <v>1724.02</v>
      </c>
      <c r="F227" s="1">
        <v>278.07222697140276</v>
      </c>
      <c r="G227" s="1">
        <v>141.90048973208775</v>
      </c>
      <c r="H227" s="7">
        <v>6.5552091254752849</v>
      </c>
      <c r="I227">
        <v>608.35019999999997</v>
      </c>
      <c r="J227">
        <v>0.93500000000000005</v>
      </c>
      <c r="K227">
        <v>1.2650000000000001</v>
      </c>
      <c r="L227">
        <v>103</v>
      </c>
      <c r="M227">
        <v>11</v>
      </c>
      <c r="N227">
        <v>1390</v>
      </c>
      <c r="O227" s="1" t="s">
        <v>71</v>
      </c>
      <c r="Q227">
        <v>100</v>
      </c>
      <c r="R227" s="2">
        <v>0.94539450400000002</v>
      </c>
      <c r="S227">
        <v>99.488763283859896</v>
      </c>
      <c r="T227" s="2">
        <v>0.65190286200000003</v>
      </c>
    </row>
    <row r="228" spans="2:20" x14ac:dyDescent="0.25">
      <c r="B228" s="1" t="s">
        <v>36</v>
      </c>
      <c r="C228" s="1" t="s">
        <v>58</v>
      </c>
      <c r="D228" s="1" t="s">
        <v>60</v>
      </c>
      <c r="E228" s="1">
        <v>1724.02</v>
      </c>
      <c r="F228" s="1">
        <v>278.07222697140276</v>
      </c>
      <c r="G228" s="1">
        <v>141.90048973208775</v>
      </c>
      <c r="H228" s="7">
        <v>6.5552091254752849</v>
      </c>
      <c r="I228">
        <v>608.35019999999997</v>
      </c>
      <c r="J228">
        <v>0.93500000000000005</v>
      </c>
      <c r="K228">
        <v>1.2650000000000001</v>
      </c>
      <c r="L228">
        <v>103</v>
      </c>
      <c r="M228">
        <v>12</v>
      </c>
      <c r="N228">
        <v>1390</v>
      </c>
      <c r="O228" s="1" t="s">
        <v>71</v>
      </c>
      <c r="Q228">
        <v>100</v>
      </c>
      <c r="R228" s="2">
        <v>0.94539450400000002</v>
      </c>
      <c r="S228">
        <v>99.551058360773496</v>
      </c>
      <c r="T228" s="2">
        <v>0.63204582499999995</v>
      </c>
    </row>
    <row r="229" spans="2:20" x14ac:dyDescent="0.25">
      <c r="B229" s="1" t="s">
        <v>36</v>
      </c>
      <c r="C229" s="1" t="s">
        <v>58</v>
      </c>
      <c r="D229" s="1" t="s">
        <v>60</v>
      </c>
      <c r="E229" s="1">
        <v>1724.02</v>
      </c>
      <c r="F229" s="1">
        <v>278.07222697140276</v>
      </c>
      <c r="G229" s="1">
        <v>141.90048973208775</v>
      </c>
      <c r="H229" s="7">
        <v>6.5552091254752849</v>
      </c>
      <c r="I229">
        <v>608.35019999999997</v>
      </c>
      <c r="J229">
        <v>0.93500000000000005</v>
      </c>
      <c r="K229">
        <v>1.2650000000000001</v>
      </c>
      <c r="L229">
        <v>103</v>
      </c>
      <c r="M229">
        <v>13</v>
      </c>
      <c r="N229">
        <v>1390</v>
      </c>
      <c r="O229" s="1" t="s">
        <v>71</v>
      </c>
      <c r="Q229">
        <v>100</v>
      </c>
      <c r="R229" s="2">
        <v>0.94539450400000002</v>
      </c>
      <c r="S229">
        <v>99.607929853056163</v>
      </c>
      <c r="T229" s="2">
        <v>0.61352130299999996</v>
      </c>
    </row>
    <row r="230" spans="2:20" x14ac:dyDescent="0.25">
      <c r="B230" s="1" t="s">
        <v>36</v>
      </c>
      <c r="C230" s="1" t="s">
        <v>58</v>
      </c>
      <c r="D230" s="1" t="s">
        <v>60</v>
      </c>
      <c r="E230" s="1">
        <v>1724.02</v>
      </c>
      <c r="F230" s="1">
        <v>278.07222697140276</v>
      </c>
      <c r="G230" s="1">
        <v>141.90048973208775</v>
      </c>
      <c r="H230" s="7">
        <v>6.5552091254752849</v>
      </c>
      <c r="I230">
        <v>608.35019999999997</v>
      </c>
      <c r="J230">
        <v>0.93500000000000005</v>
      </c>
      <c r="K230">
        <v>1.2650000000000001</v>
      </c>
      <c r="L230">
        <v>103</v>
      </c>
      <c r="M230">
        <v>14</v>
      </c>
      <c r="N230">
        <v>1390</v>
      </c>
      <c r="O230" s="1" t="s">
        <v>71</v>
      </c>
      <c r="Q230">
        <v>100</v>
      </c>
      <c r="R230" s="2">
        <v>0.94539450400000002</v>
      </c>
      <c r="S230">
        <v>99.659974035693935</v>
      </c>
      <c r="T230" s="2">
        <v>0.59622759299999994</v>
      </c>
    </row>
    <row r="231" spans="2:20" x14ac:dyDescent="0.25">
      <c r="B231" s="1" t="s">
        <v>36</v>
      </c>
      <c r="C231" s="1" t="s">
        <v>58</v>
      </c>
      <c r="D231" s="1" t="s">
        <v>60</v>
      </c>
      <c r="E231" s="1">
        <v>1724.02</v>
      </c>
      <c r="F231" s="1">
        <v>278.07222697140276</v>
      </c>
      <c r="G231" s="1">
        <v>141.90048973208775</v>
      </c>
      <c r="H231" s="7">
        <v>6.5552091254752849</v>
      </c>
      <c r="I231">
        <v>608.35019999999997</v>
      </c>
      <c r="J231">
        <v>0.93500000000000005</v>
      </c>
      <c r="K231">
        <v>1.2650000000000001</v>
      </c>
      <c r="L231">
        <v>103</v>
      </c>
      <c r="M231">
        <v>15</v>
      </c>
      <c r="N231">
        <v>1390</v>
      </c>
      <c r="O231" s="1" t="s">
        <v>71</v>
      </c>
      <c r="Q231">
        <v>100</v>
      </c>
      <c r="R231" s="2">
        <v>0.94539450400000002</v>
      </c>
      <c r="S231">
        <v>99.707677876826779</v>
      </c>
      <c r="T231" s="2">
        <v>0.58008152700000004</v>
      </c>
    </row>
    <row r="232" spans="2:20" x14ac:dyDescent="0.25">
      <c r="B232" s="1" t="s">
        <v>36</v>
      </c>
      <c r="C232" s="1" t="s">
        <v>58</v>
      </c>
      <c r="D232" s="1" t="s">
        <v>60</v>
      </c>
      <c r="E232" s="1">
        <v>1724.02</v>
      </c>
      <c r="F232" s="1">
        <v>278.07222697140276</v>
      </c>
      <c r="G232" s="1">
        <v>141.90048973208775</v>
      </c>
      <c r="H232" s="7">
        <v>6.5552091254752849</v>
      </c>
      <c r="I232">
        <v>608.35019999999997</v>
      </c>
      <c r="J232">
        <v>0.93500000000000005</v>
      </c>
      <c r="K232">
        <v>1.2650000000000001</v>
      </c>
      <c r="L232">
        <v>103</v>
      </c>
      <c r="M232">
        <v>16</v>
      </c>
      <c r="N232">
        <v>1390</v>
      </c>
      <c r="O232" s="1" t="s">
        <v>71</v>
      </c>
      <c r="Q232">
        <v>100</v>
      </c>
      <c r="R232" s="2">
        <v>0.94539450400000002</v>
      </c>
      <c r="S232">
        <v>99.751430091249901</v>
      </c>
      <c r="T232" s="2">
        <v>0.56501854900000004</v>
      </c>
    </row>
    <row r="233" spans="2:20" x14ac:dyDescent="0.25">
      <c r="B233" s="1" t="s">
        <v>36</v>
      </c>
      <c r="C233" s="1" t="s">
        <v>58</v>
      </c>
      <c r="D233" s="1" t="s">
        <v>60</v>
      </c>
      <c r="E233" s="1">
        <v>1724.02</v>
      </c>
      <c r="F233" s="1">
        <v>278.07222697140276</v>
      </c>
      <c r="G233" s="1">
        <v>141.90048973208775</v>
      </c>
      <c r="H233" s="7">
        <v>6.5552091254752849</v>
      </c>
      <c r="I233">
        <v>608.35019999999997</v>
      </c>
      <c r="J233">
        <v>0.93500000000000005</v>
      </c>
      <c r="K233">
        <v>1.2650000000000001</v>
      </c>
      <c r="L233">
        <v>103</v>
      </c>
      <c r="M233">
        <v>17</v>
      </c>
      <c r="N233">
        <v>1390</v>
      </c>
      <c r="O233" s="1" t="s">
        <v>71</v>
      </c>
      <c r="Q233">
        <v>100</v>
      </c>
      <c r="R233" s="2">
        <v>0.94539450400000002</v>
      </c>
      <c r="S233">
        <v>99.791530351664875</v>
      </c>
      <c r="T233" s="2">
        <v>0.55099440399999999</v>
      </c>
    </row>
    <row r="234" spans="2:20" x14ac:dyDescent="0.25">
      <c r="B234" s="1" t="s">
        <v>36</v>
      </c>
      <c r="C234" s="1" t="s">
        <v>58</v>
      </c>
      <c r="D234" s="1" t="s">
        <v>60</v>
      </c>
      <c r="E234" s="1">
        <v>1724.02</v>
      </c>
      <c r="F234" s="1">
        <v>278.07222697140276</v>
      </c>
      <c r="G234" s="1">
        <v>141.90048973208775</v>
      </c>
      <c r="H234" s="7">
        <v>6.5552091254752849</v>
      </c>
      <c r="I234">
        <v>608.35019999999997</v>
      </c>
      <c r="J234">
        <v>0.93500000000000005</v>
      </c>
      <c r="K234">
        <v>1.2650000000000001</v>
      </c>
      <c r="L234">
        <v>103</v>
      </c>
      <c r="M234">
        <v>18</v>
      </c>
      <c r="N234">
        <v>1390</v>
      </c>
      <c r="O234" s="1" t="s">
        <v>71</v>
      </c>
      <c r="Q234">
        <v>100</v>
      </c>
      <c r="R234" s="2">
        <v>0.94539450400000002</v>
      </c>
      <c r="S234">
        <v>99.828181919678642</v>
      </c>
      <c r="T234" s="2">
        <v>0.537989312</v>
      </c>
    </row>
    <row r="235" spans="2:20" x14ac:dyDescent="0.25">
      <c r="B235" s="1" t="s">
        <v>36</v>
      </c>
      <c r="C235" s="1" t="s">
        <v>58</v>
      </c>
      <c r="D235" s="1" t="s">
        <v>60</v>
      </c>
      <c r="E235" s="1">
        <v>1724.02</v>
      </c>
      <c r="F235" s="1">
        <v>278.07222697140276</v>
      </c>
      <c r="G235" s="1">
        <v>141.90048973208775</v>
      </c>
      <c r="H235" s="7">
        <v>6.5552091254752849</v>
      </c>
      <c r="I235">
        <v>608.35019999999997</v>
      </c>
      <c r="J235">
        <v>0.93500000000000005</v>
      </c>
      <c r="K235">
        <v>1.2650000000000001</v>
      </c>
      <c r="L235">
        <v>103</v>
      </c>
      <c r="M235">
        <v>19</v>
      </c>
      <c r="N235">
        <v>1390</v>
      </c>
      <c r="O235" s="1" t="s">
        <v>71</v>
      </c>
      <c r="Q235">
        <v>100</v>
      </c>
      <c r="R235" s="2">
        <v>0.94539450400000002</v>
      </c>
      <c r="S235">
        <v>99.861481206385761</v>
      </c>
      <c r="T235" s="2">
        <v>0.52601629599999999</v>
      </c>
    </row>
    <row r="236" spans="2:20" x14ac:dyDescent="0.25">
      <c r="B236" s="1" t="s">
        <v>36</v>
      </c>
      <c r="C236" s="1" t="s">
        <v>58</v>
      </c>
      <c r="D236" s="1" t="s">
        <v>60</v>
      </c>
      <c r="E236" s="1">
        <v>1724.02</v>
      </c>
      <c r="F236" s="1">
        <v>278.07222697140276</v>
      </c>
      <c r="G236" s="1">
        <v>141.90048973208775</v>
      </c>
      <c r="H236" s="7">
        <v>6.5552091254752849</v>
      </c>
      <c r="I236">
        <v>608.35019999999997</v>
      </c>
      <c r="J236">
        <v>0.93500000000000005</v>
      </c>
      <c r="K236">
        <v>1.2650000000000001</v>
      </c>
      <c r="L236">
        <v>103</v>
      </c>
      <c r="M236">
        <v>20</v>
      </c>
      <c r="N236">
        <v>1390</v>
      </c>
      <c r="O236" s="1" t="s">
        <v>71</v>
      </c>
      <c r="Q236">
        <v>100</v>
      </c>
      <c r="R236" s="2">
        <v>0.94539450400000002</v>
      </c>
      <c r="S236">
        <v>99.891377242863641</v>
      </c>
      <c r="T236" s="2">
        <v>0.51513677599999996</v>
      </c>
    </row>
    <row r="237" spans="2:20" x14ac:dyDescent="0.25">
      <c r="B237" s="1" t="s">
        <v>36</v>
      </c>
      <c r="C237" s="1" t="s">
        <v>58</v>
      </c>
      <c r="D237" s="1" t="s">
        <v>60</v>
      </c>
      <c r="E237" s="1">
        <v>1724.02</v>
      </c>
      <c r="F237" s="1">
        <v>278.07222697140276</v>
      </c>
      <c r="G237" s="1">
        <v>141.90048973208775</v>
      </c>
      <c r="H237" s="7">
        <v>6.5552091254752849</v>
      </c>
      <c r="I237">
        <v>608.35019999999997</v>
      </c>
      <c r="J237">
        <v>0.93500000000000005</v>
      </c>
      <c r="K237">
        <v>1.3149999999999999</v>
      </c>
      <c r="L237">
        <v>103</v>
      </c>
      <c r="M237">
        <v>1</v>
      </c>
      <c r="N237">
        <v>1390</v>
      </c>
      <c r="O237" s="1" t="s">
        <v>71</v>
      </c>
      <c r="Q237">
        <v>100</v>
      </c>
      <c r="R237" s="2">
        <v>0.94539451799999996</v>
      </c>
      <c r="S237">
        <v>75.793509711790691</v>
      </c>
      <c r="T237" s="2">
        <v>0.95248380899999996</v>
      </c>
    </row>
    <row r="238" spans="2:20" x14ac:dyDescent="0.25">
      <c r="B238" s="1" t="s">
        <v>36</v>
      </c>
      <c r="C238" s="1" t="s">
        <v>58</v>
      </c>
      <c r="D238" s="1" t="s">
        <v>60</v>
      </c>
      <c r="E238" s="1">
        <v>1724.02</v>
      </c>
      <c r="F238" s="1">
        <v>278.07222697140276</v>
      </c>
      <c r="G238" s="1">
        <v>141.90048973208775</v>
      </c>
      <c r="H238" s="7">
        <v>6.5552091254752849</v>
      </c>
      <c r="I238">
        <v>608.35019999999997</v>
      </c>
      <c r="J238">
        <v>0.93500000000000005</v>
      </c>
      <c r="K238">
        <v>1.3149999999999999</v>
      </c>
      <c r="L238">
        <v>103</v>
      </c>
      <c r="M238">
        <v>2</v>
      </c>
      <c r="N238">
        <v>1390</v>
      </c>
      <c r="O238" s="1" t="s">
        <v>71</v>
      </c>
      <c r="Q238">
        <v>100</v>
      </c>
      <c r="R238" s="2">
        <v>0.94539451799999996</v>
      </c>
      <c r="S238">
        <v>95.177944465995509</v>
      </c>
      <c r="T238" s="2">
        <v>0.91879622000000005</v>
      </c>
    </row>
    <row r="239" spans="2:20" x14ac:dyDescent="0.25">
      <c r="B239" s="1" t="s">
        <v>36</v>
      </c>
      <c r="C239" s="1" t="s">
        <v>58</v>
      </c>
      <c r="D239" s="1" t="s">
        <v>60</v>
      </c>
      <c r="E239" s="1">
        <v>1724.02</v>
      </c>
      <c r="F239" s="1">
        <v>278.07222697140276</v>
      </c>
      <c r="G239" s="1">
        <v>141.90048973208775</v>
      </c>
      <c r="H239" s="7">
        <v>6.5552091254752849</v>
      </c>
      <c r="I239">
        <v>608.35019999999997</v>
      </c>
      <c r="J239">
        <v>0.93500000000000005</v>
      </c>
      <c r="K239">
        <v>1.3149999999999999</v>
      </c>
      <c r="L239">
        <v>103</v>
      </c>
      <c r="M239">
        <v>3</v>
      </c>
      <c r="N239">
        <v>1390</v>
      </c>
      <c r="O239" s="1" t="s">
        <v>71</v>
      </c>
      <c r="Q239">
        <v>100</v>
      </c>
      <c r="R239" s="2">
        <v>0.94539451799999996</v>
      </c>
      <c r="S239">
        <v>98.287641568131619</v>
      </c>
      <c r="T239" s="2">
        <v>0.88098143699999998</v>
      </c>
    </row>
    <row r="240" spans="2:20" x14ac:dyDescent="0.25">
      <c r="B240" s="1" t="s">
        <v>36</v>
      </c>
      <c r="C240" s="1" t="s">
        <v>58</v>
      </c>
      <c r="D240" s="1" t="s">
        <v>60</v>
      </c>
      <c r="E240" s="1">
        <v>1724.02</v>
      </c>
      <c r="F240" s="1">
        <v>278.07222697140276</v>
      </c>
      <c r="G240" s="1">
        <v>141.90048973208775</v>
      </c>
      <c r="H240" s="7">
        <v>6.5552091254752849</v>
      </c>
      <c r="I240">
        <v>608.35019999999997</v>
      </c>
      <c r="J240">
        <v>0.93500000000000005</v>
      </c>
      <c r="K240">
        <v>1.3149999999999999</v>
      </c>
      <c r="L240">
        <v>103</v>
      </c>
      <c r="M240">
        <v>4</v>
      </c>
      <c r="N240">
        <v>1390</v>
      </c>
      <c r="O240" s="1" t="s">
        <v>71</v>
      </c>
      <c r="Q240">
        <v>100</v>
      </c>
      <c r="R240" s="2">
        <v>0.94539451799999996</v>
      </c>
      <c r="S240">
        <v>98.783619857364783</v>
      </c>
      <c r="T240" s="2">
        <v>0.84461662299999996</v>
      </c>
    </row>
    <row r="241" spans="2:20" x14ac:dyDescent="0.25">
      <c r="B241" s="1" t="s">
        <v>36</v>
      </c>
      <c r="C241" s="1" t="s">
        <v>58</v>
      </c>
      <c r="D241" s="1" t="s">
        <v>60</v>
      </c>
      <c r="E241" s="1">
        <v>1724.02</v>
      </c>
      <c r="F241" s="1">
        <v>278.07222697140276</v>
      </c>
      <c r="G241" s="1">
        <v>141.90048973208775</v>
      </c>
      <c r="H241" s="7">
        <v>6.5552091254752849</v>
      </c>
      <c r="I241">
        <v>608.35019999999997</v>
      </c>
      <c r="J241">
        <v>0.93500000000000005</v>
      </c>
      <c r="K241">
        <v>1.3149999999999999</v>
      </c>
      <c r="L241">
        <v>103</v>
      </c>
      <c r="M241">
        <v>5</v>
      </c>
      <c r="N241">
        <v>1390</v>
      </c>
      <c r="O241" s="1" t="s">
        <v>71</v>
      </c>
      <c r="Q241">
        <v>100</v>
      </c>
      <c r="R241" s="2">
        <v>0.94539451799999996</v>
      </c>
      <c r="S241">
        <v>98.94837721752728</v>
      </c>
      <c r="T241" s="2">
        <v>0.81099782300000001</v>
      </c>
    </row>
    <row r="242" spans="2:20" x14ac:dyDescent="0.25">
      <c r="B242" s="1" t="s">
        <v>36</v>
      </c>
      <c r="C242" s="1" t="s">
        <v>58</v>
      </c>
      <c r="D242" s="1" t="s">
        <v>60</v>
      </c>
      <c r="E242" s="1">
        <v>1724.02</v>
      </c>
      <c r="F242" s="1">
        <v>278.07222697140276</v>
      </c>
      <c r="G242" s="1">
        <v>141.90048973208775</v>
      </c>
      <c r="H242" s="7">
        <v>6.5552091254752849</v>
      </c>
      <c r="I242">
        <v>608.35019999999997</v>
      </c>
      <c r="J242">
        <v>0.93500000000000005</v>
      </c>
      <c r="K242">
        <v>1.3149999999999999</v>
      </c>
      <c r="L242">
        <v>103</v>
      </c>
      <c r="M242">
        <v>6</v>
      </c>
      <c r="N242">
        <v>1390</v>
      </c>
      <c r="O242" s="1" t="s">
        <v>71</v>
      </c>
      <c r="Q242">
        <v>100</v>
      </c>
      <c r="R242" s="2">
        <v>0.94539451799999996</v>
      </c>
      <c r="S242">
        <v>99.066634677958092</v>
      </c>
      <c r="T242" s="2">
        <v>0.78005656899999998</v>
      </c>
    </row>
    <row r="243" spans="2:20" x14ac:dyDescent="0.25">
      <c r="B243" s="1" t="s">
        <v>36</v>
      </c>
      <c r="C243" s="1" t="s">
        <v>58</v>
      </c>
      <c r="D243" s="1" t="s">
        <v>60</v>
      </c>
      <c r="E243" s="1">
        <v>1724.02</v>
      </c>
      <c r="F243" s="1">
        <v>278.07222697140276</v>
      </c>
      <c r="G243" s="1">
        <v>141.90048973208775</v>
      </c>
      <c r="H243" s="7">
        <v>6.5552091254752849</v>
      </c>
      <c r="I243">
        <v>608.35019999999997</v>
      </c>
      <c r="J243">
        <v>0.93500000000000005</v>
      </c>
      <c r="K243">
        <v>1.3149999999999999</v>
      </c>
      <c r="L243">
        <v>103</v>
      </c>
      <c r="M243">
        <v>7</v>
      </c>
      <c r="N243">
        <v>1390</v>
      </c>
      <c r="O243" s="1" t="s">
        <v>71</v>
      </c>
      <c r="Q243">
        <v>100</v>
      </c>
      <c r="R243" s="2">
        <v>0.94539451799999996</v>
      </c>
      <c r="S243">
        <v>99.169504396018581</v>
      </c>
      <c r="T243" s="2">
        <v>0.75151762700000002</v>
      </c>
    </row>
    <row r="244" spans="2:20" x14ac:dyDescent="0.25">
      <c r="B244" s="1" t="s">
        <v>36</v>
      </c>
      <c r="C244" s="1" t="s">
        <v>58</v>
      </c>
      <c r="D244" s="1" t="s">
        <v>60</v>
      </c>
      <c r="E244" s="1">
        <v>1724.02</v>
      </c>
      <c r="F244" s="1">
        <v>278.07222697140276</v>
      </c>
      <c r="G244" s="1">
        <v>141.90048973208775</v>
      </c>
      <c r="H244" s="7">
        <v>6.5552091254752849</v>
      </c>
      <c r="I244">
        <v>608.35019999999997</v>
      </c>
      <c r="J244">
        <v>0.93500000000000005</v>
      </c>
      <c r="K244">
        <v>1.3149999999999999</v>
      </c>
      <c r="L244">
        <v>103</v>
      </c>
      <c r="M244">
        <v>8</v>
      </c>
      <c r="N244">
        <v>1390</v>
      </c>
      <c r="O244" s="1" t="s">
        <v>71</v>
      </c>
      <c r="Q244">
        <v>100</v>
      </c>
      <c r="R244" s="2">
        <v>0.94539451799999996</v>
      </c>
      <c r="S244">
        <v>99.261374538599185</v>
      </c>
      <c r="T244" s="2">
        <v>0.72512019900000002</v>
      </c>
    </row>
    <row r="245" spans="2:20" x14ac:dyDescent="0.25">
      <c r="B245" s="1" t="s">
        <v>36</v>
      </c>
      <c r="C245" s="1" t="s">
        <v>58</v>
      </c>
      <c r="D245" s="1" t="s">
        <v>60</v>
      </c>
      <c r="E245" s="1">
        <v>1724.02</v>
      </c>
      <c r="F245" s="1">
        <v>278.07222697140276</v>
      </c>
      <c r="G245" s="1">
        <v>141.90048973208775</v>
      </c>
      <c r="H245" s="7">
        <v>6.5552091254752849</v>
      </c>
      <c r="I245">
        <v>608.35019999999997</v>
      </c>
      <c r="J245">
        <v>0.93500000000000005</v>
      </c>
      <c r="K245">
        <v>1.3149999999999999</v>
      </c>
      <c r="L245">
        <v>103</v>
      </c>
      <c r="M245">
        <v>9</v>
      </c>
      <c r="N245">
        <v>1390</v>
      </c>
      <c r="O245" s="1" t="s">
        <v>71</v>
      </c>
      <c r="Q245">
        <v>100</v>
      </c>
      <c r="R245" s="2">
        <v>0.94539451799999996</v>
      </c>
      <c r="S245">
        <v>99.344007226148747</v>
      </c>
      <c r="T245" s="2">
        <v>0.70064052899999996</v>
      </c>
    </row>
    <row r="246" spans="2:20" x14ac:dyDescent="0.25">
      <c r="B246" s="1" t="s">
        <v>36</v>
      </c>
      <c r="C246" s="1" t="s">
        <v>58</v>
      </c>
      <c r="D246" s="1" t="s">
        <v>60</v>
      </c>
      <c r="E246" s="1">
        <v>1724.02</v>
      </c>
      <c r="F246" s="1">
        <v>278.07222697140276</v>
      </c>
      <c r="G246" s="1">
        <v>141.90048973208775</v>
      </c>
      <c r="H246" s="7">
        <v>6.5552091254752849</v>
      </c>
      <c r="I246">
        <v>608.35019999999997</v>
      </c>
      <c r="J246">
        <v>0.93500000000000005</v>
      </c>
      <c r="K246">
        <v>1.3149999999999999</v>
      </c>
      <c r="L246">
        <v>103</v>
      </c>
      <c r="M246">
        <v>10</v>
      </c>
      <c r="N246">
        <v>1390</v>
      </c>
      <c r="O246" s="1" t="s">
        <v>71</v>
      </c>
      <c r="Q246">
        <v>100</v>
      </c>
      <c r="R246" s="2">
        <v>0.94539451799999996</v>
      </c>
      <c r="S246">
        <v>99.418704660268105</v>
      </c>
      <c r="T246" s="2">
        <v>0.67788802999999997</v>
      </c>
    </row>
    <row r="247" spans="2:20" x14ac:dyDescent="0.25">
      <c r="B247" s="1" t="s">
        <v>36</v>
      </c>
      <c r="C247" s="1" t="s">
        <v>58</v>
      </c>
      <c r="D247" s="1" t="s">
        <v>60</v>
      </c>
      <c r="E247" s="1">
        <v>1724.02</v>
      </c>
      <c r="F247" s="1">
        <v>278.07222697140276</v>
      </c>
      <c r="G247" s="1">
        <v>141.90048973208775</v>
      </c>
      <c r="H247" s="7">
        <v>6.5552091254752849</v>
      </c>
      <c r="I247">
        <v>608.35019999999997</v>
      </c>
      <c r="J247">
        <v>0.93500000000000005</v>
      </c>
      <c r="K247">
        <v>1.3149999999999999</v>
      </c>
      <c r="L247">
        <v>103</v>
      </c>
      <c r="M247">
        <v>11</v>
      </c>
      <c r="N247">
        <v>1390</v>
      </c>
      <c r="O247" s="1" t="s">
        <v>71</v>
      </c>
      <c r="Q247">
        <v>100</v>
      </c>
      <c r="R247" s="2">
        <v>0.94539451799999996</v>
      </c>
      <c r="S247">
        <v>99.486516538092587</v>
      </c>
      <c r="T247" s="2">
        <v>0.65670009299999998</v>
      </c>
    </row>
    <row r="248" spans="2:20" x14ac:dyDescent="0.25">
      <c r="B248" s="1" t="s">
        <v>36</v>
      </c>
      <c r="C248" s="1" t="s">
        <v>58</v>
      </c>
      <c r="D248" s="1" t="s">
        <v>60</v>
      </c>
      <c r="E248" s="1">
        <v>1724.02</v>
      </c>
      <c r="F248" s="1">
        <v>278.07222697140276</v>
      </c>
      <c r="G248" s="1">
        <v>141.90048973208775</v>
      </c>
      <c r="H248" s="7">
        <v>6.5552091254752849</v>
      </c>
      <c r="I248">
        <v>608.35019999999997</v>
      </c>
      <c r="J248">
        <v>0.93500000000000005</v>
      </c>
      <c r="K248">
        <v>1.3149999999999999</v>
      </c>
      <c r="L248">
        <v>103</v>
      </c>
      <c r="M248">
        <v>12</v>
      </c>
      <c r="N248">
        <v>1390</v>
      </c>
      <c r="O248" s="1" t="s">
        <v>71</v>
      </c>
      <c r="Q248">
        <v>100</v>
      </c>
      <c r="R248" s="2">
        <v>0.94539451799999996</v>
      </c>
      <c r="S248">
        <v>99.548301976006172</v>
      </c>
      <c r="T248" s="2">
        <v>0.63693798199999996</v>
      </c>
    </row>
    <row r="249" spans="2:20" x14ac:dyDescent="0.25">
      <c r="B249" s="1" t="s">
        <v>36</v>
      </c>
      <c r="C249" s="1" t="s">
        <v>58</v>
      </c>
      <c r="D249" s="1" t="s">
        <v>60</v>
      </c>
      <c r="E249" s="1">
        <v>1724.02</v>
      </c>
      <c r="F249" s="1">
        <v>278.07222697140276</v>
      </c>
      <c r="G249" s="1">
        <v>141.90048973208775</v>
      </c>
      <c r="H249" s="7">
        <v>6.5552091254752849</v>
      </c>
      <c r="I249">
        <v>608.35019999999997</v>
      </c>
      <c r="J249">
        <v>0.93500000000000005</v>
      </c>
      <c r="K249">
        <v>1.3149999999999999</v>
      </c>
      <c r="L249">
        <v>103</v>
      </c>
      <c r="M249">
        <v>13</v>
      </c>
      <c r="N249">
        <v>1390</v>
      </c>
      <c r="O249" s="1" t="s">
        <v>71</v>
      </c>
      <c r="Q249">
        <v>100</v>
      </c>
      <c r="R249" s="2">
        <v>0.94539451799999996</v>
      </c>
      <c r="S249">
        <v>99.604766784110097</v>
      </c>
      <c r="T249" s="2">
        <v>0.61848380199999997</v>
      </c>
    </row>
    <row r="250" spans="2:20" x14ac:dyDescent="0.25">
      <c r="B250" s="1" t="s">
        <v>36</v>
      </c>
      <c r="C250" s="1" t="s">
        <v>58</v>
      </c>
      <c r="D250" s="1" t="s">
        <v>60</v>
      </c>
      <c r="E250" s="1">
        <v>1724.02</v>
      </c>
      <c r="F250" s="1">
        <v>278.07222697140276</v>
      </c>
      <c r="G250" s="1">
        <v>141.90048973208775</v>
      </c>
      <c r="H250" s="7">
        <v>6.5552091254752849</v>
      </c>
      <c r="I250">
        <v>608.35019999999997</v>
      </c>
      <c r="J250">
        <v>0.93500000000000005</v>
      </c>
      <c r="K250">
        <v>1.3149999999999999</v>
      </c>
      <c r="L250">
        <v>103</v>
      </c>
      <c r="M250">
        <v>14</v>
      </c>
      <c r="N250">
        <v>1390</v>
      </c>
      <c r="O250" s="1" t="s">
        <v>71</v>
      </c>
      <c r="Q250">
        <v>100</v>
      </c>
      <c r="R250" s="2">
        <v>0.94539451799999996</v>
      </c>
      <c r="S250">
        <v>99.656492323876279</v>
      </c>
      <c r="T250" s="2">
        <v>0.60123843200000004</v>
      </c>
    </row>
    <row r="251" spans="2:20" x14ac:dyDescent="0.25">
      <c r="B251" s="1" t="s">
        <v>36</v>
      </c>
      <c r="C251" s="1" t="s">
        <v>58</v>
      </c>
      <c r="D251" s="1" t="s">
        <v>60</v>
      </c>
      <c r="E251" s="1">
        <v>1724.02</v>
      </c>
      <c r="F251" s="1">
        <v>278.07222697140276</v>
      </c>
      <c r="G251" s="1">
        <v>141.90048973208775</v>
      </c>
      <c r="H251" s="7">
        <v>6.5552091254752849</v>
      </c>
      <c r="I251">
        <v>608.35019999999997</v>
      </c>
      <c r="J251">
        <v>0.93500000000000005</v>
      </c>
      <c r="K251">
        <v>1.3149999999999999</v>
      </c>
      <c r="L251">
        <v>103</v>
      </c>
      <c r="M251">
        <v>15</v>
      </c>
      <c r="N251">
        <v>1390</v>
      </c>
      <c r="O251" s="1" t="s">
        <v>71</v>
      </c>
      <c r="Q251">
        <v>100</v>
      </c>
      <c r="R251" s="2">
        <v>0.94539451799999996</v>
      </c>
      <c r="S251">
        <v>99.703954145381431</v>
      </c>
      <c r="T251" s="2">
        <v>0.58512040799999998</v>
      </c>
    </row>
    <row r="252" spans="2:20" x14ac:dyDescent="0.25">
      <c r="B252" s="1" t="s">
        <v>36</v>
      </c>
      <c r="C252" s="1" t="s">
        <v>58</v>
      </c>
      <c r="D252" s="1" t="s">
        <v>60</v>
      </c>
      <c r="E252" s="1">
        <v>1724.02</v>
      </c>
      <c r="F252" s="1">
        <v>278.07222697140276</v>
      </c>
      <c r="G252" s="1">
        <v>141.90048973208775</v>
      </c>
      <c r="H252" s="7">
        <v>6.5552091254752849</v>
      </c>
      <c r="I252">
        <v>608.35019999999997</v>
      </c>
      <c r="J252">
        <v>0.93500000000000005</v>
      </c>
      <c r="K252">
        <v>1.3149999999999999</v>
      </c>
      <c r="L252">
        <v>103</v>
      </c>
      <c r="M252">
        <v>16</v>
      </c>
      <c r="N252">
        <v>1390</v>
      </c>
      <c r="O252" s="1" t="s">
        <v>71</v>
      </c>
      <c r="Q252">
        <v>100</v>
      </c>
      <c r="R252" s="2">
        <v>0.94539451799999996</v>
      </c>
      <c r="S252">
        <v>99.747535814932789</v>
      </c>
      <c r="T252" s="2">
        <v>0.57006591699999998</v>
      </c>
    </row>
    <row r="253" spans="2:20" x14ac:dyDescent="0.25">
      <c r="B253" s="1" t="s">
        <v>36</v>
      </c>
      <c r="C253" s="1" t="s">
        <v>58</v>
      </c>
      <c r="D253" s="1" t="s">
        <v>60</v>
      </c>
      <c r="E253" s="1">
        <v>1724.02</v>
      </c>
      <c r="F253" s="1">
        <v>278.07222697140276</v>
      </c>
      <c r="G253" s="1">
        <v>141.90048973208775</v>
      </c>
      <c r="H253" s="7">
        <v>6.5552091254752849</v>
      </c>
      <c r="I253">
        <v>608.35019999999997</v>
      </c>
      <c r="J253">
        <v>0.93500000000000005</v>
      </c>
      <c r="K253">
        <v>1.3149999999999999</v>
      </c>
      <c r="L253">
        <v>103</v>
      </c>
      <c r="M253">
        <v>17</v>
      </c>
      <c r="N253">
        <v>1390</v>
      </c>
      <c r="O253" s="1" t="s">
        <v>71</v>
      </c>
      <c r="Q253">
        <v>100</v>
      </c>
      <c r="R253" s="2">
        <v>0.94539451799999996</v>
      </c>
      <c r="S253">
        <v>99.787533123475669</v>
      </c>
      <c r="T253" s="2">
        <v>0.556030256</v>
      </c>
    </row>
    <row r="254" spans="2:20" x14ac:dyDescent="0.25">
      <c r="B254" s="1" t="s">
        <v>36</v>
      </c>
      <c r="C254" s="1" t="s">
        <v>58</v>
      </c>
      <c r="D254" s="1" t="s">
        <v>60</v>
      </c>
      <c r="E254" s="1">
        <v>1724.02</v>
      </c>
      <c r="F254" s="1">
        <v>278.07222697140276</v>
      </c>
      <c r="G254" s="1">
        <v>141.90048973208775</v>
      </c>
      <c r="H254" s="7">
        <v>6.5552091254752849</v>
      </c>
      <c r="I254">
        <v>608.35019999999997</v>
      </c>
      <c r="J254">
        <v>0.93500000000000005</v>
      </c>
      <c r="K254">
        <v>1.3149999999999999</v>
      </c>
      <c r="L254">
        <v>103</v>
      </c>
      <c r="M254">
        <v>18</v>
      </c>
      <c r="N254">
        <v>1390</v>
      </c>
      <c r="O254" s="1" t="s">
        <v>71</v>
      </c>
      <c r="Q254">
        <v>100</v>
      </c>
      <c r="R254" s="2">
        <v>0.94539451799999996</v>
      </c>
      <c r="S254">
        <v>99.824152884191378</v>
      </c>
      <c r="T254" s="2">
        <v>0.54299151899999998</v>
      </c>
    </row>
    <row r="255" spans="2:20" x14ac:dyDescent="0.25">
      <c r="B255" s="1" t="s">
        <v>36</v>
      </c>
      <c r="C255" s="1" t="s">
        <v>58</v>
      </c>
      <c r="D255" s="1" t="s">
        <v>60</v>
      </c>
      <c r="E255" s="1">
        <v>1724.02</v>
      </c>
      <c r="F255" s="1">
        <v>278.07222697140276</v>
      </c>
      <c r="G255" s="1">
        <v>141.90048973208775</v>
      </c>
      <c r="H255" s="7">
        <v>6.5552091254752849</v>
      </c>
      <c r="I255">
        <v>608.35019999999997</v>
      </c>
      <c r="J255">
        <v>0.93500000000000005</v>
      </c>
      <c r="K255">
        <v>1.3149999999999999</v>
      </c>
      <c r="L255">
        <v>103</v>
      </c>
      <c r="M255">
        <v>19</v>
      </c>
      <c r="N255">
        <v>1390</v>
      </c>
      <c r="O255" s="1" t="s">
        <v>71</v>
      </c>
      <c r="Q255">
        <v>100</v>
      </c>
      <c r="R255" s="2">
        <v>0.94539451799999996</v>
      </c>
      <c r="S255">
        <v>99.857501509676098</v>
      </c>
      <c r="T255" s="2">
        <v>0.53095798400000005</v>
      </c>
    </row>
    <row r="256" spans="2:20" x14ac:dyDescent="0.25">
      <c r="B256" s="1" t="s">
        <v>36</v>
      </c>
      <c r="C256" s="1" t="s">
        <v>58</v>
      </c>
      <c r="D256" s="1" t="s">
        <v>60</v>
      </c>
      <c r="E256" s="1">
        <v>1724.02</v>
      </c>
      <c r="F256" s="1">
        <v>278.07222697140276</v>
      </c>
      <c r="G256" s="1">
        <v>141.90048973208775</v>
      </c>
      <c r="H256" s="7">
        <v>6.5552091254752849</v>
      </c>
      <c r="I256">
        <v>608.35019999999997</v>
      </c>
      <c r="J256">
        <v>0.93500000000000005</v>
      </c>
      <c r="K256">
        <v>1.3149999999999999</v>
      </c>
      <c r="L256">
        <v>103</v>
      </c>
      <c r="M256">
        <v>20</v>
      </c>
      <c r="N256">
        <v>1390</v>
      </c>
      <c r="O256" s="1" t="s">
        <v>71</v>
      </c>
      <c r="Q256">
        <v>100</v>
      </c>
      <c r="R256" s="2">
        <v>0.94539451799999996</v>
      </c>
      <c r="S256">
        <v>99.887552547081071</v>
      </c>
      <c r="T256" s="2">
        <v>0.51998195700000005</v>
      </c>
    </row>
    <row r="257" spans="2:20" x14ac:dyDescent="0.25">
      <c r="B257" s="1" t="s">
        <v>36</v>
      </c>
      <c r="C257" s="1" t="s">
        <v>58</v>
      </c>
      <c r="D257" s="1" t="s">
        <v>60</v>
      </c>
      <c r="E257" s="1">
        <v>1724.02</v>
      </c>
      <c r="F257" s="1">
        <v>278.07222697140276</v>
      </c>
      <c r="G257" s="1">
        <v>141.90048973208775</v>
      </c>
      <c r="H257" s="7">
        <v>6.5552091254752849</v>
      </c>
      <c r="I257">
        <v>608.35019999999997</v>
      </c>
      <c r="J257">
        <v>0.93500000000000005</v>
      </c>
      <c r="K257">
        <v>1.3649999999999998</v>
      </c>
      <c r="L257">
        <v>103</v>
      </c>
      <c r="M257">
        <v>1</v>
      </c>
      <c r="N257">
        <v>1390</v>
      </c>
      <c r="O257" s="1" t="s">
        <v>71</v>
      </c>
      <c r="Q257">
        <v>100</v>
      </c>
      <c r="R257" s="2">
        <v>0.94539451500000005</v>
      </c>
      <c r="S257">
        <v>75.369484269238143</v>
      </c>
      <c r="T257" s="2">
        <v>0.95336110100000004</v>
      </c>
    </row>
    <row r="258" spans="2:20" x14ac:dyDescent="0.25">
      <c r="B258" s="1" t="s">
        <v>36</v>
      </c>
      <c r="C258" s="1" t="s">
        <v>58</v>
      </c>
      <c r="D258" s="1" t="s">
        <v>60</v>
      </c>
      <c r="E258" s="1">
        <v>1724.02</v>
      </c>
      <c r="F258" s="1">
        <v>278.07222697140276</v>
      </c>
      <c r="G258" s="1">
        <v>141.90048973208775</v>
      </c>
      <c r="H258" s="7">
        <v>6.5552091254752849</v>
      </c>
      <c r="I258">
        <v>608.35019999999997</v>
      </c>
      <c r="J258">
        <v>0.93500000000000005</v>
      </c>
      <c r="K258">
        <v>1.3649999999999998</v>
      </c>
      <c r="L258">
        <v>103</v>
      </c>
      <c r="M258">
        <v>2</v>
      </c>
      <c r="N258">
        <v>1390</v>
      </c>
      <c r="O258" s="1" t="s">
        <v>71</v>
      </c>
      <c r="Q258">
        <v>100</v>
      </c>
      <c r="R258" s="2">
        <v>0.94539451500000005</v>
      </c>
      <c r="S258">
        <v>95.051346630626867</v>
      </c>
      <c r="T258" s="2">
        <v>0.92046144399999996</v>
      </c>
    </row>
    <row r="259" spans="2:20" x14ac:dyDescent="0.25">
      <c r="B259" s="1" t="s">
        <v>36</v>
      </c>
      <c r="C259" s="1" t="s">
        <v>58</v>
      </c>
      <c r="D259" s="1" t="s">
        <v>60</v>
      </c>
      <c r="E259" s="1">
        <v>1724.02</v>
      </c>
      <c r="F259" s="1">
        <v>278.07222697140276</v>
      </c>
      <c r="G259" s="1">
        <v>141.90048973208775</v>
      </c>
      <c r="H259" s="7">
        <v>6.5552091254752849</v>
      </c>
      <c r="I259">
        <v>608.35019999999997</v>
      </c>
      <c r="J259">
        <v>0.93500000000000005</v>
      </c>
      <c r="K259">
        <v>1.3649999999999998</v>
      </c>
      <c r="L259">
        <v>103</v>
      </c>
      <c r="M259">
        <v>3</v>
      </c>
      <c r="N259">
        <v>1390</v>
      </c>
      <c r="O259" s="1" t="s">
        <v>71</v>
      </c>
      <c r="Q259">
        <v>100</v>
      </c>
      <c r="R259" s="2">
        <v>0.94539451500000005</v>
      </c>
      <c r="S259">
        <v>98.272246764325487</v>
      </c>
      <c r="T259" s="2">
        <v>0.88333574699999995</v>
      </c>
    </row>
    <row r="260" spans="2:20" x14ac:dyDescent="0.25">
      <c r="B260" s="1" t="s">
        <v>36</v>
      </c>
      <c r="C260" s="1" t="s">
        <v>58</v>
      </c>
      <c r="D260" s="1" t="s">
        <v>60</v>
      </c>
      <c r="E260" s="1">
        <v>1724.02</v>
      </c>
      <c r="F260" s="1">
        <v>278.07222697140276</v>
      </c>
      <c r="G260" s="1">
        <v>141.90048973208775</v>
      </c>
      <c r="H260" s="7">
        <v>6.5552091254752849</v>
      </c>
      <c r="I260">
        <v>608.35019999999997</v>
      </c>
      <c r="J260">
        <v>0.93500000000000005</v>
      </c>
      <c r="K260">
        <v>1.3649999999999998</v>
      </c>
      <c r="L260">
        <v>103</v>
      </c>
      <c r="M260">
        <v>4</v>
      </c>
      <c r="N260">
        <v>1390</v>
      </c>
      <c r="O260" s="1" t="s">
        <v>71</v>
      </c>
      <c r="Q260">
        <v>100</v>
      </c>
      <c r="R260" s="2">
        <v>0.94539451500000005</v>
      </c>
      <c r="S260">
        <v>98.787118345003293</v>
      </c>
      <c r="T260" s="2">
        <v>0.84750941999999996</v>
      </c>
    </row>
    <row r="261" spans="2:20" x14ac:dyDescent="0.25">
      <c r="B261" s="1" t="s">
        <v>36</v>
      </c>
      <c r="C261" s="1" t="s">
        <v>58</v>
      </c>
      <c r="D261" s="1" t="s">
        <v>60</v>
      </c>
      <c r="E261" s="1">
        <v>1724.02</v>
      </c>
      <c r="F261" s="1">
        <v>278.07222697140276</v>
      </c>
      <c r="G261" s="1">
        <v>141.90048973208775</v>
      </c>
      <c r="H261" s="7">
        <v>6.5552091254752849</v>
      </c>
      <c r="I261">
        <v>608.35019999999997</v>
      </c>
      <c r="J261">
        <v>0.93500000000000005</v>
      </c>
      <c r="K261">
        <v>1.3649999999999998</v>
      </c>
      <c r="L261">
        <v>103</v>
      </c>
      <c r="M261">
        <v>5</v>
      </c>
      <c r="N261">
        <v>1390</v>
      </c>
      <c r="O261" s="1" t="s">
        <v>71</v>
      </c>
      <c r="Q261">
        <v>100</v>
      </c>
      <c r="R261" s="2">
        <v>0.94539451500000005</v>
      </c>
      <c r="S261">
        <v>98.952616272648967</v>
      </c>
      <c r="T261" s="2">
        <v>0.81432133399999995</v>
      </c>
    </row>
    <row r="262" spans="2:20" x14ac:dyDescent="0.25">
      <c r="B262" s="1" t="s">
        <v>36</v>
      </c>
      <c r="C262" s="1" t="s">
        <v>58</v>
      </c>
      <c r="D262" s="1" t="s">
        <v>60</v>
      </c>
      <c r="E262" s="1">
        <v>1724.02</v>
      </c>
      <c r="F262" s="1">
        <v>278.07222697140276</v>
      </c>
      <c r="G262" s="1">
        <v>141.90048973208775</v>
      </c>
      <c r="H262" s="7">
        <v>6.5552091254752849</v>
      </c>
      <c r="I262">
        <v>608.35019999999997</v>
      </c>
      <c r="J262">
        <v>0.93500000000000005</v>
      </c>
      <c r="K262">
        <v>1.3649999999999998</v>
      </c>
      <c r="L262">
        <v>103</v>
      </c>
      <c r="M262">
        <v>6</v>
      </c>
      <c r="N262">
        <v>1390</v>
      </c>
      <c r="O262" s="1" t="s">
        <v>71</v>
      </c>
      <c r="Q262">
        <v>100</v>
      </c>
      <c r="R262" s="2">
        <v>0.94539451500000005</v>
      </c>
      <c r="S262">
        <v>99.069378588951736</v>
      </c>
      <c r="T262" s="2">
        <v>0.78373176200000005</v>
      </c>
    </row>
    <row r="263" spans="2:20" x14ac:dyDescent="0.25">
      <c r="B263" s="1" t="s">
        <v>36</v>
      </c>
      <c r="C263" s="1" t="s">
        <v>58</v>
      </c>
      <c r="D263" s="1" t="s">
        <v>60</v>
      </c>
      <c r="E263" s="1">
        <v>1724.02</v>
      </c>
      <c r="F263" s="1">
        <v>278.07222697140276</v>
      </c>
      <c r="G263" s="1">
        <v>141.90048973208775</v>
      </c>
      <c r="H263" s="7">
        <v>6.5552091254752849</v>
      </c>
      <c r="I263">
        <v>608.35019999999997</v>
      </c>
      <c r="J263">
        <v>0.93500000000000005</v>
      </c>
      <c r="K263">
        <v>1.3649999999999998</v>
      </c>
      <c r="L263">
        <v>103</v>
      </c>
      <c r="M263">
        <v>7</v>
      </c>
      <c r="N263">
        <v>1390</v>
      </c>
      <c r="O263" s="1" t="s">
        <v>71</v>
      </c>
      <c r="Q263">
        <v>100</v>
      </c>
      <c r="R263" s="2">
        <v>0.94539451500000005</v>
      </c>
      <c r="S263">
        <v>99.17081684859302</v>
      </c>
      <c r="T263" s="2">
        <v>0.75548140500000005</v>
      </c>
    </row>
    <row r="264" spans="2:20" x14ac:dyDescent="0.25">
      <c r="B264" s="1" t="s">
        <v>36</v>
      </c>
      <c r="C264" s="1" t="s">
        <v>58</v>
      </c>
      <c r="D264" s="1" t="s">
        <v>60</v>
      </c>
      <c r="E264" s="1">
        <v>1724.02</v>
      </c>
      <c r="F264" s="1">
        <v>278.07222697140276</v>
      </c>
      <c r="G264" s="1">
        <v>141.90048973208775</v>
      </c>
      <c r="H264" s="7">
        <v>6.5552091254752849</v>
      </c>
      <c r="I264">
        <v>608.35019999999997</v>
      </c>
      <c r="J264">
        <v>0.93500000000000005</v>
      </c>
      <c r="K264">
        <v>1.3649999999999998</v>
      </c>
      <c r="L264">
        <v>103</v>
      </c>
      <c r="M264">
        <v>8</v>
      </c>
      <c r="N264">
        <v>1390</v>
      </c>
      <c r="O264" s="1" t="s">
        <v>71</v>
      </c>
      <c r="Q264">
        <v>100</v>
      </c>
      <c r="R264" s="2">
        <v>0.94539451500000005</v>
      </c>
      <c r="S264">
        <v>99.261514018564682</v>
      </c>
      <c r="T264" s="2">
        <v>0.729320356</v>
      </c>
    </row>
    <row r="265" spans="2:20" x14ac:dyDescent="0.25">
      <c r="B265" s="1" t="s">
        <v>36</v>
      </c>
      <c r="C265" s="1" t="s">
        <v>58</v>
      </c>
      <c r="D265" s="1" t="s">
        <v>60</v>
      </c>
      <c r="E265" s="1">
        <v>1724.02</v>
      </c>
      <c r="F265" s="1">
        <v>278.07222697140276</v>
      </c>
      <c r="G265" s="1">
        <v>141.90048973208775</v>
      </c>
      <c r="H265" s="7">
        <v>6.5552091254752849</v>
      </c>
      <c r="I265">
        <v>608.35019999999997</v>
      </c>
      <c r="J265">
        <v>0.93500000000000005</v>
      </c>
      <c r="K265">
        <v>1.3649999999999998</v>
      </c>
      <c r="L265">
        <v>103</v>
      </c>
      <c r="M265">
        <v>9</v>
      </c>
      <c r="N265">
        <v>1390</v>
      </c>
      <c r="O265" s="1" t="s">
        <v>71</v>
      </c>
      <c r="Q265">
        <v>100</v>
      </c>
      <c r="R265" s="2">
        <v>0.94539451500000005</v>
      </c>
      <c r="S265">
        <v>99.3431989426401</v>
      </c>
      <c r="T265" s="2">
        <v>0.70503329100000001</v>
      </c>
    </row>
    <row r="266" spans="2:20" x14ac:dyDescent="0.25">
      <c r="B266" s="1" t="s">
        <v>36</v>
      </c>
      <c r="C266" s="1" t="s">
        <v>58</v>
      </c>
      <c r="D266" s="1" t="s">
        <v>60</v>
      </c>
      <c r="E266" s="1">
        <v>1724.02</v>
      </c>
      <c r="F266" s="1">
        <v>278.07222697140276</v>
      </c>
      <c r="G266" s="1">
        <v>141.90048973208775</v>
      </c>
      <c r="H266" s="7">
        <v>6.5552091254752849</v>
      </c>
      <c r="I266">
        <v>608.35019999999997</v>
      </c>
      <c r="J266">
        <v>0.93500000000000005</v>
      </c>
      <c r="K266">
        <v>1.3649999999999998</v>
      </c>
      <c r="L266">
        <v>103</v>
      </c>
      <c r="M266">
        <v>10</v>
      </c>
      <c r="N266">
        <v>1390</v>
      </c>
      <c r="O266" s="1" t="s">
        <v>71</v>
      </c>
      <c r="Q266">
        <v>100</v>
      </c>
      <c r="R266" s="2">
        <v>0.94539451500000005</v>
      </c>
      <c r="S266">
        <v>99.417127623465234</v>
      </c>
      <c r="T266" s="2">
        <v>0.682436347</v>
      </c>
    </row>
    <row r="267" spans="2:20" x14ac:dyDescent="0.25">
      <c r="B267" s="1" t="s">
        <v>36</v>
      </c>
      <c r="C267" s="1" t="s">
        <v>58</v>
      </c>
      <c r="D267" s="1" t="s">
        <v>60</v>
      </c>
      <c r="E267" s="1">
        <v>1724.02</v>
      </c>
      <c r="F267" s="1">
        <v>278.07222697140276</v>
      </c>
      <c r="G267" s="1">
        <v>141.90048973208775</v>
      </c>
      <c r="H267" s="7">
        <v>6.5552091254752849</v>
      </c>
      <c r="I267">
        <v>608.35019999999997</v>
      </c>
      <c r="J267">
        <v>0.93500000000000005</v>
      </c>
      <c r="K267">
        <v>1.3649999999999998</v>
      </c>
      <c r="L267">
        <v>103</v>
      </c>
      <c r="M267">
        <v>11</v>
      </c>
      <c r="N267">
        <v>1390</v>
      </c>
      <c r="O267" s="1" t="s">
        <v>71</v>
      </c>
      <c r="Q267">
        <v>100</v>
      </c>
      <c r="R267" s="2">
        <v>0.94539451500000005</v>
      </c>
      <c r="S267">
        <v>99.484316404484517</v>
      </c>
      <c r="T267" s="2">
        <v>0.66137230899999999</v>
      </c>
    </row>
    <row r="268" spans="2:20" x14ac:dyDescent="0.25">
      <c r="B268" s="1" t="s">
        <v>36</v>
      </c>
      <c r="C268" s="1" t="s">
        <v>58</v>
      </c>
      <c r="D268" s="1" t="s">
        <v>60</v>
      </c>
      <c r="E268" s="1">
        <v>1724.02</v>
      </c>
      <c r="F268" s="1">
        <v>278.07222697140276</v>
      </c>
      <c r="G268" s="1">
        <v>141.90048973208775</v>
      </c>
      <c r="H268" s="7">
        <v>6.5552091254752849</v>
      </c>
      <c r="I268">
        <v>608.35019999999997</v>
      </c>
      <c r="J268">
        <v>0.93500000000000005</v>
      </c>
      <c r="K268">
        <v>1.3649999999999998</v>
      </c>
      <c r="L268">
        <v>103</v>
      </c>
      <c r="M268">
        <v>12</v>
      </c>
      <c r="N268">
        <v>1390</v>
      </c>
      <c r="O268" s="1" t="s">
        <v>71</v>
      </c>
      <c r="Q268">
        <v>100</v>
      </c>
      <c r="R268" s="2">
        <v>0.94539451500000005</v>
      </c>
      <c r="S268">
        <v>99.545598498892531</v>
      </c>
      <c r="T268" s="2">
        <v>0.64170673600000006</v>
      </c>
    </row>
    <row r="269" spans="2:20" x14ac:dyDescent="0.25">
      <c r="B269" s="1" t="s">
        <v>36</v>
      </c>
      <c r="C269" s="1" t="s">
        <v>58</v>
      </c>
      <c r="D269" s="1" t="s">
        <v>60</v>
      </c>
      <c r="E269" s="1">
        <v>1724.02</v>
      </c>
      <c r="F269" s="1">
        <v>278.07222697140276</v>
      </c>
      <c r="G269" s="1">
        <v>141.90048973208775</v>
      </c>
      <c r="H269" s="7">
        <v>6.5552091254752849</v>
      </c>
      <c r="I269">
        <v>608.35019999999997</v>
      </c>
      <c r="J269">
        <v>0.93500000000000005</v>
      </c>
      <c r="K269">
        <v>1.3649999999999998</v>
      </c>
      <c r="L269">
        <v>103</v>
      </c>
      <c r="M269">
        <v>13</v>
      </c>
      <c r="N269">
        <v>1390</v>
      </c>
      <c r="O269" s="1" t="s">
        <v>71</v>
      </c>
      <c r="Q269">
        <v>100</v>
      </c>
      <c r="R269" s="2">
        <v>0.94539451500000005</v>
      </c>
      <c r="S269">
        <v>99.601661086758625</v>
      </c>
      <c r="T269" s="2">
        <v>0.62332509300000005</v>
      </c>
    </row>
    <row r="270" spans="2:20" x14ac:dyDescent="0.25">
      <c r="B270" s="1" t="s">
        <v>36</v>
      </c>
      <c r="C270" s="1" t="s">
        <v>58</v>
      </c>
      <c r="D270" s="1" t="s">
        <v>60</v>
      </c>
      <c r="E270" s="1">
        <v>1724.02</v>
      </c>
      <c r="F270" s="1">
        <v>278.07222697140276</v>
      </c>
      <c r="G270" s="1">
        <v>141.90048973208775</v>
      </c>
      <c r="H270" s="7">
        <v>6.5552091254752849</v>
      </c>
      <c r="I270">
        <v>608.35019999999997</v>
      </c>
      <c r="J270">
        <v>0.93500000000000005</v>
      </c>
      <c r="K270">
        <v>1.3649999999999998</v>
      </c>
      <c r="L270">
        <v>103</v>
      </c>
      <c r="M270">
        <v>14</v>
      </c>
      <c r="N270">
        <v>1390</v>
      </c>
      <c r="O270" s="1" t="s">
        <v>71</v>
      </c>
      <c r="Q270">
        <v>100</v>
      </c>
      <c r="R270" s="2">
        <v>0.94539451500000005</v>
      </c>
      <c r="S270">
        <v>99.653069457599926</v>
      </c>
      <c r="T270" s="2">
        <v>0.60613076899999996</v>
      </c>
    </row>
    <row r="271" spans="2:20" x14ac:dyDescent="0.25">
      <c r="B271" s="1" t="s">
        <v>36</v>
      </c>
      <c r="C271" s="1" t="s">
        <v>58</v>
      </c>
      <c r="D271" s="1" t="s">
        <v>60</v>
      </c>
      <c r="E271" s="1">
        <v>1724.02</v>
      </c>
      <c r="F271" s="1">
        <v>278.07222697140276</v>
      </c>
      <c r="G271" s="1">
        <v>141.90048973208775</v>
      </c>
      <c r="H271" s="7">
        <v>6.5552091254752849</v>
      </c>
      <c r="I271">
        <v>608.35019999999997</v>
      </c>
      <c r="J271">
        <v>0.93500000000000005</v>
      </c>
      <c r="K271">
        <v>1.3649999999999998</v>
      </c>
      <c r="L271">
        <v>103</v>
      </c>
      <c r="M271">
        <v>15</v>
      </c>
      <c r="N271">
        <v>1390</v>
      </c>
      <c r="O271" s="1" t="s">
        <v>71</v>
      </c>
      <c r="Q271">
        <v>100</v>
      </c>
      <c r="R271" s="2">
        <v>0.94539451500000005</v>
      </c>
      <c r="S271">
        <v>99.700289975268149</v>
      </c>
      <c r="T271" s="2">
        <v>0.59004399100000005</v>
      </c>
    </row>
    <row r="272" spans="2:20" x14ac:dyDescent="0.25">
      <c r="B272" s="1" t="s">
        <v>36</v>
      </c>
      <c r="C272" s="1" t="s">
        <v>58</v>
      </c>
      <c r="D272" s="1" t="s">
        <v>60</v>
      </c>
      <c r="E272" s="1">
        <v>1724.02</v>
      </c>
      <c r="F272" s="1">
        <v>278.07222697140276</v>
      </c>
      <c r="G272" s="1">
        <v>141.90048973208775</v>
      </c>
      <c r="H272" s="7">
        <v>6.5552091254752849</v>
      </c>
      <c r="I272">
        <v>608.35019999999997</v>
      </c>
      <c r="J272">
        <v>0.93500000000000005</v>
      </c>
      <c r="K272">
        <v>1.3649999999999998</v>
      </c>
      <c r="L272">
        <v>103</v>
      </c>
      <c r="M272">
        <v>16</v>
      </c>
      <c r="N272">
        <v>1390</v>
      </c>
      <c r="O272" s="1" t="s">
        <v>71</v>
      </c>
      <c r="Q272">
        <v>100</v>
      </c>
      <c r="R272" s="2">
        <v>0.94539451500000005</v>
      </c>
      <c r="S272">
        <v>99.743697732911698</v>
      </c>
      <c r="T272" s="2">
        <v>0.57500173799999998</v>
      </c>
    </row>
    <row r="273" spans="2:20" x14ac:dyDescent="0.25">
      <c r="B273" s="1" t="s">
        <v>36</v>
      </c>
      <c r="C273" s="1" t="s">
        <v>58</v>
      </c>
      <c r="D273" s="1" t="s">
        <v>60</v>
      </c>
      <c r="E273" s="1">
        <v>1724.02</v>
      </c>
      <c r="F273" s="1">
        <v>278.07222697140276</v>
      </c>
      <c r="G273" s="1">
        <v>141.90048973208775</v>
      </c>
      <c r="H273" s="7">
        <v>6.5552091254752849</v>
      </c>
      <c r="I273">
        <v>608.35019999999997</v>
      </c>
      <c r="J273">
        <v>0.93500000000000005</v>
      </c>
      <c r="K273">
        <v>1.3649999999999998</v>
      </c>
      <c r="L273">
        <v>103</v>
      </c>
      <c r="M273">
        <v>17</v>
      </c>
      <c r="N273">
        <v>1390</v>
      </c>
      <c r="O273" s="1" t="s">
        <v>71</v>
      </c>
      <c r="Q273">
        <v>100</v>
      </c>
      <c r="R273" s="2">
        <v>0.94539451500000005</v>
      </c>
      <c r="S273">
        <v>99.783586563310763</v>
      </c>
      <c r="T273" s="2">
        <v>0.56095900200000004</v>
      </c>
    </row>
    <row r="274" spans="2:20" x14ac:dyDescent="0.25">
      <c r="B274" s="1" t="s">
        <v>36</v>
      </c>
      <c r="C274" s="1" t="s">
        <v>58</v>
      </c>
      <c r="D274" s="1" t="s">
        <v>60</v>
      </c>
      <c r="E274" s="1">
        <v>1724.02</v>
      </c>
      <c r="F274" s="1">
        <v>278.07222697140276</v>
      </c>
      <c r="G274" s="1">
        <v>141.90048973208775</v>
      </c>
      <c r="H274" s="7">
        <v>6.5552091254752849</v>
      </c>
      <c r="I274">
        <v>608.35019999999997</v>
      </c>
      <c r="J274">
        <v>0.93500000000000005</v>
      </c>
      <c r="K274">
        <v>1.3649999999999998</v>
      </c>
      <c r="L274">
        <v>103</v>
      </c>
      <c r="M274">
        <v>18</v>
      </c>
      <c r="N274">
        <v>1390</v>
      </c>
      <c r="O274" s="1" t="s">
        <v>71</v>
      </c>
      <c r="Q274">
        <v>100</v>
      </c>
      <c r="R274" s="2">
        <v>0.94539451500000005</v>
      </c>
      <c r="S274">
        <v>99.820166094661388</v>
      </c>
      <c r="T274" s="2">
        <v>0.54789204300000005</v>
      </c>
    </row>
    <row r="275" spans="2:20" x14ac:dyDescent="0.25">
      <c r="B275" s="1" t="s">
        <v>36</v>
      </c>
      <c r="C275" s="1" t="s">
        <v>58</v>
      </c>
      <c r="D275" s="1" t="s">
        <v>60</v>
      </c>
      <c r="E275" s="1">
        <v>1724.02</v>
      </c>
      <c r="F275" s="1">
        <v>278.07222697140276</v>
      </c>
      <c r="G275" s="1">
        <v>141.90048973208775</v>
      </c>
      <c r="H275" s="7">
        <v>6.5552091254752849</v>
      </c>
      <c r="I275">
        <v>608.35019999999997</v>
      </c>
      <c r="J275">
        <v>0.93500000000000005</v>
      </c>
      <c r="K275">
        <v>1.3649999999999998</v>
      </c>
      <c r="L275">
        <v>103</v>
      </c>
      <c r="M275">
        <v>19</v>
      </c>
      <c r="N275">
        <v>1390</v>
      </c>
      <c r="O275" s="1" t="s">
        <v>71</v>
      </c>
      <c r="Q275">
        <v>100</v>
      </c>
      <c r="R275" s="2">
        <v>0.94539451500000005</v>
      </c>
      <c r="S275">
        <v>99.853551151396701</v>
      </c>
      <c r="T275" s="2">
        <v>0.535804948</v>
      </c>
    </row>
    <row r="276" spans="2:20" x14ac:dyDescent="0.25">
      <c r="B276" s="1" t="s">
        <v>36</v>
      </c>
      <c r="C276" s="1" t="s">
        <v>58</v>
      </c>
      <c r="D276" s="1" t="s">
        <v>60</v>
      </c>
      <c r="E276" s="1">
        <v>1724.02</v>
      </c>
      <c r="F276" s="1">
        <v>278.07222697140276</v>
      </c>
      <c r="G276" s="1">
        <v>141.90048973208775</v>
      </c>
      <c r="H276" s="7">
        <v>6.5552091254752849</v>
      </c>
      <c r="I276">
        <v>608.35019999999997</v>
      </c>
      <c r="J276">
        <v>0.93500000000000005</v>
      </c>
      <c r="K276">
        <v>1.3649999999999998</v>
      </c>
      <c r="L276">
        <v>103</v>
      </c>
      <c r="M276">
        <v>20</v>
      </c>
      <c r="N276">
        <v>1390</v>
      </c>
      <c r="O276" s="1" t="s">
        <v>71</v>
      </c>
      <c r="Q276">
        <v>100</v>
      </c>
      <c r="R276" s="2">
        <v>0.94539451500000005</v>
      </c>
      <c r="S276">
        <v>99.883735845084246</v>
      </c>
      <c r="T276" s="2">
        <v>0.52474192399999997</v>
      </c>
    </row>
    <row r="277" spans="2:20" x14ac:dyDescent="0.25">
      <c r="B277" s="1" t="s">
        <v>36</v>
      </c>
      <c r="C277" s="1" t="s">
        <v>58</v>
      </c>
      <c r="D277" s="1" t="s">
        <v>60</v>
      </c>
      <c r="E277" s="1">
        <v>1724.02</v>
      </c>
      <c r="F277" s="1">
        <v>278.07222697140276</v>
      </c>
      <c r="G277" s="1">
        <v>141.90048973208775</v>
      </c>
      <c r="H277" s="7">
        <v>6.5552091254752849</v>
      </c>
      <c r="I277">
        <v>608.35019999999997</v>
      </c>
      <c r="J277">
        <v>0.93500000000000005</v>
      </c>
      <c r="K277">
        <v>1.415</v>
      </c>
      <c r="L277">
        <v>103</v>
      </c>
      <c r="M277">
        <v>1</v>
      </c>
      <c r="N277">
        <v>1390</v>
      </c>
      <c r="O277" s="1" t="s">
        <v>71</v>
      </c>
      <c r="Q277">
        <v>100</v>
      </c>
      <c r="R277" s="2">
        <v>0.94539451600000002</v>
      </c>
      <c r="S277">
        <v>74.946032219343195</v>
      </c>
      <c r="T277" s="2">
        <v>0.95420123499999998</v>
      </c>
    </row>
    <row r="278" spans="2:20" x14ac:dyDescent="0.25">
      <c r="B278" s="1" t="s">
        <v>36</v>
      </c>
      <c r="C278" s="1" t="s">
        <v>58</v>
      </c>
      <c r="D278" s="1" t="s">
        <v>60</v>
      </c>
      <c r="E278" s="1">
        <v>1724.02</v>
      </c>
      <c r="F278" s="1">
        <v>278.07222697140276</v>
      </c>
      <c r="G278" s="1">
        <v>141.90048973208775</v>
      </c>
      <c r="H278" s="7">
        <v>6.5552091254752849</v>
      </c>
      <c r="I278">
        <v>608.35019999999997</v>
      </c>
      <c r="J278">
        <v>0.93500000000000005</v>
      </c>
      <c r="K278">
        <v>1.415</v>
      </c>
      <c r="L278">
        <v>103</v>
      </c>
      <c r="M278">
        <v>2</v>
      </c>
      <c r="N278">
        <v>1390</v>
      </c>
      <c r="O278" s="1" t="s">
        <v>71</v>
      </c>
      <c r="Q278">
        <v>100</v>
      </c>
      <c r="R278" s="2">
        <v>0.94539451600000002</v>
      </c>
      <c r="S278">
        <v>94.92109143538579</v>
      </c>
      <c r="T278" s="2">
        <v>0.922061935</v>
      </c>
    </row>
    <row r="279" spans="2:20" x14ac:dyDescent="0.25">
      <c r="B279" s="1" t="s">
        <v>36</v>
      </c>
      <c r="C279" s="1" t="s">
        <v>58</v>
      </c>
      <c r="D279" s="1" t="s">
        <v>60</v>
      </c>
      <c r="E279" s="1">
        <v>1724.02</v>
      </c>
      <c r="F279" s="1">
        <v>278.07222697140276</v>
      </c>
      <c r="G279" s="1">
        <v>141.90048973208775</v>
      </c>
      <c r="H279" s="7">
        <v>6.5552091254752849</v>
      </c>
      <c r="I279">
        <v>608.35019999999997</v>
      </c>
      <c r="J279">
        <v>0.93500000000000005</v>
      </c>
      <c r="K279">
        <v>1.415</v>
      </c>
      <c r="L279">
        <v>103</v>
      </c>
      <c r="M279">
        <v>3</v>
      </c>
      <c r="N279">
        <v>1390</v>
      </c>
      <c r="O279" s="1" t="s">
        <v>71</v>
      </c>
      <c r="Q279">
        <v>100</v>
      </c>
      <c r="R279" s="2">
        <v>0.94539451600000002</v>
      </c>
      <c r="S279">
        <v>98.255342945299688</v>
      </c>
      <c r="T279" s="2">
        <v>0.88560575399999997</v>
      </c>
    </row>
    <row r="280" spans="2:20" x14ac:dyDescent="0.25">
      <c r="B280" s="1" t="s">
        <v>36</v>
      </c>
      <c r="C280" s="1" t="s">
        <v>58</v>
      </c>
      <c r="D280" s="1" t="s">
        <v>60</v>
      </c>
      <c r="E280" s="1">
        <v>1724.02</v>
      </c>
      <c r="F280" s="1">
        <v>278.07222697140276</v>
      </c>
      <c r="G280" s="1">
        <v>141.90048973208775</v>
      </c>
      <c r="H280" s="7">
        <v>6.5552091254752849</v>
      </c>
      <c r="I280">
        <v>608.35019999999997</v>
      </c>
      <c r="J280">
        <v>0.93500000000000005</v>
      </c>
      <c r="K280">
        <v>1.415</v>
      </c>
      <c r="L280">
        <v>103</v>
      </c>
      <c r="M280">
        <v>4</v>
      </c>
      <c r="N280">
        <v>1390</v>
      </c>
      <c r="O280" s="1" t="s">
        <v>71</v>
      </c>
      <c r="Q280">
        <v>100</v>
      </c>
      <c r="R280" s="2">
        <v>0.94539451600000002</v>
      </c>
      <c r="S280">
        <v>98.790141183785423</v>
      </c>
      <c r="T280" s="2">
        <v>0.85030429900000004</v>
      </c>
    </row>
    <row r="281" spans="2:20" x14ac:dyDescent="0.25">
      <c r="B281" s="1" t="s">
        <v>36</v>
      </c>
      <c r="C281" s="1" t="s">
        <v>58</v>
      </c>
      <c r="D281" s="1" t="s">
        <v>60</v>
      </c>
      <c r="E281" s="1">
        <v>1724.02</v>
      </c>
      <c r="F281" s="1">
        <v>278.07222697140276</v>
      </c>
      <c r="G281" s="1">
        <v>141.90048973208775</v>
      </c>
      <c r="H281" s="7">
        <v>6.5552091254752849</v>
      </c>
      <c r="I281">
        <v>608.35019999999997</v>
      </c>
      <c r="J281">
        <v>0.93500000000000005</v>
      </c>
      <c r="K281">
        <v>1.415</v>
      </c>
      <c r="L281">
        <v>103</v>
      </c>
      <c r="M281">
        <v>5</v>
      </c>
      <c r="N281">
        <v>1390</v>
      </c>
      <c r="O281" s="1" t="s">
        <v>71</v>
      </c>
      <c r="Q281">
        <v>100</v>
      </c>
      <c r="R281" s="2">
        <v>0.94539451600000002</v>
      </c>
      <c r="S281">
        <v>98.956667335200777</v>
      </c>
      <c r="T281" s="2">
        <v>0.81753713500000003</v>
      </c>
    </row>
    <row r="282" spans="2:20" x14ac:dyDescent="0.25">
      <c r="B282" s="1" t="s">
        <v>36</v>
      </c>
      <c r="C282" s="1" t="s">
        <v>58</v>
      </c>
      <c r="D282" s="1" t="s">
        <v>60</v>
      </c>
      <c r="E282" s="1">
        <v>1724.02</v>
      </c>
      <c r="F282" s="1">
        <v>278.07222697140276</v>
      </c>
      <c r="G282" s="1">
        <v>141.90048973208775</v>
      </c>
      <c r="H282" s="7">
        <v>6.5552091254752849</v>
      </c>
      <c r="I282">
        <v>608.35019999999997</v>
      </c>
      <c r="J282">
        <v>0.93500000000000005</v>
      </c>
      <c r="K282">
        <v>1.415</v>
      </c>
      <c r="L282">
        <v>103</v>
      </c>
      <c r="M282">
        <v>6</v>
      </c>
      <c r="N282">
        <v>1390</v>
      </c>
      <c r="O282" s="1" t="s">
        <v>71</v>
      </c>
      <c r="Q282">
        <v>100</v>
      </c>
      <c r="R282" s="2">
        <v>0.94539451600000002</v>
      </c>
      <c r="S282">
        <v>99.072024663600033</v>
      </c>
      <c r="T282" s="2">
        <v>0.78729240099999998</v>
      </c>
    </row>
    <row r="283" spans="2:20" x14ac:dyDescent="0.25">
      <c r="B283" s="1" t="s">
        <v>36</v>
      </c>
      <c r="C283" s="1" t="s">
        <v>58</v>
      </c>
      <c r="D283" s="1" t="s">
        <v>60</v>
      </c>
      <c r="E283" s="1">
        <v>1724.02</v>
      </c>
      <c r="F283" s="1">
        <v>278.07222697140276</v>
      </c>
      <c r="G283" s="1">
        <v>141.90048973208775</v>
      </c>
      <c r="H283" s="7">
        <v>6.5552091254752849</v>
      </c>
      <c r="I283">
        <v>608.35019999999997</v>
      </c>
      <c r="J283">
        <v>0.93500000000000005</v>
      </c>
      <c r="K283">
        <v>1.415</v>
      </c>
      <c r="L283">
        <v>103</v>
      </c>
      <c r="M283">
        <v>7</v>
      </c>
      <c r="N283">
        <v>1390</v>
      </c>
      <c r="O283" s="1" t="s">
        <v>71</v>
      </c>
      <c r="Q283">
        <v>100</v>
      </c>
      <c r="R283" s="2">
        <v>0.94539451600000002</v>
      </c>
      <c r="S283">
        <v>99.172078023237759</v>
      </c>
      <c r="T283" s="2">
        <v>0.75932610499999997</v>
      </c>
    </row>
    <row r="284" spans="2:20" x14ac:dyDescent="0.25">
      <c r="B284" s="1" t="s">
        <v>36</v>
      </c>
      <c r="C284" s="1" t="s">
        <v>58</v>
      </c>
      <c r="D284" s="1" t="s">
        <v>60</v>
      </c>
      <c r="E284" s="1">
        <v>1724.02</v>
      </c>
      <c r="F284" s="1">
        <v>278.07222697140276</v>
      </c>
      <c r="G284" s="1">
        <v>141.90048973208775</v>
      </c>
      <c r="H284" s="7">
        <v>6.5552091254752849</v>
      </c>
      <c r="I284">
        <v>608.35019999999997</v>
      </c>
      <c r="J284">
        <v>0.93500000000000005</v>
      </c>
      <c r="K284">
        <v>1.415</v>
      </c>
      <c r="L284">
        <v>103</v>
      </c>
      <c r="M284">
        <v>8</v>
      </c>
      <c r="N284">
        <v>1390</v>
      </c>
      <c r="O284" s="1" t="s">
        <v>71</v>
      </c>
      <c r="Q284">
        <v>100</v>
      </c>
      <c r="R284" s="2">
        <v>0.94539451600000002</v>
      </c>
      <c r="S284">
        <v>99.261634858983541</v>
      </c>
      <c r="T284" s="2">
        <v>0.73339872100000003</v>
      </c>
    </row>
    <row r="285" spans="2:20" x14ac:dyDescent="0.25">
      <c r="B285" s="1" t="s">
        <v>36</v>
      </c>
      <c r="C285" s="1" t="s">
        <v>58</v>
      </c>
      <c r="D285" s="1" t="s">
        <v>60</v>
      </c>
      <c r="E285" s="1">
        <v>1724.02</v>
      </c>
      <c r="F285" s="1">
        <v>278.07222697140276</v>
      </c>
      <c r="G285" s="1">
        <v>141.90048973208775</v>
      </c>
      <c r="H285" s="7">
        <v>6.5552091254752849</v>
      </c>
      <c r="I285">
        <v>608.35019999999997</v>
      </c>
      <c r="J285">
        <v>0.93500000000000005</v>
      </c>
      <c r="K285">
        <v>1.415</v>
      </c>
      <c r="L285">
        <v>103</v>
      </c>
      <c r="M285">
        <v>9</v>
      </c>
      <c r="N285">
        <v>1390</v>
      </c>
      <c r="O285" s="1" t="s">
        <v>71</v>
      </c>
      <c r="Q285">
        <v>100</v>
      </c>
      <c r="R285" s="2">
        <v>0.94539451600000002</v>
      </c>
      <c r="S285">
        <v>99.342393239758579</v>
      </c>
      <c r="T285" s="2">
        <v>0.70930294599999999</v>
      </c>
    </row>
    <row r="286" spans="2:20" x14ac:dyDescent="0.25">
      <c r="B286" s="1" t="s">
        <v>36</v>
      </c>
      <c r="C286" s="1" t="s">
        <v>58</v>
      </c>
      <c r="D286" s="1" t="s">
        <v>60</v>
      </c>
      <c r="E286" s="1">
        <v>1724.02</v>
      </c>
      <c r="F286" s="1">
        <v>278.07222697140276</v>
      </c>
      <c r="G286" s="1">
        <v>141.90048973208775</v>
      </c>
      <c r="H286" s="7">
        <v>6.5552091254752849</v>
      </c>
      <c r="I286">
        <v>608.35019999999997</v>
      </c>
      <c r="J286">
        <v>0.93500000000000005</v>
      </c>
      <c r="K286">
        <v>1.415</v>
      </c>
      <c r="L286">
        <v>103</v>
      </c>
      <c r="M286">
        <v>10</v>
      </c>
      <c r="N286">
        <v>1390</v>
      </c>
      <c r="O286" s="1" t="s">
        <v>71</v>
      </c>
      <c r="Q286">
        <v>100</v>
      </c>
      <c r="R286" s="2">
        <v>0.94539451600000002</v>
      </c>
      <c r="S286">
        <v>99.415569451422769</v>
      </c>
      <c r="T286" s="2">
        <v>0.68686133999999999</v>
      </c>
    </row>
    <row r="287" spans="2:20" x14ac:dyDescent="0.25">
      <c r="B287" s="1" t="s">
        <v>36</v>
      </c>
      <c r="C287" s="1" t="s">
        <v>58</v>
      </c>
      <c r="D287" s="1" t="s">
        <v>60</v>
      </c>
      <c r="E287" s="1">
        <v>1724.02</v>
      </c>
      <c r="F287" s="1">
        <v>278.07222697140276</v>
      </c>
      <c r="G287" s="1">
        <v>141.90048973208775</v>
      </c>
      <c r="H287" s="7">
        <v>6.5552091254752849</v>
      </c>
      <c r="I287">
        <v>608.35019999999997</v>
      </c>
      <c r="J287">
        <v>0.93500000000000005</v>
      </c>
      <c r="K287">
        <v>1.415</v>
      </c>
      <c r="L287">
        <v>103</v>
      </c>
      <c r="M287">
        <v>11</v>
      </c>
      <c r="N287">
        <v>1390</v>
      </c>
      <c r="O287" s="1" t="s">
        <v>71</v>
      </c>
      <c r="Q287">
        <v>100</v>
      </c>
      <c r="R287" s="2">
        <v>0.94539451600000002</v>
      </c>
      <c r="S287">
        <v>99.482147831583873</v>
      </c>
      <c r="T287" s="2">
        <v>0.66592184600000004</v>
      </c>
    </row>
    <row r="288" spans="2:20" x14ac:dyDescent="0.25">
      <c r="B288" s="1" t="s">
        <v>36</v>
      </c>
      <c r="C288" s="1" t="s">
        <v>58</v>
      </c>
      <c r="D288" s="1" t="s">
        <v>60</v>
      </c>
      <c r="E288" s="1">
        <v>1724.02</v>
      </c>
      <c r="F288" s="1">
        <v>278.07222697140276</v>
      </c>
      <c r="G288" s="1">
        <v>141.90048973208775</v>
      </c>
      <c r="H288" s="7">
        <v>6.5552091254752849</v>
      </c>
      <c r="I288">
        <v>608.35019999999997</v>
      </c>
      <c r="J288">
        <v>0.93500000000000005</v>
      </c>
      <c r="K288">
        <v>1.415</v>
      </c>
      <c r="L288">
        <v>103</v>
      </c>
      <c r="M288">
        <v>12</v>
      </c>
      <c r="N288">
        <v>1390</v>
      </c>
      <c r="O288" s="1" t="s">
        <v>71</v>
      </c>
      <c r="Q288">
        <v>100</v>
      </c>
      <c r="R288" s="2">
        <v>0.94539451600000002</v>
      </c>
      <c r="S288">
        <v>99.542935006253387</v>
      </c>
      <c r="T288" s="2">
        <v>0.64635415100000004</v>
      </c>
    </row>
    <row r="289" spans="2:20" x14ac:dyDescent="0.25">
      <c r="B289" s="1" t="s">
        <v>36</v>
      </c>
      <c r="C289" s="1" t="s">
        <v>58</v>
      </c>
      <c r="D289" s="1" t="s">
        <v>60</v>
      </c>
      <c r="E289" s="1">
        <v>1724.02</v>
      </c>
      <c r="F289" s="1">
        <v>278.07222697140276</v>
      </c>
      <c r="G289" s="1">
        <v>141.90048973208775</v>
      </c>
      <c r="H289" s="7">
        <v>6.5552091254752849</v>
      </c>
      <c r="I289">
        <v>608.35019999999997</v>
      </c>
      <c r="J289">
        <v>0.93500000000000005</v>
      </c>
      <c r="K289">
        <v>1.415</v>
      </c>
      <c r="L289">
        <v>103</v>
      </c>
      <c r="M289">
        <v>13</v>
      </c>
      <c r="N289">
        <v>1390</v>
      </c>
      <c r="O289" s="1" t="s">
        <v>71</v>
      </c>
      <c r="Q289">
        <v>100</v>
      </c>
      <c r="R289" s="2">
        <v>0.94539451600000002</v>
      </c>
      <c r="S289">
        <v>99.598600278845666</v>
      </c>
      <c r="T289" s="2">
        <v>0.62804696100000001</v>
      </c>
    </row>
    <row r="290" spans="2:20" x14ac:dyDescent="0.25">
      <c r="B290" s="1" t="s">
        <v>36</v>
      </c>
      <c r="C290" s="1" t="s">
        <v>58</v>
      </c>
      <c r="D290" s="1" t="s">
        <v>60</v>
      </c>
      <c r="E290" s="1">
        <v>1724.02</v>
      </c>
      <c r="F290" s="1">
        <v>278.07222697140276</v>
      </c>
      <c r="G290" s="1">
        <v>141.90048973208775</v>
      </c>
      <c r="H290" s="7">
        <v>6.5552091254752849</v>
      </c>
      <c r="I290">
        <v>608.35019999999997</v>
      </c>
      <c r="J290">
        <v>0.93500000000000005</v>
      </c>
      <c r="K290">
        <v>1.415</v>
      </c>
      <c r="L290">
        <v>103</v>
      </c>
      <c r="M290">
        <v>14</v>
      </c>
      <c r="N290">
        <v>1390</v>
      </c>
      <c r="O290" s="1" t="s">
        <v>71</v>
      </c>
      <c r="Q290">
        <v>100</v>
      </c>
      <c r="R290" s="2">
        <v>0.94539451600000002</v>
      </c>
      <c r="S290">
        <v>99.649694670706197</v>
      </c>
      <c r="T290" s="2">
        <v>0.610906108</v>
      </c>
    </row>
    <row r="291" spans="2:20" x14ac:dyDescent="0.25">
      <c r="B291" s="1" t="s">
        <v>36</v>
      </c>
      <c r="C291" s="1" t="s">
        <v>58</v>
      </c>
      <c r="D291" s="1" t="s">
        <v>60</v>
      </c>
      <c r="E291" s="1">
        <v>1724.02</v>
      </c>
      <c r="F291" s="1">
        <v>278.07222697140276</v>
      </c>
      <c r="G291" s="1">
        <v>141.90048973208775</v>
      </c>
      <c r="H291" s="7">
        <v>6.5552091254752849</v>
      </c>
      <c r="I291">
        <v>608.35019999999997</v>
      </c>
      <c r="J291">
        <v>0.93500000000000005</v>
      </c>
      <c r="K291">
        <v>1.415</v>
      </c>
      <c r="L291">
        <v>103</v>
      </c>
      <c r="M291">
        <v>15</v>
      </c>
      <c r="N291">
        <v>1390</v>
      </c>
      <c r="O291" s="1" t="s">
        <v>71</v>
      </c>
      <c r="Q291">
        <v>100</v>
      </c>
      <c r="R291" s="2">
        <v>0.94539451600000002</v>
      </c>
      <c r="S291">
        <v>99.696672846568191</v>
      </c>
      <c r="T291" s="2">
        <v>0.59485348599999999</v>
      </c>
    </row>
    <row r="292" spans="2:20" x14ac:dyDescent="0.25">
      <c r="B292" s="1" t="s">
        <v>36</v>
      </c>
      <c r="C292" s="1" t="s">
        <v>58</v>
      </c>
      <c r="D292" s="1" t="s">
        <v>60</v>
      </c>
      <c r="E292" s="1">
        <v>1724.02</v>
      </c>
      <c r="F292" s="1">
        <v>278.07222697140276</v>
      </c>
      <c r="G292" s="1">
        <v>141.90048973208775</v>
      </c>
      <c r="H292" s="7">
        <v>6.5552091254752849</v>
      </c>
      <c r="I292">
        <v>608.35019999999997</v>
      </c>
      <c r="J292">
        <v>0.93500000000000005</v>
      </c>
      <c r="K292">
        <v>1.415</v>
      </c>
      <c r="L292">
        <v>103</v>
      </c>
      <c r="M292">
        <v>16</v>
      </c>
      <c r="N292">
        <v>1390</v>
      </c>
      <c r="O292" s="1" t="s">
        <v>71</v>
      </c>
      <c r="Q292">
        <v>100</v>
      </c>
      <c r="R292" s="2">
        <v>0.94539451600000002</v>
      </c>
      <c r="S292">
        <v>99.739905231252408</v>
      </c>
      <c r="T292" s="2">
        <v>0.57982690599999998</v>
      </c>
    </row>
    <row r="293" spans="2:20" x14ac:dyDescent="0.25">
      <c r="B293" s="1" t="s">
        <v>36</v>
      </c>
      <c r="C293" s="1" t="s">
        <v>58</v>
      </c>
      <c r="D293" s="1" t="s">
        <v>60</v>
      </c>
      <c r="E293" s="1">
        <v>1724.02</v>
      </c>
      <c r="F293" s="1">
        <v>278.07222697140276</v>
      </c>
      <c r="G293" s="1">
        <v>141.90048973208775</v>
      </c>
      <c r="H293" s="7">
        <v>6.5552091254752849</v>
      </c>
      <c r="I293">
        <v>608.35019999999997</v>
      </c>
      <c r="J293">
        <v>0.93500000000000005</v>
      </c>
      <c r="K293">
        <v>1.415</v>
      </c>
      <c r="L293">
        <v>103</v>
      </c>
      <c r="M293">
        <v>17</v>
      </c>
      <c r="N293">
        <v>1390</v>
      </c>
      <c r="O293" s="1" t="s">
        <v>71</v>
      </c>
      <c r="Q293">
        <v>100</v>
      </c>
      <c r="R293" s="2">
        <v>0.94539451600000002</v>
      </c>
      <c r="S293">
        <v>99.779682048566968</v>
      </c>
      <c r="T293" s="2">
        <v>0.56578117400000005</v>
      </c>
    </row>
    <row r="294" spans="2:20" x14ac:dyDescent="0.25">
      <c r="B294" s="1" t="s">
        <v>36</v>
      </c>
      <c r="C294" s="1" t="s">
        <v>58</v>
      </c>
      <c r="D294" s="1" t="s">
        <v>60</v>
      </c>
      <c r="E294" s="1">
        <v>1724.02</v>
      </c>
      <c r="F294" s="1">
        <v>278.07222697140276</v>
      </c>
      <c r="G294" s="1">
        <v>141.90048973208775</v>
      </c>
      <c r="H294" s="7">
        <v>6.5552091254752849</v>
      </c>
      <c r="I294">
        <v>608.35019999999997</v>
      </c>
      <c r="J294">
        <v>0.93500000000000005</v>
      </c>
      <c r="K294">
        <v>1.415</v>
      </c>
      <c r="L294">
        <v>103</v>
      </c>
      <c r="M294">
        <v>18</v>
      </c>
      <c r="N294">
        <v>1390</v>
      </c>
      <c r="O294" s="1" t="s">
        <v>71</v>
      </c>
      <c r="Q294">
        <v>100</v>
      </c>
      <c r="R294" s="2">
        <v>0.94539451600000002</v>
      </c>
      <c r="S294">
        <v>99.816213898293114</v>
      </c>
      <c r="T294" s="2">
        <v>0.55269097</v>
      </c>
    </row>
    <row r="295" spans="2:20" x14ac:dyDescent="0.25">
      <c r="B295" s="1" t="s">
        <v>36</v>
      </c>
      <c r="C295" s="1" t="s">
        <v>58</v>
      </c>
      <c r="D295" s="1" t="s">
        <v>60</v>
      </c>
      <c r="E295" s="1">
        <v>1724.02</v>
      </c>
      <c r="F295" s="1">
        <v>278.07222697140276</v>
      </c>
      <c r="G295" s="1">
        <v>141.90048973208775</v>
      </c>
      <c r="H295" s="7">
        <v>6.5552091254752849</v>
      </c>
      <c r="I295">
        <v>608.35019999999997</v>
      </c>
      <c r="J295">
        <v>0.93500000000000005</v>
      </c>
      <c r="K295">
        <v>1.415</v>
      </c>
      <c r="L295">
        <v>103</v>
      </c>
      <c r="M295">
        <v>19</v>
      </c>
      <c r="N295">
        <v>1390</v>
      </c>
      <c r="O295" s="1" t="s">
        <v>71</v>
      </c>
      <c r="Q295">
        <v>100</v>
      </c>
      <c r="R295" s="2">
        <v>0.94539451600000002</v>
      </c>
      <c r="S295">
        <v>99.849623678385413</v>
      </c>
      <c r="T295" s="2">
        <v>0.54055667299999999</v>
      </c>
    </row>
    <row r="296" spans="2:20" x14ac:dyDescent="0.25">
      <c r="B296" s="1" t="s">
        <v>36</v>
      </c>
      <c r="C296" s="1" t="s">
        <v>58</v>
      </c>
      <c r="D296" s="1" t="s">
        <v>60</v>
      </c>
      <c r="E296" s="1">
        <v>1724.02</v>
      </c>
      <c r="F296" s="1">
        <v>278.07222697140276</v>
      </c>
      <c r="G296" s="1">
        <v>141.90048973208775</v>
      </c>
      <c r="H296" s="7">
        <v>6.5552091254752849</v>
      </c>
      <c r="I296">
        <v>608.35019999999997</v>
      </c>
      <c r="J296">
        <v>0.93500000000000005</v>
      </c>
      <c r="K296">
        <v>1.415</v>
      </c>
      <c r="L296">
        <v>103</v>
      </c>
      <c r="M296">
        <v>20</v>
      </c>
      <c r="N296">
        <v>1390</v>
      </c>
      <c r="O296" s="1" t="s">
        <v>71</v>
      </c>
      <c r="Q296">
        <v>100</v>
      </c>
      <c r="R296" s="2">
        <v>0.94539451600000002</v>
      </c>
      <c r="S296">
        <v>99.879922928557875</v>
      </c>
      <c r="T296" s="2">
        <v>0.52941527700000002</v>
      </c>
    </row>
    <row r="297" spans="2:20" x14ac:dyDescent="0.25">
      <c r="B297" s="1" t="s">
        <v>36</v>
      </c>
      <c r="C297" s="1" t="s">
        <v>58</v>
      </c>
      <c r="D297" s="1" t="s">
        <v>60</v>
      </c>
      <c r="E297" s="1">
        <v>1724.02</v>
      </c>
      <c r="F297" s="1">
        <v>278.07222697140276</v>
      </c>
      <c r="G297" s="1">
        <v>141.90048973208775</v>
      </c>
      <c r="H297" s="7">
        <v>6.5552091254752849</v>
      </c>
      <c r="I297">
        <v>608.35019999999997</v>
      </c>
      <c r="J297">
        <v>0.93500000000000005</v>
      </c>
      <c r="K297">
        <v>1.4649999999999999</v>
      </c>
      <c r="L297">
        <v>103</v>
      </c>
      <c r="M297">
        <v>1</v>
      </c>
      <c r="N297">
        <v>1390</v>
      </c>
      <c r="O297" s="1" t="s">
        <v>71</v>
      </c>
      <c r="Q297">
        <v>100</v>
      </c>
      <c r="R297" s="2">
        <v>0.94539451600000002</v>
      </c>
      <c r="S297">
        <v>74.518071228886271</v>
      </c>
      <c r="T297" s="2">
        <v>0.95498886599999999</v>
      </c>
    </row>
    <row r="298" spans="2:20" x14ac:dyDescent="0.25">
      <c r="B298" s="1" t="s">
        <v>36</v>
      </c>
      <c r="C298" s="1" t="s">
        <v>58</v>
      </c>
      <c r="D298" s="1" t="s">
        <v>60</v>
      </c>
      <c r="E298" s="1">
        <v>1724.02</v>
      </c>
      <c r="F298" s="1">
        <v>278.07222697140276</v>
      </c>
      <c r="G298" s="1">
        <v>141.90048973208775</v>
      </c>
      <c r="H298" s="7">
        <v>6.5552091254752849</v>
      </c>
      <c r="I298">
        <v>608.35019999999997</v>
      </c>
      <c r="J298">
        <v>0.93500000000000005</v>
      </c>
      <c r="K298">
        <v>1.4649999999999999</v>
      </c>
      <c r="L298">
        <v>103</v>
      </c>
      <c r="M298">
        <v>2</v>
      </c>
      <c r="N298">
        <v>1390</v>
      </c>
      <c r="O298" s="1" t="s">
        <v>71</v>
      </c>
      <c r="Q298">
        <v>100</v>
      </c>
      <c r="R298" s="2">
        <v>0.94539451600000002</v>
      </c>
      <c r="S298">
        <v>94.784067952298869</v>
      </c>
      <c r="T298" s="2">
        <v>0.92357856500000002</v>
      </c>
    </row>
    <row r="299" spans="2:20" x14ac:dyDescent="0.25">
      <c r="B299" s="1" t="s">
        <v>36</v>
      </c>
      <c r="C299" s="1" t="s">
        <v>58</v>
      </c>
      <c r="D299" s="1" t="s">
        <v>60</v>
      </c>
      <c r="E299" s="1">
        <v>1724.02</v>
      </c>
      <c r="F299" s="1">
        <v>278.07222697140276</v>
      </c>
      <c r="G299" s="1">
        <v>141.90048973208775</v>
      </c>
      <c r="H299" s="7">
        <v>6.5552091254752849</v>
      </c>
      <c r="I299">
        <v>608.35019999999997</v>
      </c>
      <c r="J299">
        <v>0.93500000000000005</v>
      </c>
      <c r="K299">
        <v>1.4649999999999999</v>
      </c>
      <c r="L299">
        <v>103</v>
      </c>
      <c r="M299">
        <v>3</v>
      </c>
      <c r="N299">
        <v>1390</v>
      </c>
      <c r="O299" s="1" t="s">
        <v>71</v>
      </c>
      <c r="Q299">
        <v>100</v>
      </c>
      <c r="R299" s="2">
        <v>0.94539451600000002</v>
      </c>
      <c r="S299">
        <v>98.235680921042189</v>
      </c>
      <c r="T299" s="2">
        <v>0.88776808699999998</v>
      </c>
    </row>
    <row r="300" spans="2:20" x14ac:dyDescent="0.25">
      <c r="B300" s="1" t="s">
        <v>36</v>
      </c>
      <c r="C300" s="1" t="s">
        <v>58</v>
      </c>
      <c r="D300" s="1" t="s">
        <v>60</v>
      </c>
      <c r="E300" s="1">
        <v>1724.02</v>
      </c>
      <c r="F300" s="1">
        <v>278.07222697140276</v>
      </c>
      <c r="G300" s="1">
        <v>141.90048973208775</v>
      </c>
      <c r="H300" s="7">
        <v>6.5552091254752849</v>
      </c>
      <c r="I300">
        <v>608.35019999999997</v>
      </c>
      <c r="J300">
        <v>0.93500000000000005</v>
      </c>
      <c r="K300">
        <v>1.4649999999999999</v>
      </c>
      <c r="L300">
        <v>103</v>
      </c>
      <c r="M300">
        <v>4</v>
      </c>
      <c r="N300">
        <v>1390</v>
      </c>
      <c r="O300" s="1" t="s">
        <v>71</v>
      </c>
      <c r="Q300">
        <v>100</v>
      </c>
      <c r="R300" s="2">
        <v>0.94539451600000002</v>
      </c>
      <c r="S300">
        <v>98.791992120819927</v>
      </c>
      <c r="T300" s="2">
        <v>0.85297314300000004</v>
      </c>
    </row>
    <row r="301" spans="2:20" x14ac:dyDescent="0.25">
      <c r="B301" s="1" t="s">
        <v>36</v>
      </c>
      <c r="C301" s="1" t="s">
        <v>58</v>
      </c>
      <c r="D301" s="1" t="s">
        <v>60</v>
      </c>
      <c r="E301" s="1">
        <v>1724.02</v>
      </c>
      <c r="F301" s="1">
        <v>278.07222697140276</v>
      </c>
      <c r="G301" s="1">
        <v>141.90048973208775</v>
      </c>
      <c r="H301" s="7">
        <v>6.5552091254752849</v>
      </c>
      <c r="I301">
        <v>608.35019999999997</v>
      </c>
      <c r="J301">
        <v>0.93500000000000005</v>
      </c>
      <c r="K301">
        <v>1.4649999999999999</v>
      </c>
      <c r="L301">
        <v>103</v>
      </c>
      <c r="M301">
        <v>5</v>
      </c>
      <c r="N301">
        <v>1390</v>
      </c>
      <c r="O301" s="1" t="s">
        <v>71</v>
      </c>
      <c r="Q301">
        <v>100</v>
      </c>
      <c r="R301" s="2">
        <v>0.94539451600000002</v>
      </c>
      <c r="S301">
        <v>98.959976925992223</v>
      </c>
      <c r="T301" s="2">
        <v>0.82061265999999999</v>
      </c>
    </row>
    <row r="302" spans="2:20" x14ac:dyDescent="0.25">
      <c r="B302" s="1" t="s">
        <v>36</v>
      </c>
      <c r="C302" s="1" t="s">
        <v>58</v>
      </c>
      <c r="D302" s="1" t="s">
        <v>60</v>
      </c>
      <c r="E302" s="1">
        <v>1724.02</v>
      </c>
      <c r="F302" s="1">
        <v>278.07222697140276</v>
      </c>
      <c r="G302" s="1">
        <v>141.90048973208775</v>
      </c>
      <c r="H302" s="7">
        <v>6.5552091254752849</v>
      </c>
      <c r="I302">
        <v>608.35019999999997</v>
      </c>
      <c r="J302">
        <v>0.93500000000000005</v>
      </c>
      <c r="K302">
        <v>1.4649999999999999</v>
      </c>
      <c r="L302">
        <v>103</v>
      </c>
      <c r="M302">
        <v>6</v>
      </c>
      <c r="N302">
        <v>1390</v>
      </c>
      <c r="O302" s="1" t="s">
        <v>71</v>
      </c>
      <c r="Q302">
        <v>100</v>
      </c>
      <c r="R302" s="2">
        <v>0.94539451600000002</v>
      </c>
      <c r="S302">
        <v>99.074077987179464</v>
      </c>
      <c r="T302" s="2">
        <v>0.79070202099999998</v>
      </c>
    </row>
    <row r="303" spans="2:20" x14ac:dyDescent="0.25">
      <c r="B303" s="1" t="s">
        <v>36</v>
      </c>
      <c r="C303" s="1" t="s">
        <v>58</v>
      </c>
      <c r="D303" s="1" t="s">
        <v>60</v>
      </c>
      <c r="E303" s="1">
        <v>1724.02</v>
      </c>
      <c r="F303" s="1">
        <v>278.07222697140276</v>
      </c>
      <c r="G303" s="1">
        <v>141.90048973208775</v>
      </c>
      <c r="H303" s="7">
        <v>6.5552091254752849</v>
      </c>
      <c r="I303">
        <v>608.35019999999997</v>
      </c>
      <c r="J303">
        <v>0.93500000000000005</v>
      </c>
      <c r="K303">
        <v>1.4649999999999999</v>
      </c>
      <c r="L303">
        <v>103</v>
      </c>
      <c r="M303">
        <v>7</v>
      </c>
      <c r="N303">
        <v>1390</v>
      </c>
      <c r="O303" s="1" t="s">
        <v>71</v>
      </c>
      <c r="Q303">
        <v>100</v>
      </c>
      <c r="R303" s="2">
        <v>0.94539451600000002</v>
      </c>
      <c r="S303">
        <v>99.172832509100388</v>
      </c>
      <c r="T303" s="2">
        <v>0.76301191099999999</v>
      </c>
    </row>
    <row r="304" spans="2:20" x14ac:dyDescent="0.25">
      <c r="B304" s="1" t="s">
        <v>36</v>
      </c>
      <c r="C304" s="1" t="s">
        <v>58</v>
      </c>
      <c r="D304" s="1" t="s">
        <v>60</v>
      </c>
      <c r="E304" s="1">
        <v>1724.02</v>
      </c>
      <c r="F304" s="1">
        <v>278.07222697140276</v>
      </c>
      <c r="G304" s="1">
        <v>141.90048973208775</v>
      </c>
      <c r="H304" s="7">
        <v>6.5552091254752849</v>
      </c>
      <c r="I304">
        <v>608.35019999999997</v>
      </c>
      <c r="J304">
        <v>0.93500000000000005</v>
      </c>
      <c r="K304">
        <v>1.4649999999999999</v>
      </c>
      <c r="L304">
        <v>103</v>
      </c>
      <c r="M304">
        <v>8</v>
      </c>
      <c r="N304">
        <v>1390</v>
      </c>
      <c r="O304" s="1" t="s">
        <v>71</v>
      </c>
      <c r="Q304">
        <v>100</v>
      </c>
      <c r="R304" s="2">
        <v>0.94539451600000002</v>
      </c>
      <c r="S304">
        <v>99.261314139330793</v>
      </c>
      <c r="T304" s="2">
        <v>0.73731259699999996</v>
      </c>
    </row>
    <row r="305" spans="2:20" x14ac:dyDescent="0.25">
      <c r="B305" s="1" t="s">
        <v>36</v>
      </c>
      <c r="C305" s="1" t="s">
        <v>58</v>
      </c>
      <c r="D305" s="1" t="s">
        <v>60</v>
      </c>
      <c r="E305" s="1">
        <v>1724.02</v>
      </c>
      <c r="F305" s="1">
        <v>278.07222697140276</v>
      </c>
      <c r="G305" s="1">
        <v>141.90048973208775</v>
      </c>
      <c r="H305" s="7">
        <v>6.5552091254752849</v>
      </c>
      <c r="I305">
        <v>608.35019999999997</v>
      </c>
      <c r="J305">
        <v>0.93500000000000005</v>
      </c>
      <c r="K305">
        <v>1.4649999999999999</v>
      </c>
      <c r="L305">
        <v>103</v>
      </c>
      <c r="M305">
        <v>9</v>
      </c>
      <c r="N305">
        <v>1390</v>
      </c>
      <c r="O305" s="1" t="s">
        <v>71</v>
      </c>
      <c r="Q305">
        <v>100</v>
      </c>
      <c r="R305" s="2">
        <v>0.94539451600000002</v>
      </c>
      <c r="S305">
        <v>99.341199761391465</v>
      </c>
      <c r="T305" s="2">
        <v>0.71340431999999998</v>
      </c>
    </row>
    <row r="306" spans="2:20" x14ac:dyDescent="0.25">
      <c r="B306" s="1" t="s">
        <v>36</v>
      </c>
      <c r="C306" s="1" t="s">
        <v>58</v>
      </c>
      <c r="D306" s="1" t="s">
        <v>60</v>
      </c>
      <c r="E306" s="1">
        <v>1724.02</v>
      </c>
      <c r="F306" s="1">
        <v>278.07222697140276</v>
      </c>
      <c r="G306" s="1">
        <v>141.90048973208775</v>
      </c>
      <c r="H306" s="7">
        <v>6.5552091254752849</v>
      </c>
      <c r="I306">
        <v>608.35019999999997</v>
      </c>
      <c r="J306">
        <v>0.93500000000000005</v>
      </c>
      <c r="K306">
        <v>1.4649999999999999</v>
      </c>
      <c r="L306">
        <v>103</v>
      </c>
      <c r="M306">
        <v>10</v>
      </c>
      <c r="N306">
        <v>1390</v>
      </c>
      <c r="O306" s="1" t="s">
        <v>71</v>
      </c>
      <c r="Q306">
        <v>100</v>
      </c>
      <c r="R306" s="2">
        <v>0.94539451600000002</v>
      </c>
      <c r="S306">
        <v>99.413666701398071</v>
      </c>
      <c r="T306" s="2">
        <v>0.69111568800000001</v>
      </c>
    </row>
    <row r="307" spans="2:20" x14ac:dyDescent="0.25">
      <c r="B307" s="1" t="s">
        <v>36</v>
      </c>
      <c r="C307" s="1" t="s">
        <v>58</v>
      </c>
      <c r="D307" s="1" t="s">
        <v>60</v>
      </c>
      <c r="E307" s="1">
        <v>1724.02</v>
      </c>
      <c r="F307" s="1">
        <v>278.07222697140276</v>
      </c>
      <c r="G307" s="1">
        <v>141.90048973208775</v>
      </c>
      <c r="H307" s="7">
        <v>6.5552091254752849</v>
      </c>
      <c r="I307">
        <v>608.35019999999997</v>
      </c>
      <c r="J307">
        <v>0.93500000000000005</v>
      </c>
      <c r="K307">
        <v>1.4649999999999999</v>
      </c>
      <c r="L307">
        <v>103</v>
      </c>
      <c r="M307">
        <v>11</v>
      </c>
      <c r="N307">
        <v>1390</v>
      </c>
      <c r="O307" s="1" t="s">
        <v>71</v>
      </c>
      <c r="Q307">
        <v>100</v>
      </c>
      <c r="R307" s="2">
        <v>0.94539451600000002</v>
      </c>
      <c r="S307">
        <v>99.479668814146834</v>
      </c>
      <c r="T307" s="2">
        <v>0.67029951799999998</v>
      </c>
    </row>
    <row r="308" spans="2:20" x14ac:dyDescent="0.25">
      <c r="B308" s="1" t="s">
        <v>36</v>
      </c>
      <c r="C308" s="1" t="s">
        <v>58</v>
      </c>
      <c r="D308" s="1" t="s">
        <v>60</v>
      </c>
      <c r="E308" s="1">
        <v>1724.02</v>
      </c>
      <c r="F308" s="1">
        <v>278.07222697140276</v>
      </c>
      <c r="G308" s="1">
        <v>141.90048973208775</v>
      </c>
      <c r="H308" s="7">
        <v>6.5552091254752849</v>
      </c>
      <c r="I308">
        <v>608.35019999999997</v>
      </c>
      <c r="J308">
        <v>0.93500000000000005</v>
      </c>
      <c r="K308">
        <v>1.4649999999999999</v>
      </c>
      <c r="L308">
        <v>103</v>
      </c>
      <c r="M308">
        <v>12</v>
      </c>
      <c r="N308">
        <v>1390</v>
      </c>
      <c r="O308" s="1" t="s">
        <v>71</v>
      </c>
      <c r="Q308">
        <v>100</v>
      </c>
      <c r="R308" s="2">
        <v>0.94539451600000002</v>
      </c>
      <c r="S308">
        <v>99.539991360881672</v>
      </c>
      <c r="T308" s="2">
        <v>0.6508294</v>
      </c>
    </row>
    <row r="309" spans="2:20" x14ac:dyDescent="0.25">
      <c r="B309" s="1" t="s">
        <v>36</v>
      </c>
      <c r="C309" s="1" t="s">
        <v>58</v>
      </c>
      <c r="D309" s="1" t="s">
        <v>60</v>
      </c>
      <c r="E309" s="1">
        <v>1724.02</v>
      </c>
      <c r="F309" s="1">
        <v>278.07222697140276</v>
      </c>
      <c r="G309" s="1">
        <v>141.90048973208775</v>
      </c>
      <c r="H309" s="7">
        <v>6.5552091254752849</v>
      </c>
      <c r="I309">
        <v>608.35019999999997</v>
      </c>
      <c r="J309">
        <v>0.93500000000000005</v>
      </c>
      <c r="K309">
        <v>1.4649999999999999</v>
      </c>
      <c r="L309">
        <v>103</v>
      </c>
      <c r="M309">
        <v>13</v>
      </c>
      <c r="N309">
        <v>1390</v>
      </c>
      <c r="O309" s="1" t="s">
        <v>71</v>
      </c>
      <c r="Q309">
        <v>100</v>
      </c>
      <c r="R309" s="2">
        <v>0.94539451600000002</v>
      </c>
      <c r="S309">
        <v>99.595283257054078</v>
      </c>
      <c r="T309" s="2">
        <v>0.63259710899999999</v>
      </c>
    </row>
    <row r="310" spans="2:20" x14ac:dyDescent="0.25">
      <c r="B310" s="1" t="s">
        <v>36</v>
      </c>
      <c r="C310" s="1" t="s">
        <v>58</v>
      </c>
      <c r="D310" s="1" t="s">
        <v>60</v>
      </c>
      <c r="E310" s="1">
        <v>1724.02</v>
      </c>
      <c r="F310" s="1">
        <v>278.07222697140276</v>
      </c>
      <c r="G310" s="1">
        <v>141.90048973208775</v>
      </c>
      <c r="H310" s="7">
        <v>6.5552091254752849</v>
      </c>
      <c r="I310">
        <v>608.35019999999997</v>
      </c>
      <c r="J310">
        <v>0.93500000000000005</v>
      </c>
      <c r="K310">
        <v>1.4649999999999999</v>
      </c>
      <c r="L310">
        <v>103</v>
      </c>
      <c r="M310">
        <v>14</v>
      </c>
      <c r="N310">
        <v>1390</v>
      </c>
      <c r="O310" s="1" t="s">
        <v>71</v>
      </c>
      <c r="Q310">
        <v>100</v>
      </c>
      <c r="R310" s="2">
        <v>0.94539451600000002</v>
      </c>
      <c r="S310">
        <v>99.646083096831362</v>
      </c>
      <c r="T310" s="2">
        <v>0.61551079600000003</v>
      </c>
    </row>
    <row r="311" spans="2:20" x14ac:dyDescent="0.25">
      <c r="B311" s="1" t="s">
        <v>36</v>
      </c>
      <c r="C311" s="1" t="s">
        <v>58</v>
      </c>
      <c r="D311" s="1" t="s">
        <v>60</v>
      </c>
      <c r="E311" s="1">
        <v>1724.02</v>
      </c>
      <c r="F311" s="1">
        <v>278.07222697140276</v>
      </c>
      <c r="G311" s="1">
        <v>141.90048973208775</v>
      </c>
      <c r="H311" s="7">
        <v>6.5552091254752849</v>
      </c>
      <c r="I311">
        <v>608.35019999999997</v>
      </c>
      <c r="J311">
        <v>0.93500000000000005</v>
      </c>
      <c r="K311">
        <v>1.4649999999999999</v>
      </c>
      <c r="L311">
        <v>103</v>
      </c>
      <c r="M311">
        <v>15</v>
      </c>
      <c r="N311">
        <v>1390</v>
      </c>
      <c r="O311" s="1" t="s">
        <v>71</v>
      </c>
      <c r="Q311">
        <v>100</v>
      </c>
      <c r="R311" s="2">
        <v>0.94539451600000002</v>
      </c>
      <c r="S311">
        <v>99.692836691351985</v>
      </c>
      <c r="T311" s="2">
        <v>0.59949393900000003</v>
      </c>
    </row>
    <row r="312" spans="2:20" x14ac:dyDescent="0.25">
      <c r="B312" s="1" t="s">
        <v>36</v>
      </c>
      <c r="C312" s="1" t="s">
        <v>58</v>
      </c>
      <c r="D312" s="1" t="s">
        <v>60</v>
      </c>
      <c r="E312" s="1">
        <v>1724.02</v>
      </c>
      <c r="F312" s="1">
        <v>278.07222697140276</v>
      </c>
      <c r="G312" s="1">
        <v>141.90048973208775</v>
      </c>
      <c r="H312" s="7">
        <v>6.5552091254752849</v>
      </c>
      <c r="I312">
        <v>608.35019999999997</v>
      </c>
      <c r="J312">
        <v>0.93500000000000005</v>
      </c>
      <c r="K312">
        <v>1.4649999999999999</v>
      </c>
      <c r="L312">
        <v>103</v>
      </c>
      <c r="M312">
        <v>16</v>
      </c>
      <c r="N312">
        <v>1390</v>
      </c>
      <c r="O312" s="1" t="s">
        <v>71</v>
      </c>
      <c r="Q312">
        <v>100</v>
      </c>
      <c r="R312" s="2">
        <v>0.94539451600000002</v>
      </c>
      <c r="S312">
        <v>99.735906686478543</v>
      </c>
      <c r="T312" s="2">
        <v>0.58448514100000004</v>
      </c>
    </row>
    <row r="313" spans="2:20" x14ac:dyDescent="0.25">
      <c r="B313" s="1" t="s">
        <v>36</v>
      </c>
      <c r="C313" s="1" t="s">
        <v>58</v>
      </c>
      <c r="D313" s="1" t="s">
        <v>60</v>
      </c>
      <c r="E313" s="1">
        <v>1724.02</v>
      </c>
      <c r="F313" s="1">
        <v>278.07222697140276</v>
      </c>
      <c r="G313" s="1">
        <v>141.90048973208775</v>
      </c>
      <c r="H313" s="7">
        <v>6.5552091254752849</v>
      </c>
      <c r="I313">
        <v>608.35019999999997</v>
      </c>
      <c r="J313">
        <v>0.93500000000000005</v>
      </c>
      <c r="K313">
        <v>1.4649999999999999</v>
      </c>
      <c r="L313">
        <v>103</v>
      </c>
      <c r="M313">
        <v>17</v>
      </c>
      <c r="N313">
        <v>1390</v>
      </c>
      <c r="O313" s="1" t="s">
        <v>71</v>
      </c>
      <c r="Q313">
        <v>100</v>
      </c>
      <c r="R313" s="2">
        <v>0.94539451600000002</v>
      </c>
      <c r="S313">
        <v>99.775581049050516</v>
      </c>
      <c r="T313" s="2">
        <v>0.57043904599999995</v>
      </c>
    </row>
    <row r="314" spans="2:20" x14ac:dyDescent="0.25">
      <c r="B314" s="1" t="s">
        <v>36</v>
      </c>
      <c r="C314" s="1" t="s">
        <v>58</v>
      </c>
      <c r="D314" s="1" t="s">
        <v>60</v>
      </c>
      <c r="E314" s="1">
        <v>1724.02</v>
      </c>
      <c r="F314" s="1">
        <v>278.07222697140276</v>
      </c>
      <c r="G314" s="1">
        <v>141.90048973208775</v>
      </c>
      <c r="H314" s="7">
        <v>6.5552091254752849</v>
      </c>
      <c r="I314">
        <v>608.35019999999997</v>
      </c>
      <c r="J314">
        <v>0.93500000000000005</v>
      </c>
      <c r="K314">
        <v>1.4649999999999999</v>
      </c>
      <c r="L314">
        <v>103</v>
      </c>
      <c r="M314">
        <v>18</v>
      </c>
      <c r="N314">
        <v>1390</v>
      </c>
      <c r="O314" s="1" t="s">
        <v>71</v>
      </c>
      <c r="Q314">
        <v>100</v>
      </c>
      <c r="R314" s="2">
        <v>0.94539451600000002</v>
      </c>
      <c r="S314">
        <v>99.81207250113394</v>
      </c>
      <c r="T314" s="2">
        <v>0.55732885799999998</v>
      </c>
    </row>
    <row r="315" spans="2:20" x14ac:dyDescent="0.25">
      <c r="B315" s="1" t="s">
        <v>36</v>
      </c>
      <c r="C315" s="1" t="s">
        <v>58</v>
      </c>
      <c r="D315" s="1" t="s">
        <v>60</v>
      </c>
      <c r="E315" s="1">
        <v>1724.02</v>
      </c>
      <c r="F315" s="1">
        <v>278.07222697140276</v>
      </c>
      <c r="G315" s="1">
        <v>141.90048973208775</v>
      </c>
      <c r="H315" s="7">
        <v>6.5552091254752849</v>
      </c>
      <c r="I315">
        <v>608.35019999999997</v>
      </c>
      <c r="J315">
        <v>0.93500000000000005</v>
      </c>
      <c r="K315">
        <v>1.4649999999999999</v>
      </c>
      <c r="L315">
        <v>103</v>
      </c>
      <c r="M315">
        <v>19</v>
      </c>
      <c r="N315">
        <v>1390</v>
      </c>
      <c r="O315" s="1" t="s">
        <v>71</v>
      </c>
      <c r="Q315">
        <v>100</v>
      </c>
      <c r="R315" s="2">
        <v>0.94539451600000002</v>
      </c>
      <c r="S315">
        <v>99.845510599519073</v>
      </c>
      <c r="T315" s="2">
        <v>0.54515149699999998</v>
      </c>
    </row>
    <row r="316" spans="2:20" x14ac:dyDescent="0.25">
      <c r="B316" s="1" t="s">
        <v>36</v>
      </c>
      <c r="C316" s="1" t="s">
        <v>58</v>
      </c>
      <c r="D316" s="1" t="s">
        <v>60</v>
      </c>
      <c r="E316" s="1">
        <v>1724.02</v>
      </c>
      <c r="F316" s="1">
        <v>278.07222697140276</v>
      </c>
      <c r="G316" s="1">
        <v>141.90048973208775</v>
      </c>
      <c r="H316" s="7">
        <v>6.5552091254752849</v>
      </c>
      <c r="I316">
        <v>608.35019999999997</v>
      </c>
      <c r="J316">
        <v>0.93500000000000005</v>
      </c>
      <c r="K316">
        <v>1.4649999999999999</v>
      </c>
      <c r="L316">
        <v>103</v>
      </c>
      <c r="M316">
        <v>20</v>
      </c>
      <c r="N316">
        <v>1390</v>
      </c>
      <c r="O316" s="1" t="s">
        <v>71</v>
      </c>
      <c r="Q316">
        <v>100</v>
      </c>
      <c r="R316" s="2">
        <v>0.94539451600000002</v>
      </c>
      <c r="S316">
        <v>99.875921934464145</v>
      </c>
      <c r="T316" s="2">
        <v>0.53393724399999998</v>
      </c>
    </row>
    <row r="317" spans="2:20" x14ac:dyDescent="0.25">
      <c r="B317" s="1" t="s">
        <v>36</v>
      </c>
      <c r="C317" s="1" t="s">
        <v>58</v>
      </c>
      <c r="D317" s="1" t="s">
        <v>60</v>
      </c>
      <c r="E317" s="1">
        <v>1724.02</v>
      </c>
      <c r="F317" s="1">
        <v>278.07222697140276</v>
      </c>
      <c r="G317" s="1">
        <v>141.90048973208775</v>
      </c>
      <c r="H317" s="7">
        <v>6.5552091254752849</v>
      </c>
      <c r="I317">
        <v>608.35019999999997</v>
      </c>
      <c r="J317">
        <v>0.93500000000000005</v>
      </c>
      <c r="K317">
        <v>1.5150000000000001</v>
      </c>
      <c r="L317">
        <v>103</v>
      </c>
      <c r="M317">
        <v>1</v>
      </c>
      <c r="N317">
        <v>1390</v>
      </c>
      <c r="O317" s="1" t="s">
        <v>71</v>
      </c>
      <c r="Q317">
        <v>100</v>
      </c>
      <c r="R317" s="2">
        <v>0.94539451600000002</v>
      </c>
      <c r="S317">
        <v>73.854971457935832</v>
      </c>
      <c r="T317" s="2">
        <v>0.95494984599999999</v>
      </c>
    </row>
    <row r="318" spans="2:20" x14ac:dyDescent="0.25">
      <c r="B318" s="1" t="s">
        <v>36</v>
      </c>
      <c r="C318" s="1" t="s">
        <v>58</v>
      </c>
      <c r="D318" s="1" t="s">
        <v>60</v>
      </c>
      <c r="E318" s="1">
        <v>1724.02</v>
      </c>
      <c r="F318" s="1">
        <v>278.07222697140276</v>
      </c>
      <c r="G318" s="1">
        <v>141.90048973208775</v>
      </c>
      <c r="H318" s="7">
        <v>6.5552091254752849</v>
      </c>
      <c r="I318">
        <v>608.35019999999997</v>
      </c>
      <c r="J318">
        <v>0.93500000000000005</v>
      </c>
      <c r="K318">
        <v>1.5150000000000001</v>
      </c>
      <c r="L318">
        <v>103</v>
      </c>
      <c r="M318">
        <v>2</v>
      </c>
      <c r="N318">
        <v>1390</v>
      </c>
      <c r="O318" s="1" t="s">
        <v>71</v>
      </c>
      <c r="Q318">
        <v>100</v>
      </c>
      <c r="R318" s="2">
        <v>0.94539451600000002</v>
      </c>
      <c r="S318">
        <v>94.497468292374506</v>
      </c>
      <c r="T318" s="2">
        <v>0.92402331599999998</v>
      </c>
    </row>
    <row r="319" spans="2:20" x14ac:dyDescent="0.25">
      <c r="B319" s="1" t="s">
        <v>36</v>
      </c>
      <c r="C319" s="1" t="s">
        <v>58</v>
      </c>
      <c r="D319" s="1" t="s">
        <v>60</v>
      </c>
      <c r="E319" s="1">
        <v>1724.02</v>
      </c>
      <c r="F319" s="1">
        <v>278.07222697140276</v>
      </c>
      <c r="G319" s="1">
        <v>141.90048973208775</v>
      </c>
      <c r="H319" s="7">
        <v>6.5552091254752849</v>
      </c>
      <c r="I319">
        <v>608.35019999999997</v>
      </c>
      <c r="J319">
        <v>0.93500000000000005</v>
      </c>
      <c r="K319">
        <v>1.5150000000000001</v>
      </c>
      <c r="L319">
        <v>103</v>
      </c>
      <c r="M319">
        <v>3</v>
      </c>
      <c r="N319">
        <v>1390</v>
      </c>
      <c r="O319" s="1" t="s">
        <v>71</v>
      </c>
      <c r="Q319">
        <v>100</v>
      </c>
      <c r="R319" s="2">
        <v>0.94539451600000002</v>
      </c>
      <c r="S319">
        <v>98.156652271127072</v>
      </c>
      <c r="T319" s="2">
        <v>0.88861533500000001</v>
      </c>
    </row>
    <row r="320" spans="2:20" x14ac:dyDescent="0.25">
      <c r="B320" s="1" t="s">
        <v>36</v>
      </c>
      <c r="C320" s="1" t="s">
        <v>58</v>
      </c>
      <c r="D320" s="1" t="s">
        <v>60</v>
      </c>
      <c r="E320" s="1">
        <v>1724.02</v>
      </c>
      <c r="F320" s="1">
        <v>278.07222697140276</v>
      </c>
      <c r="G320" s="1">
        <v>141.90048973208775</v>
      </c>
      <c r="H320" s="7">
        <v>6.5552091254752849</v>
      </c>
      <c r="I320">
        <v>608.35019999999997</v>
      </c>
      <c r="J320">
        <v>0.93500000000000005</v>
      </c>
      <c r="K320">
        <v>1.5150000000000001</v>
      </c>
      <c r="L320">
        <v>103</v>
      </c>
      <c r="M320">
        <v>4</v>
      </c>
      <c r="N320">
        <v>1390</v>
      </c>
      <c r="O320" s="1" t="s">
        <v>71</v>
      </c>
      <c r="Q320">
        <v>100</v>
      </c>
      <c r="R320" s="2">
        <v>0.94539451600000002</v>
      </c>
      <c r="S320">
        <v>98.761472309207718</v>
      </c>
      <c r="T320" s="2">
        <v>0.85407963799999997</v>
      </c>
    </row>
    <row r="321" spans="2:20" x14ac:dyDescent="0.25">
      <c r="B321" s="1" t="s">
        <v>36</v>
      </c>
      <c r="C321" s="1" t="s">
        <v>58</v>
      </c>
      <c r="D321" s="1" t="s">
        <v>60</v>
      </c>
      <c r="E321" s="1">
        <v>1724.02</v>
      </c>
      <c r="F321" s="1">
        <v>278.07222697140276</v>
      </c>
      <c r="G321" s="1">
        <v>141.90048973208775</v>
      </c>
      <c r="H321" s="7">
        <v>6.5552091254752849</v>
      </c>
      <c r="I321">
        <v>608.35019999999997</v>
      </c>
      <c r="J321">
        <v>0.93500000000000005</v>
      </c>
      <c r="K321">
        <v>1.5150000000000001</v>
      </c>
      <c r="L321">
        <v>103</v>
      </c>
      <c r="M321">
        <v>5</v>
      </c>
      <c r="N321">
        <v>1390</v>
      </c>
      <c r="O321" s="1" t="s">
        <v>71</v>
      </c>
      <c r="Q321">
        <v>100</v>
      </c>
      <c r="R321" s="2">
        <v>0.94539451600000002</v>
      </c>
      <c r="S321">
        <v>98.93778056035525</v>
      </c>
      <c r="T321" s="2">
        <v>0.82190357000000003</v>
      </c>
    </row>
    <row r="322" spans="2:20" x14ac:dyDescent="0.25">
      <c r="B322" s="1" t="s">
        <v>36</v>
      </c>
      <c r="C322" s="1" t="s">
        <v>58</v>
      </c>
      <c r="D322" s="1" t="s">
        <v>60</v>
      </c>
      <c r="E322" s="1">
        <v>1724.02</v>
      </c>
      <c r="F322" s="1">
        <v>278.07222697140276</v>
      </c>
      <c r="G322" s="1">
        <v>141.90048973208775</v>
      </c>
      <c r="H322" s="7">
        <v>6.5552091254752849</v>
      </c>
      <c r="I322">
        <v>608.35019999999997</v>
      </c>
      <c r="J322">
        <v>0.93500000000000005</v>
      </c>
      <c r="K322">
        <v>1.5150000000000001</v>
      </c>
      <c r="L322">
        <v>103</v>
      </c>
      <c r="M322">
        <v>6</v>
      </c>
      <c r="N322">
        <v>1390</v>
      </c>
      <c r="O322" s="1" t="s">
        <v>71</v>
      </c>
      <c r="Q322">
        <v>100</v>
      </c>
      <c r="R322" s="2">
        <v>0.94539451600000002</v>
      </c>
      <c r="S322">
        <v>99.053406846761206</v>
      </c>
      <c r="T322" s="2">
        <v>0.79213879399999998</v>
      </c>
    </row>
    <row r="323" spans="2:20" x14ac:dyDescent="0.25">
      <c r="B323" s="1" t="s">
        <v>36</v>
      </c>
      <c r="C323" s="1" t="s">
        <v>58</v>
      </c>
      <c r="D323" s="1" t="s">
        <v>60</v>
      </c>
      <c r="E323" s="1">
        <v>1724.02</v>
      </c>
      <c r="F323" s="1">
        <v>278.07222697140276</v>
      </c>
      <c r="G323" s="1">
        <v>141.90048973208775</v>
      </c>
      <c r="H323" s="7">
        <v>6.5552091254752849</v>
      </c>
      <c r="I323">
        <v>608.35019999999997</v>
      </c>
      <c r="J323">
        <v>0.93500000000000005</v>
      </c>
      <c r="K323">
        <v>1.5150000000000001</v>
      </c>
      <c r="L323">
        <v>103</v>
      </c>
      <c r="M323">
        <v>7</v>
      </c>
      <c r="N323">
        <v>1390</v>
      </c>
      <c r="O323" s="1" t="s">
        <v>71</v>
      </c>
      <c r="Q323">
        <v>100</v>
      </c>
      <c r="R323" s="2">
        <v>0.94539451600000002</v>
      </c>
      <c r="S323">
        <v>99.15280989821899</v>
      </c>
      <c r="T323" s="2">
        <v>0.76456789199999997</v>
      </c>
    </row>
    <row r="324" spans="2:20" x14ac:dyDescent="0.25">
      <c r="B324" s="1" t="s">
        <v>36</v>
      </c>
      <c r="C324" s="1" t="s">
        <v>58</v>
      </c>
      <c r="D324" s="1" t="s">
        <v>60</v>
      </c>
      <c r="E324" s="1">
        <v>1724.02</v>
      </c>
      <c r="F324" s="1">
        <v>278.07222697140276</v>
      </c>
      <c r="G324" s="1">
        <v>141.90048973208775</v>
      </c>
      <c r="H324" s="7">
        <v>6.5552091254752849</v>
      </c>
      <c r="I324">
        <v>608.35019999999997</v>
      </c>
      <c r="J324">
        <v>0.93500000000000005</v>
      </c>
      <c r="K324">
        <v>1.5150000000000001</v>
      </c>
      <c r="L324">
        <v>103</v>
      </c>
      <c r="M324">
        <v>8</v>
      </c>
      <c r="N324">
        <v>1390</v>
      </c>
      <c r="O324" s="1" t="s">
        <v>71</v>
      </c>
      <c r="Q324">
        <v>100</v>
      </c>
      <c r="R324" s="2">
        <v>0.94539451600000002</v>
      </c>
      <c r="S324">
        <v>99.241847559040934</v>
      </c>
      <c r="T324" s="2">
        <v>0.73896591899999997</v>
      </c>
    </row>
    <row r="325" spans="2:20" x14ac:dyDescent="0.25">
      <c r="B325" s="1" t="s">
        <v>36</v>
      </c>
      <c r="C325" s="1" t="s">
        <v>58</v>
      </c>
      <c r="D325" s="1" t="s">
        <v>60</v>
      </c>
      <c r="E325" s="1">
        <v>1724.02</v>
      </c>
      <c r="F325" s="1">
        <v>278.07222697140276</v>
      </c>
      <c r="G325" s="1">
        <v>141.90048973208775</v>
      </c>
      <c r="H325" s="7">
        <v>6.5552091254752849</v>
      </c>
      <c r="I325">
        <v>608.35019999999997</v>
      </c>
      <c r="J325">
        <v>0.93500000000000005</v>
      </c>
      <c r="K325">
        <v>1.5150000000000001</v>
      </c>
      <c r="L325">
        <v>103</v>
      </c>
      <c r="M325">
        <v>9</v>
      </c>
      <c r="N325">
        <v>1390</v>
      </c>
      <c r="O325" s="1" t="s">
        <v>71</v>
      </c>
      <c r="Q325">
        <v>100</v>
      </c>
      <c r="R325" s="2">
        <v>0.94539451600000002</v>
      </c>
      <c r="S325">
        <v>99.322273419211086</v>
      </c>
      <c r="T325" s="2">
        <v>0.71513607300000004</v>
      </c>
    </row>
    <row r="326" spans="2:20" x14ac:dyDescent="0.25">
      <c r="B326" s="1" t="s">
        <v>36</v>
      </c>
      <c r="C326" s="1" t="s">
        <v>58</v>
      </c>
      <c r="D326" s="1" t="s">
        <v>60</v>
      </c>
      <c r="E326" s="1">
        <v>1724.02</v>
      </c>
      <c r="F326" s="1">
        <v>278.07222697140276</v>
      </c>
      <c r="G326" s="1">
        <v>141.90048973208775</v>
      </c>
      <c r="H326" s="7">
        <v>6.5552091254752849</v>
      </c>
      <c r="I326">
        <v>608.35019999999997</v>
      </c>
      <c r="J326">
        <v>0.93500000000000005</v>
      </c>
      <c r="K326">
        <v>1.5150000000000001</v>
      </c>
      <c r="L326">
        <v>103</v>
      </c>
      <c r="M326">
        <v>10</v>
      </c>
      <c r="N326">
        <v>1390</v>
      </c>
      <c r="O326" s="1" t="s">
        <v>71</v>
      </c>
      <c r="Q326">
        <v>100</v>
      </c>
      <c r="R326" s="2">
        <v>0.94539451600000002</v>
      </c>
      <c r="S326">
        <v>99.395270393689813</v>
      </c>
      <c r="T326" s="2">
        <v>0.69290913499999995</v>
      </c>
    </row>
    <row r="327" spans="2:20" x14ac:dyDescent="0.25">
      <c r="B327" s="1" t="s">
        <v>36</v>
      </c>
      <c r="C327" s="1" t="s">
        <v>58</v>
      </c>
      <c r="D327" s="1" t="s">
        <v>60</v>
      </c>
      <c r="E327" s="1">
        <v>1724.02</v>
      </c>
      <c r="F327" s="1">
        <v>278.07222697140276</v>
      </c>
      <c r="G327" s="1">
        <v>141.90048973208775</v>
      </c>
      <c r="H327" s="7">
        <v>6.5552091254752849</v>
      </c>
      <c r="I327">
        <v>608.35019999999997</v>
      </c>
      <c r="J327">
        <v>0.93500000000000005</v>
      </c>
      <c r="K327">
        <v>1.5150000000000001</v>
      </c>
      <c r="L327">
        <v>103</v>
      </c>
      <c r="M327">
        <v>11</v>
      </c>
      <c r="N327">
        <v>1390</v>
      </c>
      <c r="O327" s="1" t="s">
        <v>71</v>
      </c>
      <c r="Q327">
        <v>100</v>
      </c>
      <c r="R327" s="2">
        <v>0.94539451600000002</v>
      </c>
      <c r="S327">
        <v>99.461790543663213</v>
      </c>
      <c r="T327" s="2">
        <v>0.6721395</v>
      </c>
    </row>
    <row r="328" spans="2:20" x14ac:dyDescent="0.25">
      <c r="B328" s="1" t="s">
        <v>36</v>
      </c>
      <c r="C328" s="1" t="s">
        <v>58</v>
      </c>
      <c r="D328" s="1" t="s">
        <v>60</v>
      </c>
      <c r="E328" s="1">
        <v>1724.02</v>
      </c>
      <c r="F328" s="1">
        <v>278.07222697140276</v>
      </c>
      <c r="G328" s="1">
        <v>141.90048973208775</v>
      </c>
      <c r="H328" s="7">
        <v>6.5552091254752849</v>
      </c>
      <c r="I328">
        <v>608.35019999999997</v>
      </c>
      <c r="J328">
        <v>0.93500000000000005</v>
      </c>
      <c r="K328">
        <v>1.5150000000000001</v>
      </c>
      <c r="L328">
        <v>103</v>
      </c>
      <c r="M328">
        <v>12</v>
      </c>
      <c r="N328">
        <v>1390</v>
      </c>
      <c r="O328" s="1" t="s">
        <v>71</v>
      </c>
      <c r="Q328">
        <v>100</v>
      </c>
      <c r="R328" s="2">
        <v>0.94539451600000002</v>
      </c>
      <c r="S328">
        <v>99.522620232352793</v>
      </c>
      <c r="T328" s="2">
        <v>0.65270178400000001</v>
      </c>
    </row>
    <row r="329" spans="2:20" x14ac:dyDescent="0.25">
      <c r="B329" s="1" t="s">
        <v>36</v>
      </c>
      <c r="C329" s="1" t="s">
        <v>58</v>
      </c>
      <c r="D329" s="1" t="s">
        <v>60</v>
      </c>
      <c r="E329" s="1">
        <v>1724.02</v>
      </c>
      <c r="F329" s="1">
        <v>278.07222697140276</v>
      </c>
      <c r="G329" s="1">
        <v>141.90048973208775</v>
      </c>
      <c r="H329" s="7">
        <v>6.5552091254752849</v>
      </c>
      <c r="I329">
        <v>608.35019999999997</v>
      </c>
      <c r="J329">
        <v>0.93500000000000005</v>
      </c>
      <c r="K329">
        <v>1.5150000000000001</v>
      </c>
      <c r="L329">
        <v>103</v>
      </c>
      <c r="M329">
        <v>13</v>
      </c>
      <c r="N329">
        <v>1390</v>
      </c>
      <c r="O329" s="1" t="s">
        <v>71</v>
      </c>
      <c r="Q329">
        <v>100</v>
      </c>
      <c r="R329" s="2">
        <v>0.94539451600000002</v>
      </c>
      <c r="S329">
        <v>99.578412141232448</v>
      </c>
      <c r="T329" s="2">
        <v>0.63448822900000001</v>
      </c>
    </row>
    <row r="330" spans="2:20" x14ac:dyDescent="0.25">
      <c r="B330" s="1" t="s">
        <v>36</v>
      </c>
      <c r="C330" s="1" t="s">
        <v>58</v>
      </c>
      <c r="D330" s="1" t="s">
        <v>60</v>
      </c>
      <c r="E330" s="1">
        <v>1724.02</v>
      </c>
      <c r="F330" s="1">
        <v>278.07222697140276</v>
      </c>
      <c r="G330" s="1">
        <v>141.90048973208775</v>
      </c>
      <c r="H330" s="7">
        <v>6.5552091254752849</v>
      </c>
      <c r="I330">
        <v>608.35019999999997</v>
      </c>
      <c r="J330">
        <v>0.93500000000000005</v>
      </c>
      <c r="K330">
        <v>1.5150000000000001</v>
      </c>
      <c r="L330">
        <v>103</v>
      </c>
      <c r="M330">
        <v>14</v>
      </c>
      <c r="N330">
        <v>1390</v>
      </c>
      <c r="O330" s="1" t="s">
        <v>71</v>
      </c>
      <c r="Q330">
        <v>100</v>
      </c>
      <c r="R330" s="2">
        <v>0.94539451600000002</v>
      </c>
      <c r="S330">
        <v>99.629707737548983</v>
      </c>
      <c r="T330" s="2">
        <v>0.61740682099999999</v>
      </c>
    </row>
    <row r="331" spans="2:20" x14ac:dyDescent="0.25">
      <c r="B331" s="1" t="s">
        <v>36</v>
      </c>
      <c r="C331" s="1" t="s">
        <v>58</v>
      </c>
      <c r="D331" s="1" t="s">
        <v>60</v>
      </c>
      <c r="E331" s="1">
        <v>1724.02</v>
      </c>
      <c r="F331" s="1">
        <v>278.07222697140276</v>
      </c>
      <c r="G331" s="1">
        <v>141.90048973208775</v>
      </c>
      <c r="H331" s="7">
        <v>6.5552091254752849</v>
      </c>
      <c r="I331">
        <v>608.35019999999997</v>
      </c>
      <c r="J331">
        <v>0.93500000000000005</v>
      </c>
      <c r="K331">
        <v>1.5150000000000001</v>
      </c>
      <c r="L331">
        <v>103</v>
      </c>
      <c r="M331">
        <v>15</v>
      </c>
      <c r="N331">
        <v>1390</v>
      </c>
      <c r="O331" s="1" t="s">
        <v>71</v>
      </c>
      <c r="Q331">
        <v>100</v>
      </c>
      <c r="R331" s="2">
        <v>0.94539451600000002</v>
      </c>
      <c r="S331">
        <v>99.676957495090718</v>
      </c>
      <c r="T331" s="2">
        <v>0.60138009100000001</v>
      </c>
    </row>
    <row r="332" spans="2:20" x14ac:dyDescent="0.25">
      <c r="B332" s="1" t="s">
        <v>36</v>
      </c>
      <c r="C332" s="1" t="s">
        <v>58</v>
      </c>
      <c r="D332" s="1" t="s">
        <v>60</v>
      </c>
      <c r="E332" s="1">
        <v>1724.02</v>
      </c>
      <c r="F332" s="1">
        <v>278.07222697140276</v>
      </c>
      <c r="G332" s="1">
        <v>141.90048973208775</v>
      </c>
      <c r="H332" s="7">
        <v>6.5552091254752849</v>
      </c>
      <c r="I332">
        <v>608.35019999999997</v>
      </c>
      <c r="J332">
        <v>0.93500000000000005</v>
      </c>
      <c r="K332">
        <v>1.5150000000000001</v>
      </c>
      <c r="L332">
        <v>103</v>
      </c>
      <c r="M332">
        <v>16</v>
      </c>
      <c r="N332">
        <v>1390</v>
      </c>
      <c r="O332" s="1" t="s">
        <v>71</v>
      </c>
      <c r="Q332">
        <v>100</v>
      </c>
      <c r="R332" s="2">
        <v>0.94539451600000002</v>
      </c>
      <c r="S332">
        <v>99.720532127947862</v>
      </c>
      <c r="T332" s="2">
        <v>0.58634463699999995</v>
      </c>
    </row>
    <row r="333" spans="2:20" x14ac:dyDescent="0.25">
      <c r="B333" s="1" t="s">
        <v>36</v>
      </c>
      <c r="C333" s="1" t="s">
        <v>58</v>
      </c>
      <c r="D333" s="1" t="s">
        <v>60</v>
      </c>
      <c r="E333" s="1">
        <v>1724.02</v>
      </c>
      <c r="F333" s="1">
        <v>278.07222697140276</v>
      </c>
      <c r="G333" s="1">
        <v>141.90048973208775</v>
      </c>
      <c r="H333" s="7">
        <v>6.5552091254752849</v>
      </c>
      <c r="I333">
        <v>608.35019999999997</v>
      </c>
      <c r="J333">
        <v>0.93500000000000005</v>
      </c>
      <c r="K333">
        <v>1.5150000000000001</v>
      </c>
      <c r="L333">
        <v>103</v>
      </c>
      <c r="M333">
        <v>17</v>
      </c>
      <c r="N333">
        <v>1390</v>
      </c>
      <c r="O333" s="1" t="s">
        <v>71</v>
      </c>
      <c r="Q333">
        <v>100</v>
      </c>
      <c r="R333" s="2">
        <v>0.94539451600000002</v>
      </c>
      <c r="S333">
        <v>99.76072989245651</v>
      </c>
      <c r="T333" s="2">
        <v>0.57225154600000006</v>
      </c>
    </row>
    <row r="334" spans="2:20" x14ac:dyDescent="0.25">
      <c r="B334" s="1" t="s">
        <v>36</v>
      </c>
      <c r="C334" s="1" t="s">
        <v>58</v>
      </c>
      <c r="D334" s="1" t="s">
        <v>60</v>
      </c>
      <c r="E334" s="1">
        <v>1724.02</v>
      </c>
      <c r="F334" s="1">
        <v>278.07222697140276</v>
      </c>
      <c r="G334" s="1">
        <v>141.90048973208775</v>
      </c>
      <c r="H334" s="7">
        <v>6.5552091254752849</v>
      </c>
      <c r="I334">
        <v>608.35019999999997</v>
      </c>
      <c r="J334">
        <v>0.93500000000000005</v>
      </c>
      <c r="K334">
        <v>1.5150000000000001</v>
      </c>
      <c r="L334">
        <v>103</v>
      </c>
      <c r="M334">
        <v>18</v>
      </c>
      <c r="N334">
        <v>1390</v>
      </c>
      <c r="O334" s="1" t="s">
        <v>71</v>
      </c>
      <c r="Q334">
        <v>100</v>
      </c>
      <c r="R334" s="2">
        <v>0.94539451600000002</v>
      </c>
      <c r="S334">
        <v>99.79778164239103</v>
      </c>
      <c r="T334" s="2">
        <v>0.55906804899999996</v>
      </c>
    </row>
    <row r="335" spans="2:20" x14ac:dyDescent="0.25">
      <c r="B335" s="1" t="s">
        <v>36</v>
      </c>
      <c r="C335" s="1" t="s">
        <v>58</v>
      </c>
      <c r="D335" s="1" t="s">
        <v>60</v>
      </c>
      <c r="E335" s="1">
        <v>1724.02</v>
      </c>
      <c r="F335" s="1">
        <v>278.07222697140276</v>
      </c>
      <c r="G335" s="1">
        <v>141.90048973208775</v>
      </c>
      <c r="H335" s="7">
        <v>6.5552091254752849</v>
      </c>
      <c r="I335">
        <v>608.35019999999997</v>
      </c>
      <c r="J335">
        <v>0.93500000000000005</v>
      </c>
      <c r="K335">
        <v>1.5150000000000001</v>
      </c>
      <c r="L335">
        <v>103</v>
      </c>
      <c r="M335">
        <v>19</v>
      </c>
      <c r="N335">
        <v>1390</v>
      </c>
      <c r="O335" s="1" t="s">
        <v>71</v>
      </c>
      <c r="Q335">
        <v>100</v>
      </c>
      <c r="R335" s="2">
        <v>0.94539451600000002</v>
      </c>
      <c r="S335">
        <v>99.831842403643648</v>
      </c>
      <c r="T335" s="2">
        <v>0.54678110199999996</v>
      </c>
    </row>
    <row r="336" spans="2:20" x14ac:dyDescent="0.25">
      <c r="B336" s="1" t="s">
        <v>36</v>
      </c>
      <c r="C336" s="1" t="s">
        <v>58</v>
      </c>
      <c r="D336" s="1" t="s">
        <v>60</v>
      </c>
      <c r="E336" s="1">
        <v>1724.02</v>
      </c>
      <c r="F336" s="1">
        <v>278.07222697140276</v>
      </c>
      <c r="G336" s="1">
        <v>141.90048973208775</v>
      </c>
      <c r="H336" s="7">
        <v>6.5552091254752849</v>
      </c>
      <c r="I336">
        <v>608.35019999999997</v>
      </c>
      <c r="J336">
        <v>0.93500000000000005</v>
      </c>
      <c r="K336">
        <v>1.5150000000000001</v>
      </c>
      <c r="L336">
        <v>103</v>
      </c>
      <c r="M336">
        <v>20</v>
      </c>
      <c r="N336">
        <v>1390</v>
      </c>
      <c r="O336" s="1" t="s">
        <v>71</v>
      </c>
      <c r="Q336">
        <v>100</v>
      </c>
      <c r="R336" s="2">
        <v>0.94539451600000002</v>
      </c>
      <c r="S336">
        <v>99.862982387216292</v>
      </c>
      <c r="T336" s="2">
        <v>0.53540417100000004</v>
      </c>
    </row>
    <row r="337" spans="2:20" x14ac:dyDescent="0.25">
      <c r="B337" s="1" t="s">
        <v>36</v>
      </c>
      <c r="C337" s="1" t="s">
        <v>58</v>
      </c>
      <c r="D337" s="1" t="s">
        <v>60</v>
      </c>
      <c r="E337" s="1">
        <v>1724.02</v>
      </c>
      <c r="F337" s="1">
        <v>278.07222697140276</v>
      </c>
      <c r="G337" s="1">
        <v>141.90048973208775</v>
      </c>
      <c r="H337" s="7">
        <v>6.5552091254752849</v>
      </c>
      <c r="I337">
        <v>608.35019999999997</v>
      </c>
      <c r="J337">
        <v>0.93500000000000005</v>
      </c>
      <c r="K337">
        <v>1.5649999999999999</v>
      </c>
      <c r="L337">
        <v>103</v>
      </c>
      <c r="M337">
        <v>1</v>
      </c>
      <c r="N337">
        <v>1390</v>
      </c>
      <c r="O337" s="1" t="s">
        <v>71</v>
      </c>
      <c r="Q337">
        <v>100</v>
      </c>
      <c r="R337" s="2">
        <v>0.94539451600000002</v>
      </c>
      <c r="S337">
        <v>73.073893070498713</v>
      </c>
      <c r="T337" s="2">
        <v>0.95446580999999997</v>
      </c>
    </row>
    <row r="338" spans="2:20" x14ac:dyDescent="0.25">
      <c r="B338" s="1" t="s">
        <v>36</v>
      </c>
      <c r="C338" s="1" t="s">
        <v>58</v>
      </c>
      <c r="D338" s="1" t="s">
        <v>60</v>
      </c>
      <c r="E338" s="1">
        <v>1724.02</v>
      </c>
      <c r="F338" s="1">
        <v>278.07222697140276</v>
      </c>
      <c r="G338" s="1">
        <v>141.90048973208775</v>
      </c>
      <c r="H338" s="7">
        <v>6.5552091254752849</v>
      </c>
      <c r="I338">
        <v>608.35019999999997</v>
      </c>
      <c r="J338">
        <v>0.93500000000000005</v>
      </c>
      <c r="K338">
        <v>1.5649999999999999</v>
      </c>
      <c r="L338">
        <v>103</v>
      </c>
      <c r="M338">
        <v>2</v>
      </c>
      <c r="N338">
        <v>1390</v>
      </c>
      <c r="O338" s="1" t="s">
        <v>71</v>
      </c>
      <c r="Q338">
        <v>100</v>
      </c>
      <c r="R338" s="2">
        <v>0.94539451600000002</v>
      </c>
      <c r="S338">
        <v>94.12261115986999</v>
      </c>
      <c r="T338" s="2">
        <v>0.92388671200000005</v>
      </c>
    </row>
    <row r="339" spans="2:20" x14ac:dyDescent="0.25">
      <c r="B339" s="1" t="s">
        <v>36</v>
      </c>
      <c r="C339" s="1" t="s">
        <v>58</v>
      </c>
      <c r="D339" s="1" t="s">
        <v>60</v>
      </c>
      <c r="E339" s="1">
        <v>1724.02</v>
      </c>
      <c r="F339" s="1">
        <v>278.07222697140276</v>
      </c>
      <c r="G339" s="1">
        <v>141.90048973208775</v>
      </c>
      <c r="H339" s="7">
        <v>6.5552091254752849</v>
      </c>
      <c r="I339">
        <v>608.35019999999997</v>
      </c>
      <c r="J339">
        <v>0.93500000000000005</v>
      </c>
      <c r="K339">
        <v>1.5649999999999999</v>
      </c>
      <c r="L339">
        <v>103</v>
      </c>
      <c r="M339">
        <v>3</v>
      </c>
      <c r="N339">
        <v>1390</v>
      </c>
      <c r="O339" s="1" t="s">
        <v>71</v>
      </c>
      <c r="Q339">
        <v>100</v>
      </c>
      <c r="R339" s="2">
        <v>0.94539451600000002</v>
      </c>
      <c r="S339">
        <v>98.040254151947565</v>
      </c>
      <c r="T339" s="2">
        <v>0.88875296199999998</v>
      </c>
    </row>
    <row r="340" spans="2:20" x14ac:dyDescent="0.25">
      <c r="B340" s="1" t="s">
        <v>36</v>
      </c>
      <c r="C340" s="1" t="s">
        <v>58</v>
      </c>
      <c r="D340" s="1" t="s">
        <v>60</v>
      </c>
      <c r="E340" s="1">
        <v>1724.02</v>
      </c>
      <c r="F340" s="1">
        <v>278.07222697140276</v>
      </c>
      <c r="G340" s="1">
        <v>141.90048973208775</v>
      </c>
      <c r="H340" s="7">
        <v>6.5552091254752849</v>
      </c>
      <c r="I340">
        <v>608.35019999999997</v>
      </c>
      <c r="J340">
        <v>0.93500000000000005</v>
      </c>
      <c r="K340">
        <v>1.5649999999999999</v>
      </c>
      <c r="L340">
        <v>103</v>
      </c>
      <c r="M340">
        <v>4</v>
      </c>
      <c r="N340">
        <v>1390</v>
      </c>
      <c r="O340" s="1" t="s">
        <v>71</v>
      </c>
      <c r="Q340">
        <v>100</v>
      </c>
      <c r="R340" s="2">
        <v>0.94539451600000002</v>
      </c>
      <c r="S340">
        <v>98.711798556541112</v>
      </c>
      <c r="T340" s="2">
        <v>0.85434674499999996</v>
      </c>
    </row>
    <row r="341" spans="2:20" x14ac:dyDescent="0.25">
      <c r="B341" s="1" t="s">
        <v>36</v>
      </c>
      <c r="C341" s="1" t="s">
        <v>58</v>
      </c>
      <c r="D341" s="1" t="s">
        <v>60</v>
      </c>
      <c r="E341" s="1">
        <v>1724.02</v>
      </c>
      <c r="F341" s="1">
        <v>278.07222697140276</v>
      </c>
      <c r="G341" s="1">
        <v>141.90048973208775</v>
      </c>
      <c r="H341" s="7">
        <v>6.5552091254752849</v>
      </c>
      <c r="I341">
        <v>608.35019999999997</v>
      </c>
      <c r="J341">
        <v>0.93500000000000005</v>
      </c>
      <c r="K341">
        <v>1.5649999999999999</v>
      </c>
      <c r="L341">
        <v>103</v>
      </c>
      <c r="M341">
        <v>5</v>
      </c>
      <c r="N341">
        <v>1390</v>
      </c>
      <c r="O341" s="1" t="s">
        <v>71</v>
      </c>
      <c r="Q341">
        <v>100</v>
      </c>
      <c r="R341" s="2">
        <v>0.94539451600000002</v>
      </c>
      <c r="S341">
        <v>98.901340965017098</v>
      </c>
      <c r="T341" s="2">
        <v>0.82223601499999999</v>
      </c>
    </row>
    <row r="342" spans="2:20" x14ac:dyDescent="0.25">
      <c r="B342" s="1" t="s">
        <v>36</v>
      </c>
      <c r="C342" s="1" t="s">
        <v>58</v>
      </c>
      <c r="D342" s="1" t="s">
        <v>60</v>
      </c>
      <c r="E342" s="1">
        <v>1724.02</v>
      </c>
      <c r="F342" s="1">
        <v>278.07222697140276</v>
      </c>
      <c r="G342" s="1">
        <v>141.90048973208775</v>
      </c>
      <c r="H342" s="7">
        <v>6.5552091254752849</v>
      </c>
      <c r="I342">
        <v>608.35019999999997</v>
      </c>
      <c r="J342">
        <v>0.93500000000000005</v>
      </c>
      <c r="K342">
        <v>1.5649999999999999</v>
      </c>
      <c r="L342">
        <v>103</v>
      </c>
      <c r="M342">
        <v>6</v>
      </c>
      <c r="N342">
        <v>1390</v>
      </c>
      <c r="O342" s="1" t="s">
        <v>71</v>
      </c>
      <c r="Q342">
        <v>100</v>
      </c>
      <c r="R342" s="2">
        <v>0.94539451600000002</v>
      </c>
      <c r="S342">
        <v>99.020245251557668</v>
      </c>
      <c r="T342" s="2">
        <v>0.79251491600000001</v>
      </c>
    </row>
    <row r="343" spans="2:20" x14ac:dyDescent="0.25">
      <c r="B343" s="1" t="s">
        <v>36</v>
      </c>
      <c r="C343" s="1" t="s">
        <v>58</v>
      </c>
      <c r="D343" s="1" t="s">
        <v>60</v>
      </c>
      <c r="E343" s="1">
        <v>1724.02</v>
      </c>
      <c r="F343" s="1">
        <v>278.07222697140276</v>
      </c>
      <c r="G343" s="1">
        <v>141.90048973208775</v>
      </c>
      <c r="H343" s="7">
        <v>6.5552091254752849</v>
      </c>
      <c r="I343">
        <v>608.35019999999997</v>
      </c>
      <c r="J343">
        <v>0.93500000000000005</v>
      </c>
      <c r="K343">
        <v>1.5649999999999999</v>
      </c>
      <c r="L343">
        <v>103</v>
      </c>
      <c r="M343">
        <v>7</v>
      </c>
      <c r="N343">
        <v>1390</v>
      </c>
      <c r="O343" s="1" t="s">
        <v>71</v>
      </c>
      <c r="Q343">
        <v>100</v>
      </c>
      <c r="R343" s="2">
        <v>0.94539451600000002</v>
      </c>
      <c r="S343">
        <v>99.121392323283757</v>
      </c>
      <c r="T343" s="2">
        <v>0.76497747999999999</v>
      </c>
    </row>
    <row r="344" spans="2:20" x14ac:dyDescent="0.25">
      <c r="B344" s="1" t="s">
        <v>36</v>
      </c>
      <c r="C344" s="1" t="s">
        <v>58</v>
      </c>
      <c r="D344" s="1" t="s">
        <v>60</v>
      </c>
      <c r="E344" s="1">
        <v>1724.02</v>
      </c>
      <c r="F344" s="1">
        <v>278.07222697140276</v>
      </c>
      <c r="G344" s="1">
        <v>141.90048973208775</v>
      </c>
      <c r="H344" s="7">
        <v>6.5552091254752849</v>
      </c>
      <c r="I344">
        <v>608.35019999999997</v>
      </c>
      <c r="J344">
        <v>0.93500000000000005</v>
      </c>
      <c r="K344">
        <v>1.5649999999999999</v>
      </c>
      <c r="L344">
        <v>103</v>
      </c>
      <c r="M344">
        <v>8</v>
      </c>
      <c r="N344">
        <v>1390</v>
      </c>
      <c r="O344" s="1" t="s">
        <v>71</v>
      </c>
      <c r="Q344">
        <v>100</v>
      </c>
      <c r="R344" s="2">
        <v>0.94539451600000002</v>
      </c>
      <c r="S344">
        <v>99.21187945207916</v>
      </c>
      <c r="T344" s="2">
        <v>0.73940123000000002</v>
      </c>
    </row>
    <row r="345" spans="2:20" x14ac:dyDescent="0.25">
      <c r="B345" s="1" t="s">
        <v>36</v>
      </c>
      <c r="C345" s="1" t="s">
        <v>58</v>
      </c>
      <c r="D345" s="1" t="s">
        <v>60</v>
      </c>
      <c r="E345" s="1">
        <v>1724.02</v>
      </c>
      <c r="F345" s="1">
        <v>278.07222697140276</v>
      </c>
      <c r="G345" s="1">
        <v>141.90048973208775</v>
      </c>
      <c r="H345" s="7">
        <v>6.5552091254752849</v>
      </c>
      <c r="I345">
        <v>608.35019999999997</v>
      </c>
      <c r="J345">
        <v>0.93500000000000005</v>
      </c>
      <c r="K345">
        <v>1.5649999999999999</v>
      </c>
      <c r="L345">
        <v>103</v>
      </c>
      <c r="M345">
        <v>9</v>
      </c>
      <c r="N345">
        <v>1390</v>
      </c>
      <c r="O345" s="1" t="s">
        <v>71</v>
      </c>
      <c r="Q345">
        <v>100</v>
      </c>
      <c r="R345" s="2">
        <v>0.94539451600000002</v>
      </c>
      <c r="S345">
        <v>99.293617657837274</v>
      </c>
      <c r="T345" s="2">
        <v>0.715590006</v>
      </c>
    </row>
    <row r="346" spans="2:20" x14ac:dyDescent="0.25">
      <c r="B346" s="1" t="s">
        <v>36</v>
      </c>
      <c r="C346" s="1" t="s">
        <v>58</v>
      </c>
      <c r="D346" s="1" t="s">
        <v>60</v>
      </c>
      <c r="E346" s="1">
        <v>1724.02</v>
      </c>
      <c r="F346" s="1">
        <v>278.07222697140276</v>
      </c>
      <c r="G346" s="1">
        <v>141.90048973208775</v>
      </c>
      <c r="H346" s="7">
        <v>6.5552091254752849</v>
      </c>
      <c r="I346">
        <v>608.35019999999997</v>
      </c>
      <c r="J346">
        <v>0.93500000000000005</v>
      </c>
      <c r="K346">
        <v>1.5649999999999999</v>
      </c>
      <c r="L346">
        <v>103</v>
      </c>
      <c r="M346">
        <v>10</v>
      </c>
      <c r="N346">
        <v>1390</v>
      </c>
      <c r="O346" s="1" t="s">
        <v>71</v>
      </c>
      <c r="Q346">
        <v>100</v>
      </c>
      <c r="R346" s="2">
        <v>0.94539451600000002</v>
      </c>
      <c r="S346">
        <v>99.367819012223791</v>
      </c>
      <c r="T346" s="2">
        <v>0.69337478600000002</v>
      </c>
    </row>
    <row r="347" spans="2:20" x14ac:dyDescent="0.25">
      <c r="B347" s="1" t="s">
        <v>36</v>
      </c>
      <c r="C347" s="1" t="s">
        <v>58</v>
      </c>
      <c r="D347" s="1" t="s">
        <v>60</v>
      </c>
      <c r="E347" s="1">
        <v>1724.02</v>
      </c>
      <c r="F347" s="1">
        <v>278.07222697140276</v>
      </c>
      <c r="G347" s="1">
        <v>141.90048973208775</v>
      </c>
      <c r="H347" s="7">
        <v>6.5552091254752849</v>
      </c>
      <c r="I347">
        <v>608.35019999999997</v>
      </c>
      <c r="J347">
        <v>0.93500000000000005</v>
      </c>
      <c r="K347">
        <v>1.5649999999999999</v>
      </c>
      <c r="L347">
        <v>103</v>
      </c>
      <c r="M347">
        <v>11</v>
      </c>
      <c r="N347">
        <v>1390</v>
      </c>
      <c r="O347" s="1" t="s">
        <v>71</v>
      </c>
      <c r="Q347">
        <v>100</v>
      </c>
      <c r="R347" s="2">
        <v>0.94539451600000002</v>
      </c>
      <c r="S347">
        <v>99.435454183098756</v>
      </c>
      <c r="T347" s="2">
        <v>0.67260988899999996</v>
      </c>
    </row>
    <row r="348" spans="2:20" x14ac:dyDescent="0.25">
      <c r="B348" s="1" t="s">
        <v>36</v>
      </c>
      <c r="C348" s="1" t="s">
        <v>58</v>
      </c>
      <c r="D348" s="1" t="s">
        <v>60</v>
      </c>
      <c r="E348" s="1">
        <v>1724.02</v>
      </c>
      <c r="F348" s="1">
        <v>278.07222697140276</v>
      </c>
      <c r="G348" s="1">
        <v>141.90048973208775</v>
      </c>
      <c r="H348" s="7">
        <v>6.5552091254752849</v>
      </c>
      <c r="I348">
        <v>608.35019999999997</v>
      </c>
      <c r="J348">
        <v>0.93500000000000005</v>
      </c>
      <c r="K348">
        <v>1.5649999999999999</v>
      </c>
      <c r="L348">
        <v>103</v>
      </c>
      <c r="M348">
        <v>12</v>
      </c>
      <c r="N348">
        <v>1390</v>
      </c>
      <c r="O348" s="1" t="s">
        <v>71</v>
      </c>
      <c r="Q348">
        <v>100</v>
      </c>
      <c r="R348" s="2">
        <v>0.94539451600000002</v>
      </c>
      <c r="S348">
        <v>99.497322048637344</v>
      </c>
      <c r="T348" s="2">
        <v>0.65316956599999998</v>
      </c>
    </row>
    <row r="349" spans="2:20" x14ac:dyDescent="0.25">
      <c r="B349" s="1" t="s">
        <v>36</v>
      </c>
      <c r="C349" s="1" t="s">
        <v>58</v>
      </c>
      <c r="D349" s="1" t="s">
        <v>60</v>
      </c>
      <c r="E349" s="1">
        <v>1724.02</v>
      </c>
      <c r="F349" s="1">
        <v>278.07222697140276</v>
      </c>
      <c r="G349" s="1">
        <v>141.90048973208775</v>
      </c>
      <c r="H349" s="7">
        <v>6.5552091254752849</v>
      </c>
      <c r="I349">
        <v>608.35019999999997</v>
      </c>
      <c r="J349">
        <v>0.93500000000000005</v>
      </c>
      <c r="K349">
        <v>1.5649999999999999</v>
      </c>
      <c r="L349">
        <v>103</v>
      </c>
      <c r="M349">
        <v>13</v>
      </c>
      <c r="N349">
        <v>1390</v>
      </c>
      <c r="O349" s="1" t="s">
        <v>71</v>
      </c>
      <c r="Q349">
        <v>100</v>
      </c>
      <c r="R349" s="2">
        <v>0.94539451600000002</v>
      </c>
      <c r="S349">
        <v>99.554087872815401</v>
      </c>
      <c r="T349" s="2">
        <v>0.63494533200000003</v>
      </c>
    </row>
    <row r="350" spans="2:20" x14ac:dyDescent="0.25">
      <c r="B350" s="1" t="s">
        <v>36</v>
      </c>
      <c r="C350" s="1" t="s">
        <v>58</v>
      </c>
      <c r="D350" s="1" t="s">
        <v>60</v>
      </c>
      <c r="E350" s="1">
        <v>1724.02</v>
      </c>
      <c r="F350" s="1">
        <v>278.07222697140276</v>
      </c>
      <c r="G350" s="1">
        <v>141.90048973208775</v>
      </c>
      <c r="H350" s="7">
        <v>6.5552091254752849</v>
      </c>
      <c r="I350">
        <v>608.35019999999997</v>
      </c>
      <c r="J350">
        <v>0.93500000000000005</v>
      </c>
      <c r="K350">
        <v>1.5649999999999999</v>
      </c>
      <c r="L350">
        <v>103</v>
      </c>
      <c r="M350">
        <v>14</v>
      </c>
      <c r="N350">
        <v>1390</v>
      </c>
      <c r="O350" s="1" t="s">
        <v>71</v>
      </c>
      <c r="Q350">
        <v>100</v>
      </c>
      <c r="R350" s="2">
        <v>0.94539451600000002</v>
      </c>
      <c r="S350">
        <v>99.606305761577318</v>
      </c>
      <c r="T350" s="2">
        <v>0.61784397099999999</v>
      </c>
    </row>
    <row r="351" spans="2:20" x14ac:dyDescent="0.25">
      <c r="B351" s="1" t="s">
        <v>36</v>
      </c>
      <c r="C351" s="1" t="s">
        <v>58</v>
      </c>
      <c r="D351" s="1" t="s">
        <v>60</v>
      </c>
      <c r="E351" s="1">
        <v>1724.02</v>
      </c>
      <c r="F351" s="1">
        <v>278.07222697140276</v>
      </c>
      <c r="G351" s="1">
        <v>141.90048973208775</v>
      </c>
      <c r="H351" s="7">
        <v>6.5552091254752849</v>
      </c>
      <c r="I351">
        <v>608.35019999999997</v>
      </c>
      <c r="J351">
        <v>0.93500000000000005</v>
      </c>
      <c r="K351">
        <v>1.5649999999999999</v>
      </c>
      <c r="L351">
        <v>103</v>
      </c>
      <c r="M351">
        <v>15</v>
      </c>
      <c r="N351">
        <v>1390</v>
      </c>
      <c r="O351" s="1" t="s">
        <v>71</v>
      </c>
      <c r="Q351">
        <v>100</v>
      </c>
      <c r="R351" s="2">
        <v>0.94539451600000002</v>
      </c>
      <c r="S351">
        <v>99.6544383119831</v>
      </c>
      <c r="T351" s="2">
        <v>0.60178615800000002</v>
      </c>
    </row>
    <row r="352" spans="2:20" x14ac:dyDescent="0.25">
      <c r="B352" s="1" t="s">
        <v>36</v>
      </c>
      <c r="C352" s="1" t="s">
        <v>58</v>
      </c>
      <c r="D352" s="1" t="s">
        <v>60</v>
      </c>
      <c r="E352" s="1">
        <v>1724.02</v>
      </c>
      <c r="F352" s="1">
        <v>278.07222697140276</v>
      </c>
      <c r="G352" s="1">
        <v>141.90048973208775</v>
      </c>
      <c r="H352" s="7">
        <v>6.5552091254752849</v>
      </c>
      <c r="I352">
        <v>608.35019999999997</v>
      </c>
      <c r="J352">
        <v>0.93500000000000005</v>
      </c>
      <c r="K352">
        <v>1.5649999999999999</v>
      </c>
      <c r="L352">
        <v>103</v>
      </c>
      <c r="M352">
        <v>16</v>
      </c>
      <c r="N352">
        <v>1390</v>
      </c>
      <c r="O352" s="1" t="s">
        <v>71</v>
      </c>
      <c r="Q352">
        <v>100</v>
      </c>
      <c r="R352" s="2">
        <v>0.94539451600000002</v>
      </c>
      <c r="S352">
        <v>99.698868963100637</v>
      </c>
      <c r="T352" s="2">
        <v>0.58670567900000004</v>
      </c>
    </row>
    <row r="353" spans="2:20" x14ac:dyDescent="0.25">
      <c r="B353" s="1" t="s">
        <v>36</v>
      </c>
      <c r="C353" s="1" t="s">
        <v>58</v>
      </c>
      <c r="D353" s="1" t="s">
        <v>60</v>
      </c>
      <c r="E353" s="1">
        <v>1724.02</v>
      </c>
      <c r="F353" s="1">
        <v>278.07222697140276</v>
      </c>
      <c r="G353" s="1">
        <v>141.90048973208775</v>
      </c>
      <c r="H353" s="7">
        <v>6.5552091254752849</v>
      </c>
      <c r="I353">
        <v>608.35019999999997</v>
      </c>
      <c r="J353">
        <v>0.93500000000000005</v>
      </c>
      <c r="K353">
        <v>1.5649999999999999</v>
      </c>
      <c r="L353">
        <v>103</v>
      </c>
      <c r="M353">
        <v>17</v>
      </c>
      <c r="N353">
        <v>1390</v>
      </c>
      <c r="O353" s="1" t="s">
        <v>71</v>
      </c>
      <c r="Q353">
        <v>100</v>
      </c>
      <c r="R353" s="2">
        <v>0.94539451600000002</v>
      </c>
      <c r="S353">
        <v>99.739913785493997</v>
      </c>
      <c r="T353" s="2">
        <v>0.57254936899999997</v>
      </c>
    </row>
    <row r="354" spans="2:20" x14ac:dyDescent="0.25">
      <c r="B354" s="1" t="s">
        <v>36</v>
      </c>
      <c r="C354" s="1" t="s">
        <v>58</v>
      </c>
      <c r="D354" s="1" t="s">
        <v>60</v>
      </c>
      <c r="E354" s="1">
        <v>1724.02</v>
      </c>
      <c r="F354" s="1">
        <v>278.07222697140276</v>
      </c>
      <c r="G354" s="1">
        <v>141.90048973208775</v>
      </c>
      <c r="H354" s="7">
        <v>6.5552091254752849</v>
      </c>
      <c r="I354">
        <v>608.35019999999997</v>
      </c>
      <c r="J354">
        <v>0.93500000000000005</v>
      </c>
      <c r="K354">
        <v>1.5649999999999999</v>
      </c>
      <c r="L354">
        <v>103</v>
      </c>
      <c r="M354">
        <v>18</v>
      </c>
      <c r="N354">
        <v>1390</v>
      </c>
      <c r="O354" s="1" t="s">
        <v>71</v>
      </c>
      <c r="Q354">
        <v>100</v>
      </c>
      <c r="R354" s="2">
        <v>0.94539451600000002</v>
      </c>
      <c r="S354">
        <v>99.77782204262752</v>
      </c>
      <c r="T354" s="2">
        <v>0.55927793400000003</v>
      </c>
    </row>
    <row r="355" spans="2:20" x14ac:dyDescent="0.25">
      <c r="B355" s="1" t="s">
        <v>36</v>
      </c>
      <c r="C355" s="1" t="s">
        <v>58</v>
      </c>
      <c r="D355" s="1" t="s">
        <v>60</v>
      </c>
      <c r="E355" s="1">
        <v>1724.02</v>
      </c>
      <c r="F355" s="1">
        <v>278.07222697140276</v>
      </c>
      <c r="G355" s="1">
        <v>141.90048973208775</v>
      </c>
      <c r="H355" s="7">
        <v>6.5552091254752849</v>
      </c>
      <c r="I355">
        <v>608.35019999999997</v>
      </c>
      <c r="J355">
        <v>0.93500000000000005</v>
      </c>
      <c r="K355">
        <v>1.5649999999999999</v>
      </c>
      <c r="L355">
        <v>103</v>
      </c>
      <c r="M355">
        <v>19</v>
      </c>
      <c r="N355">
        <v>1390</v>
      </c>
      <c r="O355" s="1" t="s">
        <v>71</v>
      </c>
      <c r="Q355">
        <v>100</v>
      </c>
      <c r="R355" s="2">
        <v>0.94539451600000002</v>
      </c>
      <c r="S355">
        <v>99.81278012069528</v>
      </c>
      <c r="T355" s="2">
        <v>0.54686810200000002</v>
      </c>
    </row>
    <row r="356" spans="2:20" x14ac:dyDescent="0.25">
      <c r="B356" s="1" t="s">
        <v>36</v>
      </c>
      <c r="C356" s="1" t="s">
        <v>58</v>
      </c>
      <c r="D356" s="1" t="s">
        <v>60</v>
      </c>
      <c r="E356" s="1">
        <v>1724.02</v>
      </c>
      <c r="F356" s="1">
        <v>278.07222697140276</v>
      </c>
      <c r="G356" s="1">
        <v>141.90048973208775</v>
      </c>
      <c r="H356" s="7">
        <v>6.5552091254752849</v>
      </c>
      <c r="I356">
        <v>608.35019999999997</v>
      </c>
      <c r="J356">
        <v>0.93500000000000005</v>
      </c>
      <c r="K356">
        <v>1.5649999999999999</v>
      </c>
      <c r="L356">
        <v>103</v>
      </c>
      <c r="M356">
        <v>20</v>
      </c>
      <c r="N356">
        <v>1390</v>
      </c>
      <c r="O356" s="1" t="s">
        <v>71</v>
      </c>
      <c r="Q356">
        <v>100</v>
      </c>
      <c r="R356" s="2">
        <v>0.94539451600000002</v>
      </c>
      <c r="S356">
        <v>99.844901423345476</v>
      </c>
      <c r="T356" s="2">
        <v>0.53531684300000004</v>
      </c>
    </row>
    <row r="357" spans="2:20" x14ac:dyDescent="0.25">
      <c r="B357" s="1" t="s">
        <v>5</v>
      </c>
      <c r="C357" s="1" t="s">
        <v>12</v>
      </c>
      <c r="D357" s="1" t="s">
        <v>18</v>
      </c>
      <c r="E357" s="1">
        <v>1724.02</v>
      </c>
      <c r="F357" s="1">
        <v>244.41703527276852</v>
      </c>
      <c r="G357" s="1">
        <v>125.93279766252739</v>
      </c>
      <c r="H357" s="7">
        <v>6.1149989536521092</v>
      </c>
      <c r="I357">
        <v>451.32616885092449</v>
      </c>
      <c r="J357">
        <v>0.64999999999999991</v>
      </c>
      <c r="K357">
        <v>1.35</v>
      </c>
      <c r="L357">
        <v>125</v>
      </c>
      <c r="M357">
        <v>12</v>
      </c>
      <c r="N357">
        <v>2200</v>
      </c>
      <c r="O357" s="1" t="s">
        <v>72</v>
      </c>
      <c r="Q357">
        <v>99.32959793643478</v>
      </c>
      <c r="R357" s="2">
        <v>0.94539451600000002</v>
      </c>
      <c r="S357">
        <v>99.476793866819861</v>
      </c>
      <c r="T357" s="2">
        <v>0.65347814100000001</v>
      </c>
    </row>
    <row r="358" spans="2:20" x14ac:dyDescent="0.25">
      <c r="B358" s="1" t="s">
        <v>5</v>
      </c>
      <c r="C358" s="1" t="s">
        <v>12</v>
      </c>
      <c r="D358" s="1" t="s">
        <v>18</v>
      </c>
      <c r="E358" s="1">
        <v>1724.02</v>
      </c>
      <c r="F358" s="1">
        <v>244.41703527276852</v>
      </c>
      <c r="G358" s="1">
        <v>125.93279766252739</v>
      </c>
      <c r="H358" s="7">
        <v>6.1149989536521092</v>
      </c>
      <c r="I358">
        <v>473.89303299789373</v>
      </c>
      <c r="J358">
        <v>0.64999999999999991</v>
      </c>
      <c r="K358">
        <v>1.35</v>
      </c>
      <c r="L358">
        <v>125</v>
      </c>
      <c r="M358">
        <v>12</v>
      </c>
      <c r="N358">
        <v>2200</v>
      </c>
      <c r="O358" s="1" t="s">
        <v>72</v>
      </c>
      <c r="Q358">
        <v>99.998023000943988</v>
      </c>
      <c r="R358" s="2">
        <v>1</v>
      </c>
      <c r="S358">
        <v>93.909794282603883</v>
      </c>
      <c r="T358" s="2">
        <v>0.88054571599999998</v>
      </c>
    </row>
    <row r="359" spans="2:20" x14ac:dyDescent="0.25">
      <c r="B359" s="1" t="s">
        <v>5</v>
      </c>
      <c r="C359" s="1" t="s">
        <v>12</v>
      </c>
      <c r="D359" s="1" t="s">
        <v>18</v>
      </c>
      <c r="E359" s="1">
        <v>1724.02</v>
      </c>
      <c r="F359" s="1">
        <v>244.41703527276852</v>
      </c>
      <c r="G359" s="1">
        <v>125.93279766252739</v>
      </c>
      <c r="H359" s="7">
        <v>6.1149989536521092</v>
      </c>
      <c r="I359">
        <v>496.44737917154214</v>
      </c>
      <c r="J359">
        <v>0.64999999999999991</v>
      </c>
      <c r="K359">
        <v>1.35</v>
      </c>
      <c r="L359">
        <v>125</v>
      </c>
      <c r="M359">
        <v>12</v>
      </c>
      <c r="N359">
        <v>2200</v>
      </c>
      <c r="O359" s="1" t="s">
        <v>72</v>
      </c>
      <c r="Q359">
        <v>99.999999999999986</v>
      </c>
      <c r="R359" s="2">
        <v>0.98830420399999996</v>
      </c>
      <c r="S359">
        <v>93.956295437151283</v>
      </c>
      <c r="T359" s="2">
        <v>0.88308611400000003</v>
      </c>
    </row>
    <row r="360" spans="2:20" x14ac:dyDescent="0.25">
      <c r="B360" s="1" t="s">
        <v>5</v>
      </c>
      <c r="C360" s="1" t="s">
        <v>12</v>
      </c>
      <c r="D360" s="1" t="s">
        <v>18</v>
      </c>
      <c r="E360" s="1">
        <v>1724.02</v>
      </c>
      <c r="F360" s="1">
        <v>244.41703527276852</v>
      </c>
      <c r="G360" s="1">
        <v>125.93279766252739</v>
      </c>
      <c r="H360" s="7">
        <v>6.1149989536521092</v>
      </c>
      <c r="I360">
        <v>519.02442148373518</v>
      </c>
      <c r="J360">
        <v>0.64999999999999991</v>
      </c>
      <c r="K360">
        <v>1.35</v>
      </c>
      <c r="L360">
        <v>125</v>
      </c>
      <c r="M360">
        <v>12</v>
      </c>
      <c r="N360">
        <v>2200</v>
      </c>
      <c r="O360" s="1" t="s">
        <v>72</v>
      </c>
      <c r="Q360">
        <v>99.999999999999986</v>
      </c>
      <c r="R360" s="2">
        <v>0.97175835200000005</v>
      </c>
      <c r="S360">
        <v>93.923878271553562</v>
      </c>
      <c r="T360" s="2">
        <v>0.88290951600000001</v>
      </c>
    </row>
    <row r="361" spans="2:20" x14ac:dyDescent="0.25">
      <c r="B361" s="1" t="s">
        <v>5</v>
      </c>
      <c r="C361" s="1" t="s">
        <v>12</v>
      </c>
      <c r="D361" s="1" t="s">
        <v>18</v>
      </c>
      <c r="E361" s="1">
        <v>1724.02</v>
      </c>
      <c r="F361" s="1">
        <v>244.41703527276852</v>
      </c>
      <c r="G361" s="1">
        <v>125.93279766252739</v>
      </c>
      <c r="H361" s="7">
        <v>6.1149989536521092</v>
      </c>
      <c r="I361">
        <v>541.59128563070442</v>
      </c>
      <c r="J361">
        <v>0.64999999999999991</v>
      </c>
      <c r="K361">
        <v>1.35</v>
      </c>
      <c r="L361">
        <v>125</v>
      </c>
      <c r="M361">
        <v>12</v>
      </c>
      <c r="N361">
        <v>2200</v>
      </c>
      <c r="O361" s="1" t="s">
        <v>72</v>
      </c>
      <c r="Q361">
        <v>99.999999999999986</v>
      </c>
      <c r="R361" s="2">
        <v>0.95575738799999999</v>
      </c>
      <c r="S361">
        <v>93.88970088155169</v>
      </c>
      <c r="T361" s="2">
        <v>0.88264465999999997</v>
      </c>
    </row>
    <row r="362" spans="2:20" x14ac:dyDescent="0.25">
      <c r="B362" s="1" t="s">
        <v>5</v>
      </c>
      <c r="C362" s="1" t="s">
        <v>12</v>
      </c>
      <c r="D362" s="1" t="s">
        <v>18</v>
      </c>
      <c r="E362" s="1">
        <v>1724.02</v>
      </c>
      <c r="F362" s="1">
        <v>244.41703527276852</v>
      </c>
      <c r="G362" s="1">
        <v>125.93279766252739</v>
      </c>
      <c r="H362" s="7">
        <v>6.1149989536521092</v>
      </c>
      <c r="I362">
        <v>564.15697987362523</v>
      </c>
      <c r="J362">
        <v>0.64999999999999991</v>
      </c>
      <c r="K362">
        <v>1.35</v>
      </c>
      <c r="L362">
        <v>125</v>
      </c>
      <c r="M362">
        <v>12</v>
      </c>
      <c r="N362">
        <v>2200</v>
      </c>
      <c r="O362" s="1" t="s">
        <v>72</v>
      </c>
      <c r="Q362">
        <v>99.999999999999986</v>
      </c>
      <c r="R362" s="2">
        <v>0.94027483099999998</v>
      </c>
      <c r="S362">
        <v>93.85419662234824</v>
      </c>
      <c r="T362" s="2">
        <v>0.88231412099999995</v>
      </c>
    </row>
    <row r="363" spans="2:20" x14ac:dyDescent="0.25">
      <c r="B363" s="1" t="s">
        <v>5</v>
      </c>
      <c r="C363" s="1" t="s">
        <v>12</v>
      </c>
      <c r="D363" s="1" t="s">
        <v>18</v>
      </c>
      <c r="E363" s="1">
        <v>1724.02</v>
      </c>
      <c r="F363" s="1">
        <v>244.41703527276852</v>
      </c>
      <c r="G363" s="1">
        <v>125.93279766252739</v>
      </c>
      <c r="H363" s="7">
        <v>6.1149989536521092</v>
      </c>
      <c r="I363">
        <v>586.72384402059447</v>
      </c>
      <c r="J363">
        <v>0.64999999999999991</v>
      </c>
      <c r="K363">
        <v>1.35</v>
      </c>
      <c r="L363">
        <v>125</v>
      </c>
      <c r="M363">
        <v>12</v>
      </c>
      <c r="N363">
        <v>2200</v>
      </c>
      <c r="O363" s="1" t="s">
        <v>72</v>
      </c>
      <c r="Q363">
        <v>99.999999999999986</v>
      </c>
      <c r="R363" s="2">
        <v>0.92528589000000006</v>
      </c>
      <c r="S363">
        <v>93.817805097672377</v>
      </c>
      <c r="T363" s="2">
        <v>0.881940528</v>
      </c>
    </row>
    <row r="364" spans="2:20" x14ac:dyDescent="0.25">
      <c r="B364" s="1" t="s">
        <v>5</v>
      </c>
      <c r="C364" s="1" t="s">
        <v>12</v>
      </c>
      <c r="D364" s="1" t="s">
        <v>18</v>
      </c>
      <c r="E364" s="1">
        <v>1724.02</v>
      </c>
      <c r="F364" s="1">
        <v>244.41703527276852</v>
      </c>
      <c r="G364" s="1">
        <v>125.93279766252739</v>
      </c>
      <c r="H364" s="7">
        <v>6.1149989536521092</v>
      </c>
      <c r="I364">
        <v>609.29012321553944</v>
      </c>
      <c r="J364">
        <v>0.64999999999999991</v>
      </c>
      <c r="K364">
        <v>1.35</v>
      </c>
      <c r="L364">
        <v>125</v>
      </c>
      <c r="M364">
        <v>12</v>
      </c>
      <c r="N364">
        <v>2200</v>
      </c>
      <c r="O364" s="1" t="s">
        <v>72</v>
      </c>
      <c r="Q364">
        <v>99.999999999999986</v>
      </c>
      <c r="R364" s="2">
        <v>0.91076732900000001</v>
      </c>
      <c r="S364">
        <v>93.780856569656279</v>
      </c>
      <c r="T364" s="2">
        <v>0.88154054199999998</v>
      </c>
    </row>
    <row r="365" spans="2:20" x14ac:dyDescent="0.25">
      <c r="B365" s="1" t="s">
        <v>5</v>
      </c>
      <c r="C365" s="1" t="s">
        <v>12</v>
      </c>
      <c r="D365" s="1" t="s">
        <v>18</v>
      </c>
      <c r="E365" s="1">
        <v>1724.02</v>
      </c>
      <c r="F365" s="1">
        <v>244.41703527276852</v>
      </c>
      <c r="G365" s="1">
        <v>125.93279766252739</v>
      </c>
      <c r="H365" s="7">
        <v>6.1149989536521092</v>
      </c>
      <c r="I365">
        <v>631.8564492066464</v>
      </c>
      <c r="J365">
        <v>0.64999999999999991</v>
      </c>
      <c r="K365">
        <v>1.35</v>
      </c>
      <c r="L365">
        <v>125</v>
      </c>
      <c r="M365">
        <v>12</v>
      </c>
      <c r="N365">
        <v>2200</v>
      </c>
      <c r="O365" s="1" t="s">
        <v>72</v>
      </c>
      <c r="Q365">
        <v>99.999999999999986</v>
      </c>
      <c r="R365" s="2">
        <v>0.89669734800000001</v>
      </c>
      <c r="S365">
        <v>93.743550447579992</v>
      </c>
      <c r="T365" s="2">
        <v>0.88112438500000001</v>
      </c>
    </row>
    <row r="366" spans="2:20" x14ac:dyDescent="0.25">
      <c r="B366" s="1" t="s">
        <v>5</v>
      </c>
      <c r="C366" s="1" t="s">
        <v>12</v>
      </c>
      <c r="D366" s="1" t="s">
        <v>18</v>
      </c>
      <c r="E366" s="1">
        <v>1724.02</v>
      </c>
      <c r="F366" s="1">
        <v>244.41703527276852</v>
      </c>
      <c r="G366" s="1">
        <v>125.93279766252739</v>
      </c>
      <c r="H366" s="7">
        <v>6.1149989536521092</v>
      </c>
      <c r="I366">
        <v>654.42275179967248</v>
      </c>
      <c r="J366">
        <v>0.64999999999999991</v>
      </c>
      <c r="K366">
        <v>1.35</v>
      </c>
      <c r="L366">
        <v>125</v>
      </c>
      <c r="M366">
        <v>12</v>
      </c>
      <c r="N366">
        <v>2200</v>
      </c>
      <c r="O366" s="1" t="s">
        <v>72</v>
      </c>
      <c r="Q366">
        <v>99.999999999999986</v>
      </c>
      <c r="R366" s="2">
        <v>0.88305547399999995</v>
      </c>
      <c r="S366">
        <v>93.706007003465672</v>
      </c>
      <c r="T366" s="2">
        <v>0.88069815299999998</v>
      </c>
    </row>
    <row r="367" spans="2:20" x14ac:dyDescent="0.25">
      <c r="B367" s="1" t="s">
        <v>5</v>
      </c>
      <c r="C367" s="1" t="s">
        <v>12</v>
      </c>
      <c r="D367" s="1" t="s">
        <v>18</v>
      </c>
      <c r="E367" s="1">
        <v>1724.02</v>
      </c>
      <c r="F367" s="1">
        <v>244.41703527276852</v>
      </c>
      <c r="G367" s="1">
        <v>125.93279766252739</v>
      </c>
      <c r="H367" s="7">
        <v>6.1149989536521092</v>
      </c>
      <c r="I367">
        <v>676.98905439269834</v>
      </c>
      <c r="J367">
        <v>0.64999999999999991</v>
      </c>
      <c r="K367">
        <v>1.35</v>
      </c>
      <c r="L367">
        <v>125</v>
      </c>
      <c r="M367">
        <v>12</v>
      </c>
      <c r="N367">
        <v>2200</v>
      </c>
      <c r="O367" s="1" t="s">
        <v>72</v>
      </c>
      <c r="Q367">
        <v>99.999999999999986</v>
      </c>
      <c r="R367" s="2">
        <v>0.86982245999999996</v>
      </c>
      <c r="S367">
        <v>93.668296539012914</v>
      </c>
      <c r="T367" s="2">
        <v>0.880265293</v>
      </c>
    </row>
    <row r="368" spans="2:20" x14ac:dyDescent="0.25">
      <c r="B368" s="1" t="s">
        <v>5</v>
      </c>
      <c r="C368" s="1" t="s">
        <v>12</v>
      </c>
      <c r="D368" s="1" t="s">
        <v>18</v>
      </c>
      <c r="E368" s="1">
        <v>1724.02</v>
      </c>
      <c r="F368" s="1">
        <v>244.41703527276852</v>
      </c>
      <c r="G368" s="1">
        <v>125.93279766252739</v>
      </c>
      <c r="H368" s="7">
        <v>6.1149989536521092</v>
      </c>
      <c r="I368">
        <v>451.32616885092449</v>
      </c>
      <c r="J368">
        <v>0.75</v>
      </c>
      <c r="K368">
        <v>1.35</v>
      </c>
      <c r="L368">
        <v>125</v>
      </c>
      <c r="M368">
        <v>12</v>
      </c>
      <c r="N368">
        <v>2200</v>
      </c>
      <c r="O368" s="1" t="s">
        <v>72</v>
      </c>
      <c r="Q368">
        <v>95.508152693056857</v>
      </c>
      <c r="R368" s="2">
        <v>1</v>
      </c>
      <c r="S368">
        <v>92.779931451144236</v>
      </c>
      <c r="T368" s="2">
        <v>0.86695096199999999</v>
      </c>
    </row>
    <row r="369" spans="2:20" x14ac:dyDescent="0.25">
      <c r="B369" s="1" t="s">
        <v>5</v>
      </c>
      <c r="C369" s="1" t="s">
        <v>12</v>
      </c>
      <c r="D369" s="1" t="s">
        <v>18</v>
      </c>
      <c r="E369" s="1">
        <v>1724.02</v>
      </c>
      <c r="F369" s="1">
        <v>244.41703527276852</v>
      </c>
      <c r="G369" s="1">
        <v>125.93279766252739</v>
      </c>
      <c r="H369" s="7">
        <v>6.1149989536521092</v>
      </c>
      <c r="I369">
        <v>473.89303299789373</v>
      </c>
      <c r="J369">
        <v>0.75</v>
      </c>
      <c r="K369">
        <v>1.35</v>
      </c>
      <c r="L369">
        <v>125</v>
      </c>
      <c r="M369">
        <v>12</v>
      </c>
      <c r="N369">
        <v>2200</v>
      </c>
      <c r="O369" s="1" t="s">
        <v>72</v>
      </c>
      <c r="Q369">
        <v>99.631291005284339</v>
      </c>
      <c r="R369" s="2">
        <v>1</v>
      </c>
      <c r="S369">
        <v>92.901748229584044</v>
      </c>
      <c r="T369" s="2">
        <v>0.87670321200000001</v>
      </c>
    </row>
    <row r="370" spans="2:20" x14ac:dyDescent="0.25">
      <c r="B370" s="1" t="s">
        <v>5</v>
      </c>
      <c r="C370" s="1" t="s">
        <v>12</v>
      </c>
      <c r="D370" s="1" t="s">
        <v>18</v>
      </c>
      <c r="E370" s="1">
        <v>1724.02</v>
      </c>
      <c r="F370" s="1">
        <v>244.41703527276852</v>
      </c>
      <c r="G370" s="1">
        <v>125.93279766252739</v>
      </c>
      <c r="H370" s="7">
        <v>6.1149989536521092</v>
      </c>
      <c r="I370">
        <v>496.44737917154214</v>
      </c>
      <c r="J370">
        <v>0.75</v>
      </c>
      <c r="K370">
        <v>1.35</v>
      </c>
      <c r="L370">
        <v>125</v>
      </c>
      <c r="M370">
        <v>12</v>
      </c>
      <c r="N370">
        <v>2200</v>
      </c>
      <c r="O370" s="1" t="s">
        <v>72</v>
      </c>
      <c r="Q370">
        <v>99.999813022500746</v>
      </c>
      <c r="R370" s="2">
        <v>1</v>
      </c>
      <c r="S370">
        <v>93.00601328296294</v>
      </c>
      <c r="T370" s="2">
        <v>0.87989217500000005</v>
      </c>
    </row>
    <row r="371" spans="2:20" x14ac:dyDescent="0.25">
      <c r="B371" s="1" t="s">
        <v>5</v>
      </c>
      <c r="C371" s="1" t="s">
        <v>12</v>
      </c>
      <c r="D371" s="1" t="s">
        <v>18</v>
      </c>
      <c r="E371" s="1">
        <v>1724.02</v>
      </c>
      <c r="F371" s="1">
        <v>244.41703527276852</v>
      </c>
      <c r="G371" s="1">
        <v>125.93279766252739</v>
      </c>
      <c r="H371" s="7">
        <v>6.1149989536521092</v>
      </c>
      <c r="I371">
        <v>519.02442148373518</v>
      </c>
      <c r="J371">
        <v>0.75</v>
      </c>
      <c r="K371">
        <v>1.35</v>
      </c>
      <c r="L371">
        <v>125</v>
      </c>
      <c r="M371">
        <v>12</v>
      </c>
      <c r="N371">
        <v>2200</v>
      </c>
      <c r="O371" s="1" t="s">
        <v>72</v>
      </c>
      <c r="Q371">
        <v>99.999999999999986</v>
      </c>
      <c r="R371" s="2">
        <v>0.98562770799999999</v>
      </c>
      <c r="S371">
        <v>92.885076160234846</v>
      </c>
      <c r="T371" s="2">
        <v>0.87508558400000003</v>
      </c>
    </row>
    <row r="372" spans="2:20" x14ac:dyDescent="0.25">
      <c r="B372" s="1" t="s">
        <v>5</v>
      </c>
      <c r="C372" s="1" t="s">
        <v>12</v>
      </c>
      <c r="D372" s="1" t="s">
        <v>18</v>
      </c>
      <c r="E372" s="1">
        <v>1724.02</v>
      </c>
      <c r="F372" s="1">
        <v>244.41703527276852</v>
      </c>
      <c r="G372" s="1">
        <v>125.93279766252739</v>
      </c>
      <c r="H372" s="7">
        <v>6.1149989536521092</v>
      </c>
      <c r="I372">
        <v>541.59128563070442</v>
      </c>
      <c r="J372">
        <v>0.75</v>
      </c>
      <c r="K372">
        <v>1.35</v>
      </c>
      <c r="L372">
        <v>125</v>
      </c>
      <c r="M372">
        <v>12</v>
      </c>
      <c r="N372">
        <v>2200</v>
      </c>
      <c r="O372" s="1" t="s">
        <v>72</v>
      </c>
      <c r="Q372">
        <v>99.999999999999986</v>
      </c>
      <c r="R372" s="2">
        <v>0.96917060600000005</v>
      </c>
      <c r="S372">
        <v>92.845829737172721</v>
      </c>
      <c r="T372" s="2">
        <v>0.87465076399999997</v>
      </c>
    </row>
    <row r="373" spans="2:20" x14ac:dyDescent="0.25">
      <c r="B373" s="1" t="s">
        <v>5</v>
      </c>
      <c r="C373" s="1" t="s">
        <v>12</v>
      </c>
      <c r="D373" s="1" t="s">
        <v>18</v>
      </c>
      <c r="E373" s="1">
        <v>1724.02</v>
      </c>
      <c r="F373" s="1">
        <v>244.41703527276852</v>
      </c>
      <c r="G373" s="1">
        <v>125.93279766252739</v>
      </c>
      <c r="H373" s="7">
        <v>6.1149989536521092</v>
      </c>
      <c r="I373">
        <v>564.15697987362523</v>
      </c>
      <c r="J373">
        <v>0.75</v>
      </c>
      <c r="K373">
        <v>1.35</v>
      </c>
      <c r="L373">
        <v>125</v>
      </c>
      <c r="M373">
        <v>12</v>
      </c>
      <c r="N373">
        <v>2200</v>
      </c>
      <c r="O373" s="1" t="s">
        <v>72</v>
      </c>
      <c r="Q373">
        <v>99.999999999999986</v>
      </c>
      <c r="R373" s="2">
        <v>0.95325404899999999</v>
      </c>
      <c r="S373">
        <v>92.80654777796039</v>
      </c>
      <c r="T373" s="2">
        <v>0.87421502600000001</v>
      </c>
    </row>
    <row r="374" spans="2:20" x14ac:dyDescent="0.25">
      <c r="B374" s="1" t="s">
        <v>5</v>
      </c>
      <c r="C374" s="1" t="s">
        <v>12</v>
      </c>
      <c r="D374" s="1" t="s">
        <v>18</v>
      </c>
      <c r="E374" s="1">
        <v>1724.02</v>
      </c>
      <c r="F374" s="1">
        <v>244.41703527276852</v>
      </c>
      <c r="G374" s="1">
        <v>125.93279766252739</v>
      </c>
      <c r="H374" s="7">
        <v>6.1149989536521092</v>
      </c>
      <c r="I374">
        <v>586.72384402059447</v>
      </c>
      <c r="J374">
        <v>0.75</v>
      </c>
      <c r="K374">
        <v>1.35</v>
      </c>
      <c r="L374">
        <v>125</v>
      </c>
      <c r="M374">
        <v>12</v>
      </c>
      <c r="N374">
        <v>2200</v>
      </c>
      <c r="O374" s="1" t="s">
        <v>72</v>
      </c>
      <c r="Q374">
        <v>99.999999999999986</v>
      </c>
      <c r="R374" s="2">
        <v>0.93785183699999997</v>
      </c>
      <c r="S374">
        <v>92.767235421151256</v>
      </c>
      <c r="T374" s="2">
        <v>0.87377886299999996</v>
      </c>
    </row>
    <row r="375" spans="2:20" x14ac:dyDescent="0.25">
      <c r="B375" s="1" t="s">
        <v>5</v>
      </c>
      <c r="C375" s="1" t="s">
        <v>12</v>
      </c>
      <c r="D375" s="1" t="s">
        <v>18</v>
      </c>
      <c r="E375" s="1">
        <v>1724.02</v>
      </c>
      <c r="F375" s="1">
        <v>244.41703527276852</v>
      </c>
      <c r="G375" s="1">
        <v>125.93279766252739</v>
      </c>
      <c r="H375" s="7">
        <v>6.1149989536521092</v>
      </c>
      <c r="I375">
        <v>609.29012321553944</v>
      </c>
      <c r="J375">
        <v>0.75</v>
      </c>
      <c r="K375">
        <v>1.35</v>
      </c>
      <c r="L375">
        <v>125</v>
      </c>
      <c r="M375">
        <v>12</v>
      </c>
      <c r="N375">
        <v>2200</v>
      </c>
      <c r="O375" s="1" t="s">
        <v>72</v>
      </c>
      <c r="Q375">
        <v>99.999999999999986</v>
      </c>
      <c r="R375" s="2">
        <v>0.92293943300000003</v>
      </c>
      <c r="S375">
        <v>92.727892375033079</v>
      </c>
      <c r="T375" s="2">
        <v>0.87334229299999999</v>
      </c>
    </row>
    <row r="376" spans="2:20" x14ac:dyDescent="0.25">
      <c r="B376" s="1" t="s">
        <v>5</v>
      </c>
      <c r="C376" s="1" t="s">
        <v>12</v>
      </c>
      <c r="D376" s="1" t="s">
        <v>18</v>
      </c>
      <c r="E376" s="1">
        <v>1724.02</v>
      </c>
      <c r="F376" s="1">
        <v>244.41703527276852</v>
      </c>
      <c r="G376" s="1">
        <v>125.93279766252739</v>
      </c>
      <c r="H376" s="7">
        <v>6.1149989536521092</v>
      </c>
      <c r="I376">
        <v>631.8564492066464</v>
      </c>
      <c r="J376">
        <v>0.75</v>
      </c>
      <c r="K376">
        <v>1.35</v>
      </c>
      <c r="L376">
        <v>125</v>
      </c>
      <c r="M376">
        <v>12</v>
      </c>
      <c r="N376">
        <v>2200</v>
      </c>
      <c r="O376" s="1" t="s">
        <v>72</v>
      </c>
      <c r="Q376">
        <v>99.999999999999986</v>
      </c>
      <c r="R376" s="2">
        <v>0.90849384</v>
      </c>
      <c r="S376">
        <v>92.688520040897529</v>
      </c>
      <c r="T376" s="2">
        <v>0.87290532600000004</v>
      </c>
    </row>
    <row r="377" spans="2:20" x14ac:dyDescent="0.25">
      <c r="B377" s="1" t="s">
        <v>5</v>
      </c>
      <c r="C377" s="1" t="s">
        <v>12</v>
      </c>
      <c r="D377" s="1" t="s">
        <v>18</v>
      </c>
      <c r="E377" s="1">
        <v>1724.02</v>
      </c>
      <c r="F377" s="1">
        <v>244.41703527276852</v>
      </c>
      <c r="G377" s="1">
        <v>125.93279766252739</v>
      </c>
      <c r="H377" s="7">
        <v>6.1149989536521092</v>
      </c>
      <c r="I377">
        <v>654.42275179967248</v>
      </c>
      <c r="J377">
        <v>0.75</v>
      </c>
      <c r="K377">
        <v>1.35</v>
      </c>
      <c r="L377">
        <v>125</v>
      </c>
      <c r="M377">
        <v>12</v>
      </c>
      <c r="N377">
        <v>2200</v>
      </c>
      <c r="O377" s="1" t="s">
        <v>72</v>
      </c>
      <c r="Q377">
        <v>99.999999999999986</v>
      </c>
      <c r="R377" s="2">
        <v>0.89449347400000001</v>
      </c>
      <c r="S377">
        <v>92.649117516415615</v>
      </c>
      <c r="T377" s="2">
        <v>0.87246797300000001</v>
      </c>
    </row>
    <row r="378" spans="2:20" x14ac:dyDescent="0.25">
      <c r="B378" s="1" t="s">
        <v>5</v>
      </c>
      <c r="C378" s="1" t="s">
        <v>12</v>
      </c>
      <c r="D378" s="1" t="s">
        <v>18</v>
      </c>
      <c r="E378" s="1">
        <v>1724.02</v>
      </c>
      <c r="F378" s="1">
        <v>244.41703527276852</v>
      </c>
      <c r="G378" s="1">
        <v>125.93279766252739</v>
      </c>
      <c r="H378" s="7">
        <v>6.1149989536521092</v>
      </c>
      <c r="I378">
        <v>676.98905439269834</v>
      </c>
      <c r="J378">
        <v>0.75</v>
      </c>
      <c r="K378">
        <v>1.35</v>
      </c>
      <c r="L378">
        <v>125</v>
      </c>
      <c r="M378">
        <v>12</v>
      </c>
      <c r="N378">
        <v>2200</v>
      </c>
      <c r="O378" s="1" t="s">
        <v>72</v>
      </c>
      <c r="Q378">
        <v>99.999999999999986</v>
      </c>
      <c r="R378" s="2">
        <v>0.880918066</v>
      </c>
      <c r="S378">
        <v>92.609687376865168</v>
      </c>
      <c r="T378" s="2">
        <v>0.87203024100000004</v>
      </c>
    </row>
    <row r="379" spans="2:20" x14ac:dyDescent="0.25">
      <c r="B379" s="1" t="s">
        <v>5</v>
      </c>
      <c r="C379" s="1" t="s">
        <v>12</v>
      </c>
      <c r="D379" s="1" t="s">
        <v>18</v>
      </c>
      <c r="E379" s="1">
        <v>1724.02</v>
      </c>
      <c r="F379" s="1">
        <v>244.41703527276852</v>
      </c>
      <c r="G379" s="1">
        <v>125.93279766252739</v>
      </c>
      <c r="H379" s="7">
        <v>6.1149989536521092</v>
      </c>
      <c r="I379">
        <v>451.32616885092449</v>
      </c>
      <c r="J379">
        <v>0.85000000000000009</v>
      </c>
      <c r="K379">
        <v>1.35</v>
      </c>
      <c r="L379">
        <v>125</v>
      </c>
      <c r="M379">
        <v>12</v>
      </c>
      <c r="N379">
        <v>2200</v>
      </c>
      <c r="O379" s="1" t="s">
        <v>72</v>
      </c>
      <c r="Q379">
        <v>89.539190231288742</v>
      </c>
      <c r="R379" s="2">
        <v>1</v>
      </c>
      <c r="S379">
        <v>91.971515692896176</v>
      </c>
      <c r="T379" s="2">
        <v>0.86615289600000001</v>
      </c>
    </row>
    <row r="380" spans="2:20" x14ac:dyDescent="0.25">
      <c r="B380" s="1" t="s">
        <v>5</v>
      </c>
      <c r="C380" s="1" t="s">
        <v>12</v>
      </c>
      <c r="D380" s="1" t="s">
        <v>18</v>
      </c>
      <c r="E380" s="1">
        <v>1724.02</v>
      </c>
      <c r="F380" s="1">
        <v>244.41703527276852</v>
      </c>
      <c r="G380" s="1">
        <v>125.93279766252739</v>
      </c>
      <c r="H380" s="7">
        <v>6.1149989536521092</v>
      </c>
      <c r="I380">
        <v>473.89303299789373</v>
      </c>
      <c r="J380">
        <v>0.85000000000000009</v>
      </c>
      <c r="K380">
        <v>1.35</v>
      </c>
      <c r="L380">
        <v>125</v>
      </c>
      <c r="M380">
        <v>12</v>
      </c>
      <c r="N380">
        <v>2200</v>
      </c>
      <c r="O380" s="1" t="s">
        <v>72</v>
      </c>
      <c r="Q380">
        <v>96.470929965734456</v>
      </c>
      <c r="R380" s="2">
        <v>1</v>
      </c>
      <c r="S380">
        <v>91.971700932558022</v>
      </c>
      <c r="T380" s="2">
        <v>0.87435412099999998</v>
      </c>
    </row>
    <row r="381" spans="2:20" x14ac:dyDescent="0.25">
      <c r="B381" s="1" t="s">
        <v>5</v>
      </c>
      <c r="C381" s="1" t="s">
        <v>12</v>
      </c>
      <c r="D381" s="1" t="s">
        <v>18</v>
      </c>
      <c r="E381" s="1">
        <v>1724.02</v>
      </c>
      <c r="F381" s="1">
        <v>244.41703527276852</v>
      </c>
      <c r="G381" s="1">
        <v>125.93279766252739</v>
      </c>
      <c r="H381" s="7">
        <v>6.1149989536521092</v>
      </c>
      <c r="I381">
        <v>496.44737917154214</v>
      </c>
      <c r="J381">
        <v>0.85000000000000009</v>
      </c>
      <c r="K381">
        <v>1.35</v>
      </c>
      <c r="L381">
        <v>125</v>
      </c>
      <c r="M381">
        <v>12</v>
      </c>
      <c r="N381">
        <v>2200</v>
      </c>
      <c r="O381" s="1" t="s">
        <v>72</v>
      </c>
      <c r="Q381">
        <v>99.814654787740949</v>
      </c>
      <c r="R381" s="2">
        <v>1</v>
      </c>
      <c r="S381">
        <v>92.119621662752451</v>
      </c>
      <c r="T381" s="2">
        <v>0.88368980799999997</v>
      </c>
    </row>
    <row r="382" spans="2:20" x14ac:dyDescent="0.25">
      <c r="B382" s="1" t="s">
        <v>5</v>
      </c>
      <c r="C382" s="1" t="s">
        <v>12</v>
      </c>
      <c r="D382" s="1" t="s">
        <v>18</v>
      </c>
      <c r="E382" s="1">
        <v>1724.02</v>
      </c>
      <c r="F382" s="1">
        <v>244.41703527276852</v>
      </c>
      <c r="G382" s="1">
        <v>125.93279766252739</v>
      </c>
      <c r="H382" s="7">
        <v>6.1149989536521092</v>
      </c>
      <c r="I382">
        <v>519.02442148373518</v>
      </c>
      <c r="J382">
        <v>0.85000000000000009</v>
      </c>
      <c r="K382">
        <v>1.35</v>
      </c>
      <c r="L382">
        <v>125</v>
      </c>
      <c r="M382">
        <v>12</v>
      </c>
      <c r="N382">
        <v>2200</v>
      </c>
      <c r="O382" s="1" t="s">
        <v>72</v>
      </c>
      <c r="Q382">
        <v>99.999999999999986</v>
      </c>
      <c r="R382" s="2">
        <v>0.99989879199999998</v>
      </c>
      <c r="S382">
        <v>91.781589638837787</v>
      </c>
      <c r="T382" s="2">
        <v>0.86729970000000001</v>
      </c>
    </row>
    <row r="383" spans="2:20" x14ac:dyDescent="0.25">
      <c r="B383" s="1" t="s">
        <v>5</v>
      </c>
      <c r="C383" s="1" t="s">
        <v>12</v>
      </c>
      <c r="D383" s="1" t="s">
        <v>18</v>
      </c>
      <c r="E383" s="1">
        <v>1724.02</v>
      </c>
      <c r="F383" s="1">
        <v>244.41703527276852</v>
      </c>
      <c r="G383" s="1">
        <v>125.93279766252739</v>
      </c>
      <c r="H383" s="7">
        <v>6.1149989536521092</v>
      </c>
      <c r="I383">
        <v>541.59128563070442</v>
      </c>
      <c r="J383">
        <v>0.85000000000000009</v>
      </c>
      <c r="K383">
        <v>1.35</v>
      </c>
      <c r="L383">
        <v>125</v>
      </c>
      <c r="M383">
        <v>12</v>
      </c>
      <c r="N383">
        <v>2200</v>
      </c>
      <c r="O383" s="1" t="s">
        <v>72</v>
      </c>
      <c r="Q383">
        <v>99.999999999999986</v>
      </c>
      <c r="R383" s="2">
        <v>0.98296576199999997</v>
      </c>
      <c r="S383">
        <v>91.741257472129945</v>
      </c>
      <c r="T383" s="2">
        <v>0.86687351499999998</v>
      </c>
    </row>
    <row r="384" spans="2:20" x14ac:dyDescent="0.25">
      <c r="B384" s="1" t="s">
        <v>5</v>
      </c>
      <c r="C384" s="1" t="s">
        <v>12</v>
      </c>
      <c r="D384" s="1" t="s">
        <v>18</v>
      </c>
      <c r="E384" s="1">
        <v>1724.02</v>
      </c>
      <c r="F384" s="1">
        <v>244.41703527276852</v>
      </c>
      <c r="G384" s="1">
        <v>125.93279766252739</v>
      </c>
      <c r="H384" s="7">
        <v>6.1149989536521092</v>
      </c>
      <c r="I384">
        <v>564.15697987362523</v>
      </c>
      <c r="J384">
        <v>0.85000000000000009</v>
      </c>
      <c r="K384">
        <v>1.35</v>
      </c>
      <c r="L384">
        <v>125</v>
      </c>
      <c r="M384">
        <v>12</v>
      </c>
      <c r="N384">
        <v>2200</v>
      </c>
      <c r="O384" s="1" t="s">
        <v>72</v>
      </c>
      <c r="Q384">
        <v>99.999999999999986</v>
      </c>
      <c r="R384" s="2">
        <v>0.96659669500000001</v>
      </c>
      <c r="S384">
        <v>91.700907917498981</v>
      </c>
      <c r="T384" s="2">
        <v>0.86644656499999995</v>
      </c>
    </row>
    <row r="385" spans="2:20" x14ac:dyDescent="0.25">
      <c r="B385" s="1" t="s">
        <v>5</v>
      </c>
      <c r="C385" s="1" t="s">
        <v>12</v>
      </c>
      <c r="D385" s="1" t="s">
        <v>18</v>
      </c>
      <c r="E385" s="1">
        <v>1724.02</v>
      </c>
      <c r="F385" s="1">
        <v>244.41703527276852</v>
      </c>
      <c r="G385" s="1">
        <v>125.93279766252739</v>
      </c>
      <c r="H385" s="7">
        <v>6.1149989536521092</v>
      </c>
      <c r="I385">
        <v>586.72384402059447</v>
      </c>
      <c r="J385">
        <v>0.85000000000000009</v>
      </c>
      <c r="K385">
        <v>1.35</v>
      </c>
      <c r="L385">
        <v>125</v>
      </c>
      <c r="M385">
        <v>12</v>
      </c>
      <c r="N385">
        <v>2200</v>
      </c>
      <c r="O385" s="1" t="s">
        <v>72</v>
      </c>
      <c r="Q385">
        <v>99.999999999999986</v>
      </c>
      <c r="R385" s="2">
        <v>0.95076387699999998</v>
      </c>
      <c r="S385">
        <v>91.660543540380587</v>
      </c>
      <c r="T385" s="2">
        <v>0.86601928699999997</v>
      </c>
    </row>
    <row r="386" spans="2:20" x14ac:dyDescent="0.25">
      <c r="B386" s="1" t="s">
        <v>5</v>
      </c>
      <c r="C386" s="1" t="s">
        <v>12</v>
      </c>
      <c r="D386" s="1" t="s">
        <v>18</v>
      </c>
      <c r="E386" s="1">
        <v>1724.02</v>
      </c>
      <c r="F386" s="1">
        <v>244.41703527276852</v>
      </c>
      <c r="G386" s="1">
        <v>125.93279766252739</v>
      </c>
      <c r="H386" s="7">
        <v>6.1149989536521092</v>
      </c>
      <c r="I386">
        <v>609.29012321553944</v>
      </c>
      <c r="J386">
        <v>0.85000000000000009</v>
      </c>
      <c r="K386">
        <v>1.35</v>
      </c>
      <c r="L386">
        <v>125</v>
      </c>
      <c r="M386">
        <v>12</v>
      </c>
      <c r="N386">
        <v>2200</v>
      </c>
      <c r="O386" s="1" t="s">
        <v>72</v>
      </c>
      <c r="Q386">
        <v>99.999999999999986</v>
      </c>
      <c r="R386" s="2">
        <v>0.93544138200000004</v>
      </c>
      <c r="S386">
        <v>91.620165171984155</v>
      </c>
      <c r="T386" s="2">
        <v>0.86559168799999997</v>
      </c>
    </row>
    <row r="387" spans="2:20" x14ac:dyDescent="0.25">
      <c r="B387" s="1" t="s">
        <v>5</v>
      </c>
      <c r="C387" s="1" t="s">
        <v>12</v>
      </c>
      <c r="D387" s="1" t="s">
        <v>18</v>
      </c>
      <c r="E387" s="1">
        <v>1724.02</v>
      </c>
      <c r="F387" s="1">
        <v>244.41703527276852</v>
      </c>
      <c r="G387" s="1">
        <v>125.93279766252739</v>
      </c>
      <c r="H387" s="7">
        <v>6.1149989536521092</v>
      </c>
      <c r="I387">
        <v>631.8564492066464</v>
      </c>
      <c r="J387">
        <v>0.85000000000000009</v>
      </c>
      <c r="K387">
        <v>1.35</v>
      </c>
      <c r="L387">
        <v>125</v>
      </c>
      <c r="M387">
        <v>12</v>
      </c>
      <c r="N387">
        <v>2200</v>
      </c>
      <c r="O387" s="1" t="s">
        <v>72</v>
      </c>
      <c r="Q387">
        <v>99.999999999999986</v>
      </c>
      <c r="R387" s="2">
        <v>0.92060535700000001</v>
      </c>
      <c r="S387">
        <v>91.579821295322461</v>
      </c>
      <c r="T387" s="2">
        <v>0.86516496700000001</v>
      </c>
    </row>
    <row r="388" spans="2:20" x14ac:dyDescent="0.25">
      <c r="B388" s="1" t="s">
        <v>5</v>
      </c>
      <c r="C388" s="1" t="s">
        <v>12</v>
      </c>
      <c r="D388" s="1" t="s">
        <v>18</v>
      </c>
      <c r="E388" s="1">
        <v>1724.02</v>
      </c>
      <c r="F388" s="1">
        <v>244.41703527276852</v>
      </c>
      <c r="G388" s="1">
        <v>125.93279766252739</v>
      </c>
      <c r="H388" s="7">
        <v>6.1149989536521092</v>
      </c>
      <c r="I388">
        <v>654.42275179967248</v>
      </c>
      <c r="J388">
        <v>0.85000000000000009</v>
      </c>
      <c r="K388">
        <v>1.35</v>
      </c>
      <c r="L388">
        <v>125</v>
      </c>
      <c r="M388">
        <v>12</v>
      </c>
      <c r="N388">
        <v>2200</v>
      </c>
      <c r="O388" s="1" t="s">
        <v>72</v>
      </c>
      <c r="Q388">
        <v>99.999999999999986</v>
      </c>
      <c r="R388" s="2">
        <v>0.90623216699999998</v>
      </c>
      <c r="S388">
        <v>91.539414954287651</v>
      </c>
      <c r="T388" s="2">
        <v>0.86473673200000001</v>
      </c>
    </row>
    <row r="389" spans="2:20" x14ac:dyDescent="0.25">
      <c r="B389" s="1" t="s">
        <v>5</v>
      </c>
      <c r="C389" s="1" t="s">
        <v>12</v>
      </c>
      <c r="D389" s="1" t="s">
        <v>18</v>
      </c>
      <c r="E389" s="1">
        <v>1724.02</v>
      </c>
      <c r="F389" s="1">
        <v>244.41703527276852</v>
      </c>
      <c r="G389" s="1">
        <v>125.93279766252739</v>
      </c>
      <c r="H389" s="7">
        <v>6.1149989536521092</v>
      </c>
      <c r="I389">
        <v>676.98905439269834</v>
      </c>
      <c r="J389">
        <v>0.85000000000000009</v>
      </c>
      <c r="K389">
        <v>1.35</v>
      </c>
      <c r="L389">
        <v>125</v>
      </c>
      <c r="M389">
        <v>12</v>
      </c>
      <c r="N389">
        <v>2200</v>
      </c>
      <c r="O389" s="1" t="s">
        <v>72</v>
      </c>
      <c r="Q389">
        <v>99.999999999999986</v>
      </c>
      <c r="R389" s="2">
        <v>0.89230088699999999</v>
      </c>
      <c r="S389">
        <v>91.498994715422782</v>
      </c>
      <c r="T389" s="2">
        <v>0.86430817999999998</v>
      </c>
    </row>
    <row r="390" spans="2:20" x14ac:dyDescent="0.25">
      <c r="B390" s="1" t="s">
        <v>5</v>
      </c>
      <c r="C390" s="1" t="s">
        <v>12</v>
      </c>
      <c r="D390" s="1" t="s">
        <v>18</v>
      </c>
      <c r="E390" s="1">
        <v>1724.02</v>
      </c>
      <c r="F390" s="1">
        <v>244.41703527276852</v>
      </c>
      <c r="G390" s="1">
        <v>125.93279766252739</v>
      </c>
      <c r="H390" s="7">
        <v>6.1149989536521092</v>
      </c>
      <c r="I390">
        <v>451.32616885092449</v>
      </c>
      <c r="J390">
        <v>0.94999999999999973</v>
      </c>
      <c r="K390">
        <v>1.35</v>
      </c>
      <c r="L390">
        <v>125</v>
      </c>
      <c r="M390">
        <v>12</v>
      </c>
      <c r="N390">
        <v>2200</v>
      </c>
      <c r="O390" s="1" t="s">
        <v>72</v>
      </c>
      <c r="Q390">
        <v>82.754564570477271</v>
      </c>
      <c r="R390" s="2">
        <v>1</v>
      </c>
      <c r="S390">
        <v>91.18141750837566</v>
      </c>
      <c r="T390" s="2">
        <v>0.86571884700000001</v>
      </c>
    </row>
    <row r="391" spans="2:20" x14ac:dyDescent="0.25">
      <c r="B391" s="1" t="s">
        <v>5</v>
      </c>
      <c r="C391" s="1" t="s">
        <v>12</v>
      </c>
      <c r="D391" s="1" t="s">
        <v>18</v>
      </c>
      <c r="E391" s="1">
        <v>1724.02</v>
      </c>
      <c r="F391" s="1">
        <v>244.41703527276852</v>
      </c>
      <c r="G391" s="1">
        <v>125.93279766252739</v>
      </c>
      <c r="H391" s="7">
        <v>6.1149989536521092</v>
      </c>
      <c r="I391">
        <v>473.89303299789373</v>
      </c>
      <c r="J391">
        <v>0.94999999999999973</v>
      </c>
      <c r="K391">
        <v>1.35</v>
      </c>
      <c r="L391">
        <v>125</v>
      </c>
      <c r="M391">
        <v>12</v>
      </c>
      <c r="N391">
        <v>2200</v>
      </c>
      <c r="O391" s="1" t="s">
        <v>72</v>
      </c>
      <c r="Q391">
        <v>90.755924596954699</v>
      </c>
      <c r="R391" s="2">
        <v>1</v>
      </c>
      <c r="S391">
        <v>91.130312107603089</v>
      </c>
      <c r="T391" s="2">
        <v>0.87331917699999995</v>
      </c>
    </row>
    <row r="392" spans="2:20" x14ac:dyDescent="0.25">
      <c r="B392" s="1" t="s">
        <v>5</v>
      </c>
      <c r="C392" s="1" t="s">
        <v>12</v>
      </c>
      <c r="D392" s="1" t="s">
        <v>18</v>
      </c>
      <c r="E392" s="1">
        <v>1724.02</v>
      </c>
      <c r="F392" s="1">
        <v>244.41703527276852</v>
      </c>
      <c r="G392" s="1">
        <v>125.93279766252739</v>
      </c>
      <c r="H392" s="7">
        <v>6.1149989536521092</v>
      </c>
      <c r="I392">
        <v>496.44737917154214</v>
      </c>
      <c r="J392">
        <v>0.94999999999999973</v>
      </c>
      <c r="K392">
        <v>1.35</v>
      </c>
      <c r="L392">
        <v>125</v>
      </c>
      <c r="M392">
        <v>12</v>
      </c>
      <c r="N392">
        <v>2200</v>
      </c>
      <c r="O392" s="1" t="s">
        <v>72</v>
      </c>
      <c r="Q392">
        <v>97.342152066531568</v>
      </c>
      <c r="R392" s="2">
        <v>1</v>
      </c>
      <c r="S392">
        <v>91.136001144453871</v>
      </c>
      <c r="T392" s="2">
        <v>0.88104364800000001</v>
      </c>
    </row>
    <row r="393" spans="2:20" x14ac:dyDescent="0.25">
      <c r="B393" s="1" t="s">
        <v>5</v>
      </c>
      <c r="C393" s="1" t="s">
        <v>12</v>
      </c>
      <c r="D393" s="1" t="s">
        <v>18</v>
      </c>
      <c r="E393" s="1">
        <v>1724.02</v>
      </c>
      <c r="F393" s="1">
        <v>244.41703527276852</v>
      </c>
      <c r="G393" s="1">
        <v>125.93279766252739</v>
      </c>
      <c r="H393" s="7">
        <v>6.1149989536521092</v>
      </c>
      <c r="I393">
        <v>519.02442148373518</v>
      </c>
      <c r="J393">
        <v>0.94999999999999973</v>
      </c>
      <c r="K393">
        <v>1.35</v>
      </c>
      <c r="L393">
        <v>125</v>
      </c>
      <c r="M393">
        <v>12</v>
      </c>
      <c r="N393">
        <v>2200</v>
      </c>
      <c r="O393" s="1" t="s">
        <v>72</v>
      </c>
      <c r="Q393">
        <v>99.915184879585098</v>
      </c>
      <c r="R393" s="2">
        <v>1</v>
      </c>
      <c r="S393">
        <v>91.11615304702255</v>
      </c>
      <c r="T393" s="2">
        <v>0.88200683800000002</v>
      </c>
    </row>
    <row r="394" spans="2:20" x14ac:dyDescent="0.25">
      <c r="B394" s="1" t="s">
        <v>5</v>
      </c>
      <c r="C394" s="1" t="s">
        <v>12</v>
      </c>
      <c r="D394" s="1" t="s">
        <v>18</v>
      </c>
      <c r="E394" s="1">
        <v>1724.02</v>
      </c>
      <c r="F394" s="1">
        <v>244.41703527276852</v>
      </c>
      <c r="G394" s="1">
        <v>125.93279766252739</v>
      </c>
      <c r="H394" s="7">
        <v>6.1149989536521092</v>
      </c>
      <c r="I394">
        <v>541.59128563070442</v>
      </c>
      <c r="J394">
        <v>0.94999999999999973</v>
      </c>
      <c r="K394">
        <v>1.35</v>
      </c>
      <c r="L394">
        <v>125</v>
      </c>
      <c r="M394">
        <v>12</v>
      </c>
      <c r="N394">
        <v>2200</v>
      </c>
      <c r="O394" s="1" t="s">
        <v>72</v>
      </c>
      <c r="Q394">
        <v>99.999999999999986</v>
      </c>
      <c r="R394" s="2">
        <v>0.99715981399999998</v>
      </c>
      <c r="S394">
        <v>90.594899474093253</v>
      </c>
      <c r="T394" s="2">
        <v>0.85958610700000004</v>
      </c>
    </row>
    <row r="395" spans="2:20" x14ac:dyDescent="0.25">
      <c r="B395" s="1" t="s">
        <v>5</v>
      </c>
      <c r="C395" s="1" t="s">
        <v>12</v>
      </c>
      <c r="D395" s="1" t="s">
        <v>18</v>
      </c>
      <c r="E395" s="1">
        <v>1724.02</v>
      </c>
      <c r="F395" s="1">
        <v>244.41703527276852</v>
      </c>
      <c r="G395" s="1">
        <v>125.93279766252739</v>
      </c>
      <c r="H395" s="7">
        <v>6.1149989536521092</v>
      </c>
      <c r="I395">
        <v>564.15697987362523</v>
      </c>
      <c r="J395">
        <v>0.94999999999999973</v>
      </c>
      <c r="K395">
        <v>1.35</v>
      </c>
      <c r="L395">
        <v>125</v>
      </c>
      <c r="M395">
        <v>12</v>
      </c>
      <c r="N395">
        <v>2200</v>
      </c>
      <c r="O395" s="1" t="s">
        <v>72</v>
      </c>
      <c r="Q395">
        <v>99.999999999999986</v>
      </c>
      <c r="R395" s="2">
        <v>0.98031864300000005</v>
      </c>
      <c r="S395">
        <v>90.553890310795694</v>
      </c>
      <c r="T395" s="2">
        <v>0.85916822299999995</v>
      </c>
    </row>
    <row r="396" spans="2:20" x14ac:dyDescent="0.25">
      <c r="B396" s="1" t="s">
        <v>5</v>
      </c>
      <c r="C396" s="1" t="s">
        <v>12</v>
      </c>
      <c r="D396" s="1" t="s">
        <v>18</v>
      </c>
      <c r="E396" s="1">
        <v>1724.02</v>
      </c>
      <c r="F396" s="1">
        <v>244.41703527276852</v>
      </c>
      <c r="G396" s="1">
        <v>125.93279766252739</v>
      </c>
      <c r="H396" s="7">
        <v>6.1149989536521092</v>
      </c>
      <c r="I396">
        <v>586.72384402059447</v>
      </c>
      <c r="J396">
        <v>0.94999999999999973</v>
      </c>
      <c r="K396">
        <v>1.35</v>
      </c>
      <c r="L396">
        <v>125</v>
      </c>
      <c r="M396">
        <v>12</v>
      </c>
      <c r="N396">
        <v>2200</v>
      </c>
      <c r="O396" s="1" t="s">
        <v>72</v>
      </c>
      <c r="Q396">
        <v>99.999999999999986</v>
      </c>
      <c r="R396" s="2">
        <v>0.96403689000000004</v>
      </c>
      <c r="S396">
        <v>90.512870609641055</v>
      </c>
      <c r="T396" s="2">
        <v>0.85874944499999994</v>
      </c>
    </row>
    <row r="397" spans="2:20" x14ac:dyDescent="0.25">
      <c r="B397" s="1" t="s">
        <v>5</v>
      </c>
      <c r="C397" s="1" t="s">
        <v>12</v>
      </c>
      <c r="D397" s="1" t="s">
        <v>18</v>
      </c>
      <c r="E397" s="1">
        <v>1724.02</v>
      </c>
      <c r="F397" s="1">
        <v>244.41703527276852</v>
      </c>
      <c r="G397" s="1">
        <v>125.93279766252739</v>
      </c>
      <c r="H397" s="7">
        <v>6.1149989536521092</v>
      </c>
      <c r="I397">
        <v>609.29012321553944</v>
      </c>
      <c r="J397">
        <v>0.94999999999999973</v>
      </c>
      <c r="K397">
        <v>1.35</v>
      </c>
      <c r="L397">
        <v>125</v>
      </c>
      <c r="M397">
        <v>12</v>
      </c>
      <c r="N397">
        <v>2200</v>
      </c>
      <c r="O397" s="1" t="s">
        <v>72</v>
      </c>
      <c r="Q397">
        <v>99.999999999999986</v>
      </c>
      <c r="R397" s="2">
        <v>0.948287137</v>
      </c>
      <c r="S397">
        <v>90.471849145249635</v>
      </c>
      <c r="T397" s="2">
        <v>0.85833036799999995</v>
      </c>
    </row>
    <row r="398" spans="2:20" x14ac:dyDescent="0.25">
      <c r="B398" s="1" t="s">
        <v>5</v>
      </c>
      <c r="C398" s="1" t="s">
        <v>12</v>
      </c>
      <c r="D398" s="1" t="s">
        <v>18</v>
      </c>
      <c r="E398" s="1">
        <v>1724.02</v>
      </c>
      <c r="F398" s="1">
        <v>244.41703527276852</v>
      </c>
      <c r="G398" s="1">
        <v>125.93279766252739</v>
      </c>
      <c r="H398" s="7">
        <v>6.1149989536521092</v>
      </c>
      <c r="I398">
        <v>631.8564492066464</v>
      </c>
      <c r="J398">
        <v>0.94999999999999973</v>
      </c>
      <c r="K398">
        <v>1.35</v>
      </c>
      <c r="L398">
        <v>125</v>
      </c>
      <c r="M398">
        <v>12</v>
      </c>
      <c r="N398">
        <v>2200</v>
      </c>
      <c r="O398" s="1" t="s">
        <v>72</v>
      </c>
      <c r="Q398">
        <v>99.999999999999986</v>
      </c>
      <c r="R398" s="2">
        <v>0.93304372800000002</v>
      </c>
      <c r="S398">
        <v>90.430826089166956</v>
      </c>
      <c r="T398" s="2">
        <v>0.85791099900000001</v>
      </c>
    </row>
    <row r="399" spans="2:20" x14ac:dyDescent="0.25">
      <c r="B399" s="1" t="s">
        <v>5</v>
      </c>
      <c r="C399" s="1" t="s">
        <v>12</v>
      </c>
      <c r="D399" s="1" t="s">
        <v>18</v>
      </c>
      <c r="E399" s="1">
        <v>1724.02</v>
      </c>
      <c r="F399" s="1">
        <v>244.41703527276852</v>
      </c>
      <c r="G399" s="1">
        <v>125.93279766252739</v>
      </c>
      <c r="H399" s="7">
        <v>6.1149989536521092</v>
      </c>
      <c r="I399">
        <v>654.42275179967248</v>
      </c>
      <c r="J399">
        <v>0.94999999999999973</v>
      </c>
      <c r="K399">
        <v>1.35</v>
      </c>
      <c r="L399">
        <v>125</v>
      </c>
      <c r="M399">
        <v>12</v>
      </c>
      <c r="N399">
        <v>2200</v>
      </c>
      <c r="O399" s="1" t="s">
        <v>72</v>
      </c>
      <c r="Q399">
        <v>99.999999999999986</v>
      </c>
      <c r="R399" s="2">
        <v>0.91828263200000004</v>
      </c>
      <c r="S399">
        <v>90.389801175103258</v>
      </c>
      <c r="T399" s="2">
        <v>0.85749134100000002</v>
      </c>
    </row>
    <row r="400" spans="2:20" x14ac:dyDescent="0.25">
      <c r="B400" s="1" t="s">
        <v>5</v>
      </c>
      <c r="C400" s="1" t="s">
        <v>12</v>
      </c>
      <c r="D400" s="1" t="s">
        <v>18</v>
      </c>
      <c r="E400" s="1">
        <v>1724.02</v>
      </c>
      <c r="F400" s="1">
        <v>244.41703527276852</v>
      </c>
      <c r="G400" s="1">
        <v>125.93279766252739</v>
      </c>
      <c r="H400" s="7">
        <v>6.1149989536521092</v>
      </c>
      <c r="I400">
        <v>676.98905439269834</v>
      </c>
      <c r="J400">
        <v>0.94999999999999973</v>
      </c>
      <c r="K400">
        <v>1.35</v>
      </c>
      <c r="L400">
        <v>125</v>
      </c>
      <c r="M400">
        <v>12</v>
      </c>
      <c r="N400">
        <v>2200</v>
      </c>
      <c r="O400" s="1" t="s">
        <v>72</v>
      </c>
      <c r="Q400">
        <v>99.999999999999986</v>
      </c>
      <c r="R400" s="2">
        <v>0.90398131400000004</v>
      </c>
      <c r="S400">
        <v>90.348774634480591</v>
      </c>
      <c r="T400" s="2">
        <v>0.85707139600000004</v>
      </c>
    </row>
    <row r="401" spans="2:20" x14ac:dyDescent="0.25">
      <c r="B401" s="1" t="s">
        <v>5</v>
      </c>
      <c r="C401" s="1" t="s">
        <v>12</v>
      </c>
      <c r="D401" s="1" t="s">
        <v>18</v>
      </c>
      <c r="E401" s="1">
        <v>1724.02</v>
      </c>
      <c r="F401" s="1">
        <v>244.41703527276852</v>
      </c>
      <c r="G401" s="1">
        <v>125.93279766252739</v>
      </c>
      <c r="H401" s="7">
        <v>6.1149989536521092</v>
      </c>
      <c r="I401">
        <v>451.32616885092449</v>
      </c>
      <c r="J401">
        <v>1.0499999999999998</v>
      </c>
      <c r="K401">
        <v>1.35</v>
      </c>
      <c r="L401">
        <v>125</v>
      </c>
      <c r="M401">
        <v>12</v>
      </c>
      <c r="N401">
        <v>2200</v>
      </c>
      <c r="O401" s="1" t="s">
        <v>72</v>
      </c>
      <c r="Q401">
        <v>75.553795672920629</v>
      </c>
      <c r="R401" s="2">
        <v>1</v>
      </c>
      <c r="S401">
        <v>90.397688908701511</v>
      </c>
      <c r="T401" s="2">
        <v>0.86542517100000005</v>
      </c>
    </row>
    <row r="402" spans="2:20" x14ac:dyDescent="0.25">
      <c r="B402" s="1" t="s">
        <v>5</v>
      </c>
      <c r="C402" s="1" t="s">
        <v>12</v>
      </c>
      <c r="D402" s="1" t="s">
        <v>18</v>
      </c>
      <c r="E402" s="1">
        <v>1724.02</v>
      </c>
      <c r="F402" s="1">
        <v>244.41703527276852</v>
      </c>
      <c r="G402" s="1">
        <v>125.93279766252739</v>
      </c>
      <c r="H402" s="7">
        <v>6.1149989536521092</v>
      </c>
      <c r="I402">
        <v>473.89303299789373</v>
      </c>
      <c r="J402">
        <v>1.0499999999999998</v>
      </c>
      <c r="K402">
        <v>1.35</v>
      </c>
      <c r="L402">
        <v>125</v>
      </c>
      <c r="M402">
        <v>12</v>
      </c>
      <c r="N402">
        <v>2200</v>
      </c>
      <c r="O402" s="1" t="s">
        <v>72</v>
      </c>
      <c r="Q402">
        <v>84.080027149487321</v>
      </c>
      <c r="R402" s="2">
        <v>1</v>
      </c>
      <c r="S402">
        <v>90.318145716039894</v>
      </c>
      <c r="T402" s="2">
        <v>0.87271496199999998</v>
      </c>
    </row>
    <row r="403" spans="2:20" x14ac:dyDescent="0.25">
      <c r="B403" s="1" t="s">
        <v>5</v>
      </c>
      <c r="C403" s="1" t="s">
        <v>12</v>
      </c>
      <c r="D403" s="1" t="s">
        <v>18</v>
      </c>
      <c r="E403" s="1">
        <v>1724.02</v>
      </c>
      <c r="F403" s="1">
        <v>244.41703527276852</v>
      </c>
      <c r="G403" s="1">
        <v>125.93279766252739</v>
      </c>
      <c r="H403" s="7">
        <v>6.1149989536521092</v>
      </c>
      <c r="I403">
        <v>496.44737917154214</v>
      </c>
      <c r="J403">
        <v>1.0499999999999998</v>
      </c>
      <c r="K403">
        <v>1.35</v>
      </c>
      <c r="L403">
        <v>125</v>
      </c>
      <c r="M403">
        <v>12</v>
      </c>
      <c r="N403">
        <v>2200</v>
      </c>
      <c r="O403" s="1" t="s">
        <v>72</v>
      </c>
      <c r="Q403">
        <v>91.939327343395405</v>
      </c>
      <c r="R403" s="2">
        <v>1</v>
      </c>
      <c r="S403">
        <v>90.262627832408072</v>
      </c>
      <c r="T403" s="2">
        <v>0.87977512099999999</v>
      </c>
    </row>
    <row r="404" spans="2:20" x14ac:dyDescent="0.25">
      <c r="B404" s="1" t="s">
        <v>5</v>
      </c>
      <c r="C404" s="1" t="s">
        <v>12</v>
      </c>
      <c r="D404" s="1" t="s">
        <v>18</v>
      </c>
      <c r="E404" s="1">
        <v>1724.02</v>
      </c>
      <c r="F404" s="1">
        <v>244.41703527276852</v>
      </c>
      <c r="G404" s="1">
        <v>125.93279766252739</v>
      </c>
      <c r="H404" s="7">
        <v>6.1149989536521092</v>
      </c>
      <c r="I404">
        <v>519.02442148373518</v>
      </c>
      <c r="J404">
        <v>1.0499999999999998</v>
      </c>
      <c r="K404">
        <v>1.35</v>
      </c>
      <c r="L404">
        <v>125</v>
      </c>
      <c r="M404">
        <v>12</v>
      </c>
      <c r="N404">
        <v>2200</v>
      </c>
      <c r="O404" s="1" t="s">
        <v>72</v>
      </c>
      <c r="Q404">
        <v>98.105477516474096</v>
      </c>
      <c r="R404" s="2">
        <v>1</v>
      </c>
      <c r="S404">
        <v>90.271318094221442</v>
      </c>
      <c r="T404" s="2">
        <v>0.88684358200000002</v>
      </c>
    </row>
    <row r="405" spans="2:20" x14ac:dyDescent="0.25">
      <c r="B405" s="1" t="s">
        <v>5</v>
      </c>
      <c r="C405" s="1" t="s">
        <v>12</v>
      </c>
      <c r="D405" s="1" t="s">
        <v>18</v>
      </c>
      <c r="E405" s="1">
        <v>1724.02</v>
      </c>
      <c r="F405" s="1">
        <v>244.41703527276852</v>
      </c>
      <c r="G405" s="1">
        <v>125.93279766252739</v>
      </c>
      <c r="H405" s="7">
        <v>6.1149989536521092</v>
      </c>
      <c r="I405">
        <v>541.59128563070442</v>
      </c>
      <c r="J405">
        <v>1.0499999999999998</v>
      </c>
      <c r="K405">
        <v>1.35</v>
      </c>
      <c r="L405">
        <v>125</v>
      </c>
      <c r="M405">
        <v>12</v>
      </c>
      <c r="N405">
        <v>2200</v>
      </c>
      <c r="O405" s="1" t="s">
        <v>72</v>
      </c>
      <c r="Q405">
        <v>99.96536308287719</v>
      </c>
      <c r="R405" s="2">
        <v>1</v>
      </c>
      <c r="S405">
        <v>89.819197543735783</v>
      </c>
      <c r="T405" s="2">
        <v>0.87010784100000005</v>
      </c>
    </row>
    <row r="406" spans="2:20" x14ac:dyDescent="0.25">
      <c r="B406" s="1" t="s">
        <v>5</v>
      </c>
      <c r="C406" s="1" t="s">
        <v>12</v>
      </c>
      <c r="D406" s="1" t="s">
        <v>18</v>
      </c>
      <c r="E406" s="1">
        <v>1724.02</v>
      </c>
      <c r="F406" s="1">
        <v>244.41703527276852</v>
      </c>
      <c r="G406" s="1">
        <v>125.93279766252739</v>
      </c>
      <c r="H406" s="7">
        <v>6.1149989536521092</v>
      </c>
      <c r="I406">
        <v>564.15697987362523</v>
      </c>
      <c r="J406">
        <v>1.0499999999999998</v>
      </c>
      <c r="K406">
        <v>1.35</v>
      </c>
      <c r="L406">
        <v>125</v>
      </c>
      <c r="M406">
        <v>12</v>
      </c>
      <c r="N406">
        <v>2200</v>
      </c>
      <c r="O406" s="1" t="s">
        <v>72</v>
      </c>
      <c r="Q406">
        <v>99.999999999999986</v>
      </c>
      <c r="R406" s="2">
        <v>0.99443530000000002</v>
      </c>
      <c r="S406">
        <v>89.376180790908876</v>
      </c>
      <c r="T406" s="2">
        <v>0.85231667700000002</v>
      </c>
    </row>
    <row r="407" spans="2:20" x14ac:dyDescent="0.25">
      <c r="B407" s="1" t="s">
        <v>5</v>
      </c>
      <c r="C407" s="1" t="s">
        <v>12</v>
      </c>
      <c r="D407" s="1" t="s">
        <v>18</v>
      </c>
      <c r="E407" s="1">
        <v>1724.02</v>
      </c>
      <c r="F407" s="1">
        <v>244.41703527276852</v>
      </c>
      <c r="G407" s="1">
        <v>125.93279766252739</v>
      </c>
      <c r="H407" s="7">
        <v>6.1149989536521092</v>
      </c>
      <c r="I407">
        <v>586.72384402059447</v>
      </c>
      <c r="J407">
        <v>1.0499999999999998</v>
      </c>
      <c r="K407">
        <v>1.35</v>
      </c>
      <c r="L407">
        <v>125</v>
      </c>
      <c r="M407">
        <v>12</v>
      </c>
      <c r="N407">
        <v>2200</v>
      </c>
      <c r="O407" s="1" t="s">
        <v>72</v>
      </c>
      <c r="Q407">
        <v>99.999999999999986</v>
      </c>
      <c r="R407" s="2">
        <v>0.97768526</v>
      </c>
      <c r="S407">
        <v>89.334848102574583</v>
      </c>
      <c r="T407" s="2">
        <v>0.85190640900000003</v>
      </c>
    </row>
    <row r="408" spans="2:20" x14ac:dyDescent="0.25">
      <c r="B408" s="1" t="s">
        <v>5</v>
      </c>
      <c r="C408" s="1" t="s">
        <v>12</v>
      </c>
      <c r="D408" s="1" t="s">
        <v>18</v>
      </c>
      <c r="E408" s="1">
        <v>1724.02</v>
      </c>
      <c r="F408" s="1">
        <v>244.41703527276852</v>
      </c>
      <c r="G408" s="1">
        <v>125.93279766252739</v>
      </c>
      <c r="H408" s="7">
        <v>6.1149989536521092</v>
      </c>
      <c r="I408">
        <v>609.29012321553944</v>
      </c>
      <c r="J408">
        <v>1.0499999999999998</v>
      </c>
      <c r="K408">
        <v>1.35</v>
      </c>
      <c r="L408">
        <v>125</v>
      </c>
      <c r="M408">
        <v>12</v>
      </c>
      <c r="N408">
        <v>2200</v>
      </c>
      <c r="O408" s="1" t="s">
        <v>72</v>
      </c>
      <c r="Q408">
        <v>99.999999999999986</v>
      </c>
      <c r="R408" s="2">
        <v>0.96149013999999999</v>
      </c>
      <c r="S408">
        <v>89.293513346188462</v>
      </c>
      <c r="T408" s="2">
        <v>0.85149521399999994</v>
      </c>
    </row>
    <row r="409" spans="2:20" x14ac:dyDescent="0.25">
      <c r="B409" s="1" t="s">
        <v>5</v>
      </c>
      <c r="C409" s="1" t="s">
        <v>12</v>
      </c>
      <c r="D409" s="1" t="s">
        <v>18</v>
      </c>
      <c r="E409" s="1">
        <v>1724.02</v>
      </c>
      <c r="F409" s="1">
        <v>244.41703527276852</v>
      </c>
      <c r="G409" s="1">
        <v>125.93279766252739</v>
      </c>
      <c r="H409" s="7">
        <v>6.1149989536521092</v>
      </c>
      <c r="I409">
        <v>631.8564492066464</v>
      </c>
      <c r="J409">
        <v>1.0499999999999998</v>
      </c>
      <c r="K409">
        <v>1.35</v>
      </c>
      <c r="L409">
        <v>125</v>
      </c>
      <c r="M409">
        <v>12</v>
      </c>
      <c r="N409">
        <v>2200</v>
      </c>
      <c r="O409" s="1" t="s">
        <v>72</v>
      </c>
      <c r="Q409">
        <v>99.999999999999986</v>
      </c>
      <c r="R409" s="2">
        <v>0.94582281400000001</v>
      </c>
      <c r="S409">
        <v>89.252185831985344</v>
      </c>
      <c r="T409" s="2">
        <v>0.85108374399999998</v>
      </c>
    </row>
    <row r="410" spans="2:20" x14ac:dyDescent="0.25">
      <c r="B410" s="1" t="s">
        <v>5</v>
      </c>
      <c r="C410" s="1" t="s">
        <v>12</v>
      </c>
      <c r="D410" s="1" t="s">
        <v>18</v>
      </c>
      <c r="E410" s="1">
        <v>1724.02</v>
      </c>
      <c r="F410" s="1">
        <v>244.41703527276852</v>
      </c>
      <c r="G410" s="1">
        <v>125.93279766252739</v>
      </c>
      <c r="H410" s="7">
        <v>6.1149989536521092</v>
      </c>
      <c r="I410">
        <v>654.42275179967248</v>
      </c>
      <c r="J410">
        <v>1.0499999999999998</v>
      </c>
      <c r="K410">
        <v>1.35</v>
      </c>
      <c r="L410">
        <v>125</v>
      </c>
      <c r="M410">
        <v>12</v>
      </c>
      <c r="N410">
        <v>2200</v>
      </c>
      <c r="O410" s="1" t="s">
        <v>72</v>
      </c>
      <c r="Q410">
        <v>99.999999999999986</v>
      </c>
      <c r="R410" s="2">
        <v>0.93065789499999996</v>
      </c>
      <c r="S410">
        <v>89.210867119865043</v>
      </c>
      <c r="T410" s="2">
        <v>0.85067200700000001</v>
      </c>
    </row>
    <row r="411" spans="2:20" x14ac:dyDescent="0.25">
      <c r="B411" s="1" t="s">
        <v>5</v>
      </c>
      <c r="C411" s="1" t="s">
        <v>12</v>
      </c>
      <c r="D411" s="1" t="s">
        <v>18</v>
      </c>
      <c r="E411" s="1">
        <v>1724.02</v>
      </c>
      <c r="F411" s="1">
        <v>244.41703527276852</v>
      </c>
      <c r="G411" s="1">
        <v>125.93279766252739</v>
      </c>
      <c r="H411" s="7">
        <v>6.1149989536521092</v>
      </c>
      <c r="I411">
        <v>676.98905439269834</v>
      </c>
      <c r="J411">
        <v>1.0499999999999998</v>
      </c>
      <c r="K411">
        <v>1.35</v>
      </c>
      <c r="L411">
        <v>125</v>
      </c>
      <c r="M411">
        <v>12</v>
      </c>
      <c r="N411">
        <v>2200</v>
      </c>
      <c r="O411" s="1" t="s">
        <v>72</v>
      </c>
      <c r="Q411">
        <v>99.999999999999986</v>
      </c>
      <c r="R411" s="2">
        <v>0.91597159800000005</v>
      </c>
      <c r="S411">
        <v>89.169555721723853</v>
      </c>
      <c r="T411" s="2">
        <v>0.85026000599999996</v>
      </c>
    </row>
    <row r="412" spans="2:20" x14ac:dyDescent="0.25">
      <c r="B412" s="1" t="s">
        <v>5</v>
      </c>
      <c r="C412" s="1" t="s">
        <v>12</v>
      </c>
      <c r="D412" s="1" t="s">
        <v>18</v>
      </c>
      <c r="E412" s="1">
        <v>1724.02</v>
      </c>
      <c r="F412" s="1">
        <v>244.41703527276852</v>
      </c>
      <c r="G412" s="1">
        <v>125.93279766252739</v>
      </c>
      <c r="H412" s="7">
        <v>6.1149989536521092</v>
      </c>
      <c r="I412">
        <v>451.32616885092449</v>
      </c>
      <c r="J412">
        <v>1.1499999999999999</v>
      </c>
      <c r="K412">
        <v>1.35</v>
      </c>
      <c r="L412">
        <v>125</v>
      </c>
      <c r="M412">
        <v>12</v>
      </c>
      <c r="N412">
        <v>2200</v>
      </c>
      <c r="O412" s="1" t="s">
        <v>72</v>
      </c>
      <c r="Q412">
        <v>68.012597462796847</v>
      </c>
      <c r="R412" s="2">
        <v>1</v>
      </c>
      <c r="S412">
        <v>89.538005087346392</v>
      </c>
      <c r="T412" s="2">
        <v>0.86428999399999995</v>
      </c>
    </row>
    <row r="413" spans="2:20" x14ac:dyDescent="0.25">
      <c r="B413" s="1" t="s">
        <v>5</v>
      </c>
      <c r="C413" s="1" t="s">
        <v>12</v>
      </c>
      <c r="D413" s="1" t="s">
        <v>18</v>
      </c>
      <c r="E413" s="1">
        <v>1724.02</v>
      </c>
      <c r="F413" s="1">
        <v>244.41703527276852</v>
      </c>
      <c r="G413" s="1">
        <v>125.93279766252739</v>
      </c>
      <c r="H413" s="7">
        <v>6.1149989536521092</v>
      </c>
      <c r="I413">
        <v>473.89303299789373</v>
      </c>
      <c r="J413">
        <v>1.1499999999999999</v>
      </c>
      <c r="K413">
        <v>1.35</v>
      </c>
      <c r="L413">
        <v>125</v>
      </c>
      <c r="M413">
        <v>12</v>
      </c>
      <c r="N413">
        <v>2200</v>
      </c>
      <c r="O413" s="1" t="s">
        <v>72</v>
      </c>
      <c r="Q413">
        <v>76.943468983618558</v>
      </c>
      <c r="R413" s="2">
        <v>1</v>
      </c>
      <c r="S413">
        <v>89.518011528988325</v>
      </c>
      <c r="T413" s="2">
        <v>0.87227250899999997</v>
      </c>
    </row>
    <row r="414" spans="2:20" x14ac:dyDescent="0.25">
      <c r="B414" s="1" t="s">
        <v>5</v>
      </c>
      <c r="C414" s="1" t="s">
        <v>12</v>
      </c>
      <c r="D414" s="1" t="s">
        <v>18</v>
      </c>
      <c r="E414" s="1">
        <v>1724.02</v>
      </c>
      <c r="F414" s="1">
        <v>244.41703527276852</v>
      </c>
      <c r="G414" s="1">
        <v>125.93279766252739</v>
      </c>
      <c r="H414" s="7">
        <v>6.1149989536521092</v>
      </c>
      <c r="I414">
        <v>496.44737917154214</v>
      </c>
      <c r="J414">
        <v>1.1499999999999999</v>
      </c>
      <c r="K414">
        <v>1.35</v>
      </c>
      <c r="L414">
        <v>125</v>
      </c>
      <c r="M414">
        <v>12</v>
      </c>
      <c r="N414">
        <v>2200</v>
      </c>
      <c r="O414" s="1" t="s">
        <v>72</v>
      </c>
      <c r="Q414">
        <v>85.390199399805766</v>
      </c>
      <c r="R414" s="2">
        <v>1</v>
      </c>
      <c r="S414">
        <v>89.430860639750307</v>
      </c>
      <c r="T414" s="2">
        <v>0.87900177199999996</v>
      </c>
    </row>
    <row r="415" spans="2:20" x14ac:dyDescent="0.25">
      <c r="B415" s="1" t="s">
        <v>5</v>
      </c>
      <c r="C415" s="1" t="s">
        <v>12</v>
      </c>
      <c r="D415" s="1" t="s">
        <v>18</v>
      </c>
      <c r="E415" s="1">
        <v>1724.02</v>
      </c>
      <c r="F415" s="1">
        <v>244.41703527276852</v>
      </c>
      <c r="G415" s="1">
        <v>125.93279766252739</v>
      </c>
      <c r="H415" s="7">
        <v>6.1149989536521092</v>
      </c>
      <c r="I415">
        <v>519.02442148373518</v>
      </c>
      <c r="J415">
        <v>1.1499999999999999</v>
      </c>
      <c r="K415">
        <v>1.35</v>
      </c>
      <c r="L415">
        <v>125</v>
      </c>
      <c r="M415">
        <v>12</v>
      </c>
      <c r="N415">
        <v>2200</v>
      </c>
      <c r="O415" s="1" t="s">
        <v>72</v>
      </c>
      <c r="Q415">
        <v>93.086591149674376</v>
      </c>
      <c r="R415" s="2">
        <v>1</v>
      </c>
      <c r="S415">
        <v>89.367845090449293</v>
      </c>
      <c r="T415" s="2">
        <v>0.88540890100000003</v>
      </c>
    </row>
    <row r="416" spans="2:20" x14ac:dyDescent="0.25">
      <c r="B416" s="1" t="s">
        <v>5</v>
      </c>
      <c r="C416" s="1" t="s">
        <v>12</v>
      </c>
      <c r="D416" s="1" t="s">
        <v>18</v>
      </c>
      <c r="E416" s="1">
        <v>1724.02</v>
      </c>
      <c r="F416" s="1">
        <v>244.41703527276852</v>
      </c>
      <c r="G416" s="1">
        <v>125.93279766252739</v>
      </c>
      <c r="H416" s="7">
        <v>6.1149989536521092</v>
      </c>
      <c r="I416">
        <v>541.59128563070442</v>
      </c>
      <c r="J416">
        <v>1.1499999999999999</v>
      </c>
      <c r="K416">
        <v>1.35</v>
      </c>
      <c r="L416">
        <v>125</v>
      </c>
      <c r="M416">
        <v>12</v>
      </c>
      <c r="N416">
        <v>2200</v>
      </c>
      <c r="O416" s="1" t="s">
        <v>72</v>
      </c>
      <c r="Q416">
        <v>98.738050753190109</v>
      </c>
      <c r="R416" s="2">
        <v>1</v>
      </c>
      <c r="S416">
        <v>89.085809982584564</v>
      </c>
      <c r="T416" s="2">
        <v>0.88072263399999995</v>
      </c>
    </row>
    <row r="417" spans="2:20" x14ac:dyDescent="0.25">
      <c r="B417" s="1" t="s">
        <v>5</v>
      </c>
      <c r="C417" s="1" t="s">
        <v>12</v>
      </c>
      <c r="D417" s="1" t="s">
        <v>18</v>
      </c>
      <c r="E417" s="1">
        <v>1724.02</v>
      </c>
      <c r="F417" s="1">
        <v>244.41703527276852</v>
      </c>
      <c r="G417" s="1">
        <v>125.93279766252739</v>
      </c>
      <c r="H417" s="7">
        <v>6.1149989536521092</v>
      </c>
      <c r="I417">
        <v>564.15697987362523</v>
      </c>
      <c r="J417">
        <v>1.1499999999999999</v>
      </c>
      <c r="K417">
        <v>1.35</v>
      </c>
      <c r="L417">
        <v>125</v>
      </c>
      <c r="M417">
        <v>12</v>
      </c>
      <c r="N417">
        <v>2200</v>
      </c>
      <c r="O417" s="1" t="s">
        <v>72</v>
      </c>
      <c r="Q417">
        <v>99.988011286316294</v>
      </c>
      <c r="R417" s="2">
        <v>1</v>
      </c>
      <c r="S417">
        <v>88.490337822880903</v>
      </c>
      <c r="T417" s="2">
        <v>0.85879030199999995</v>
      </c>
    </row>
    <row r="418" spans="2:20" x14ac:dyDescent="0.25">
      <c r="B418" s="1" t="s">
        <v>5</v>
      </c>
      <c r="C418" s="1" t="s">
        <v>12</v>
      </c>
      <c r="D418" s="1" t="s">
        <v>18</v>
      </c>
      <c r="E418" s="1">
        <v>1724.02</v>
      </c>
      <c r="F418" s="1">
        <v>244.41703527276852</v>
      </c>
      <c r="G418" s="1">
        <v>125.93279766252739</v>
      </c>
      <c r="H418" s="7">
        <v>6.1149989536521092</v>
      </c>
      <c r="I418">
        <v>586.72384402059447</v>
      </c>
      <c r="J418">
        <v>1.1499999999999999</v>
      </c>
      <c r="K418">
        <v>1.35</v>
      </c>
      <c r="L418">
        <v>125</v>
      </c>
      <c r="M418">
        <v>12</v>
      </c>
      <c r="N418">
        <v>2200</v>
      </c>
      <c r="O418" s="1" t="s">
        <v>72</v>
      </c>
      <c r="Q418">
        <v>99.999999999999986</v>
      </c>
      <c r="R418" s="2">
        <v>0.99172563400000002</v>
      </c>
      <c r="S418">
        <v>88.135899006890455</v>
      </c>
      <c r="T418" s="2">
        <v>0.84543830099999995</v>
      </c>
    </row>
    <row r="419" spans="2:20" x14ac:dyDescent="0.25">
      <c r="B419" s="1" t="s">
        <v>5</v>
      </c>
      <c r="C419" s="1" t="s">
        <v>12</v>
      </c>
      <c r="D419" s="1" t="s">
        <v>18</v>
      </c>
      <c r="E419" s="1">
        <v>1724.02</v>
      </c>
      <c r="F419" s="1">
        <v>244.41703527276852</v>
      </c>
      <c r="G419" s="1">
        <v>125.93279766252739</v>
      </c>
      <c r="H419" s="7">
        <v>6.1149989536521092</v>
      </c>
      <c r="I419">
        <v>609.29012321553944</v>
      </c>
      <c r="J419">
        <v>1.1499999999999999</v>
      </c>
      <c r="K419">
        <v>1.35</v>
      </c>
      <c r="L419">
        <v>125</v>
      </c>
      <c r="M419">
        <v>12</v>
      </c>
      <c r="N419">
        <v>2200</v>
      </c>
      <c r="O419" s="1" t="s">
        <v>72</v>
      </c>
      <c r="Q419">
        <v>99.999999999999986</v>
      </c>
      <c r="R419" s="2">
        <v>0.97506598600000005</v>
      </c>
      <c r="S419">
        <v>88.094538097575267</v>
      </c>
      <c r="T419" s="2">
        <v>0.84503513299999999</v>
      </c>
    </row>
    <row r="420" spans="2:20" x14ac:dyDescent="0.25">
      <c r="B420" s="1" t="s">
        <v>5</v>
      </c>
      <c r="C420" s="1" t="s">
        <v>12</v>
      </c>
      <c r="D420" s="1" t="s">
        <v>18</v>
      </c>
      <c r="E420" s="1">
        <v>1724.02</v>
      </c>
      <c r="F420" s="1">
        <v>244.41703527276852</v>
      </c>
      <c r="G420" s="1">
        <v>125.93279766252739</v>
      </c>
      <c r="H420" s="7">
        <v>6.1149989536521092</v>
      </c>
      <c r="I420">
        <v>631.8564492066464</v>
      </c>
      <c r="J420">
        <v>1.1499999999999999</v>
      </c>
      <c r="K420">
        <v>1.35</v>
      </c>
      <c r="L420">
        <v>125</v>
      </c>
      <c r="M420">
        <v>12</v>
      </c>
      <c r="N420">
        <v>2200</v>
      </c>
      <c r="O420" s="1" t="s">
        <v>72</v>
      </c>
      <c r="Q420">
        <v>99.999999999999986</v>
      </c>
      <c r="R420" s="2">
        <v>0.95895680999999999</v>
      </c>
      <c r="S420">
        <v>88.053178902307394</v>
      </c>
      <c r="T420" s="2">
        <v>0.84463100700000004</v>
      </c>
    </row>
    <row r="421" spans="2:20" x14ac:dyDescent="0.25">
      <c r="B421" s="1" t="s">
        <v>5</v>
      </c>
      <c r="C421" s="1" t="s">
        <v>12</v>
      </c>
      <c r="D421" s="1" t="s">
        <v>18</v>
      </c>
      <c r="E421" s="1">
        <v>1724.02</v>
      </c>
      <c r="F421" s="1">
        <v>244.41703527276852</v>
      </c>
      <c r="G421" s="1">
        <v>125.93279766252739</v>
      </c>
      <c r="H421" s="7">
        <v>6.1149989536521092</v>
      </c>
      <c r="I421">
        <v>654.42275179967248</v>
      </c>
      <c r="J421">
        <v>1.1499999999999999</v>
      </c>
      <c r="K421">
        <v>1.35</v>
      </c>
      <c r="L421">
        <v>125</v>
      </c>
      <c r="M421">
        <v>12</v>
      </c>
      <c r="N421">
        <v>2200</v>
      </c>
      <c r="O421" s="1" t="s">
        <v>72</v>
      </c>
      <c r="Q421">
        <v>99.999999999999986</v>
      </c>
      <c r="R421" s="2">
        <v>0.94337126699999996</v>
      </c>
      <c r="S421">
        <v>88.011835003249445</v>
      </c>
      <c r="T421" s="2">
        <v>0.84422662900000001</v>
      </c>
    </row>
    <row r="422" spans="2:20" x14ac:dyDescent="0.25">
      <c r="B422" s="1" t="s">
        <v>5</v>
      </c>
      <c r="C422" s="1" t="s">
        <v>12</v>
      </c>
      <c r="D422" s="1" t="s">
        <v>18</v>
      </c>
      <c r="E422" s="1">
        <v>1724.02</v>
      </c>
      <c r="F422" s="1">
        <v>244.41703527276852</v>
      </c>
      <c r="G422" s="1">
        <v>125.93279766252739</v>
      </c>
      <c r="H422" s="7">
        <v>6.1149989536521092</v>
      </c>
      <c r="I422">
        <v>676.98905439269834</v>
      </c>
      <c r="J422">
        <v>1.1499999999999999</v>
      </c>
      <c r="K422">
        <v>1.35</v>
      </c>
      <c r="L422">
        <v>125</v>
      </c>
      <c r="M422">
        <v>12</v>
      </c>
      <c r="N422">
        <v>2200</v>
      </c>
      <c r="O422" s="1" t="s">
        <v>72</v>
      </c>
      <c r="Q422">
        <v>99.999999999999986</v>
      </c>
      <c r="R422" s="2">
        <v>0.92828423299999996</v>
      </c>
      <c r="S422">
        <v>87.970507315163701</v>
      </c>
      <c r="T422" s="2">
        <v>0.84382200600000001</v>
      </c>
    </row>
    <row r="423" spans="2:20" x14ac:dyDescent="0.25">
      <c r="B423" s="1" t="s">
        <v>5</v>
      </c>
      <c r="C423" s="1" t="s">
        <v>12</v>
      </c>
      <c r="D423" s="1" t="s">
        <v>18</v>
      </c>
      <c r="E423" s="1">
        <v>1724.02</v>
      </c>
      <c r="F423" s="1">
        <v>244.41703527276852</v>
      </c>
      <c r="G423" s="1">
        <v>125.93279766252739</v>
      </c>
      <c r="H423" s="7">
        <v>6.1149989536521092</v>
      </c>
      <c r="I423">
        <v>451.32616885092449</v>
      </c>
      <c r="J423">
        <v>1.25</v>
      </c>
      <c r="K423">
        <v>1.35</v>
      </c>
      <c r="L423">
        <v>125</v>
      </c>
      <c r="M423">
        <v>12</v>
      </c>
      <c r="N423">
        <v>2200</v>
      </c>
      <c r="O423" s="1" t="s">
        <v>72</v>
      </c>
      <c r="Q423">
        <v>60.435318975594043</v>
      </c>
      <c r="R423" s="2">
        <v>1</v>
      </c>
      <c r="S423">
        <v>88.654371030646118</v>
      </c>
      <c r="T423" s="2">
        <v>0.86292898699999998</v>
      </c>
    </row>
    <row r="424" spans="2:20" x14ac:dyDescent="0.25">
      <c r="B424" s="1" t="s">
        <v>5</v>
      </c>
      <c r="C424" s="1" t="s">
        <v>12</v>
      </c>
      <c r="D424" s="1" t="s">
        <v>18</v>
      </c>
      <c r="E424" s="1">
        <v>1724.02</v>
      </c>
      <c r="F424" s="1">
        <v>244.41703527276852</v>
      </c>
      <c r="G424" s="1">
        <v>125.93279766252739</v>
      </c>
      <c r="H424" s="7">
        <v>6.1149989536521092</v>
      </c>
      <c r="I424">
        <v>473.89303299789373</v>
      </c>
      <c r="J424">
        <v>1.25</v>
      </c>
      <c r="K424">
        <v>1.35</v>
      </c>
      <c r="L424">
        <v>125</v>
      </c>
      <c r="M424">
        <v>12</v>
      </c>
      <c r="N424">
        <v>2200</v>
      </c>
      <c r="O424" s="1" t="s">
        <v>72</v>
      </c>
      <c r="Q424">
        <v>69.450311850555011</v>
      </c>
      <c r="R424" s="2">
        <v>1</v>
      </c>
      <c r="S424">
        <v>88.664057390973255</v>
      </c>
      <c r="T424" s="2">
        <v>0.87125513499999996</v>
      </c>
    </row>
    <row r="425" spans="2:20" x14ac:dyDescent="0.25">
      <c r="B425" s="1" t="s">
        <v>5</v>
      </c>
      <c r="C425" s="1" t="s">
        <v>12</v>
      </c>
      <c r="D425" s="1" t="s">
        <v>18</v>
      </c>
      <c r="E425" s="1">
        <v>1724.02</v>
      </c>
      <c r="F425" s="1">
        <v>244.41703527276852</v>
      </c>
      <c r="G425" s="1">
        <v>125.93279766252739</v>
      </c>
      <c r="H425" s="7">
        <v>6.1149989536521092</v>
      </c>
      <c r="I425">
        <v>496.44737917154214</v>
      </c>
      <c r="J425">
        <v>1.25</v>
      </c>
      <c r="K425">
        <v>1.35</v>
      </c>
      <c r="L425">
        <v>125</v>
      </c>
      <c r="M425">
        <v>12</v>
      </c>
      <c r="N425">
        <v>2200</v>
      </c>
      <c r="O425" s="1" t="s">
        <v>72</v>
      </c>
      <c r="Q425">
        <v>78.323010860920334</v>
      </c>
      <c r="R425" s="2">
        <v>1</v>
      </c>
      <c r="S425">
        <v>88.615940260209598</v>
      </c>
      <c r="T425" s="2">
        <v>0.87837700500000004</v>
      </c>
    </row>
    <row r="426" spans="2:20" x14ac:dyDescent="0.25">
      <c r="B426" s="1" t="s">
        <v>5</v>
      </c>
      <c r="C426" s="1" t="s">
        <v>12</v>
      </c>
      <c r="D426" s="1" t="s">
        <v>18</v>
      </c>
      <c r="E426" s="1">
        <v>1724.02</v>
      </c>
      <c r="F426" s="1">
        <v>244.41703527276852</v>
      </c>
      <c r="G426" s="1">
        <v>125.93279766252739</v>
      </c>
      <c r="H426" s="7">
        <v>6.1149989536521092</v>
      </c>
      <c r="I426">
        <v>519.02442148373518</v>
      </c>
      <c r="J426">
        <v>1.25</v>
      </c>
      <c r="K426">
        <v>1.35</v>
      </c>
      <c r="L426">
        <v>125</v>
      </c>
      <c r="M426">
        <v>12</v>
      </c>
      <c r="N426">
        <v>2200</v>
      </c>
      <c r="O426" s="1" t="s">
        <v>72</v>
      </c>
      <c r="Q426">
        <v>86.682875695860901</v>
      </c>
      <c r="R426" s="2">
        <v>1</v>
      </c>
      <c r="S426">
        <v>88.509773581081731</v>
      </c>
      <c r="T426" s="2">
        <v>0.88413806299999997</v>
      </c>
    </row>
    <row r="427" spans="2:20" x14ac:dyDescent="0.25">
      <c r="B427" s="1" t="s">
        <v>5</v>
      </c>
      <c r="C427" s="1" t="s">
        <v>12</v>
      </c>
      <c r="D427" s="1" t="s">
        <v>18</v>
      </c>
      <c r="E427" s="1">
        <v>1724.02</v>
      </c>
      <c r="F427" s="1">
        <v>244.41703527276852</v>
      </c>
      <c r="G427" s="1">
        <v>125.93279766252739</v>
      </c>
      <c r="H427" s="7">
        <v>6.1149989536521092</v>
      </c>
      <c r="I427">
        <v>541.59128563070442</v>
      </c>
      <c r="J427">
        <v>1.25</v>
      </c>
      <c r="K427">
        <v>1.35</v>
      </c>
      <c r="L427">
        <v>125</v>
      </c>
      <c r="M427">
        <v>12</v>
      </c>
      <c r="N427">
        <v>2200</v>
      </c>
      <c r="O427" s="1" t="s">
        <v>72</v>
      </c>
      <c r="Q427">
        <v>94.18911150622931</v>
      </c>
      <c r="R427" s="2">
        <v>1</v>
      </c>
      <c r="S427">
        <v>88.21460639812716</v>
      </c>
      <c r="T427" s="2">
        <v>0.88163434900000004</v>
      </c>
    </row>
    <row r="428" spans="2:20" x14ac:dyDescent="0.25">
      <c r="B428" s="1" t="s">
        <v>5</v>
      </c>
      <c r="C428" s="1" t="s">
        <v>12</v>
      </c>
      <c r="D428" s="1" t="s">
        <v>18</v>
      </c>
      <c r="E428" s="1">
        <v>1724.02</v>
      </c>
      <c r="F428" s="1">
        <v>244.41703527276852</v>
      </c>
      <c r="G428" s="1">
        <v>125.93279766252739</v>
      </c>
      <c r="H428" s="7">
        <v>6.1149989536521092</v>
      </c>
      <c r="I428">
        <v>564.15697987362523</v>
      </c>
      <c r="J428">
        <v>1.25</v>
      </c>
      <c r="K428">
        <v>1.35</v>
      </c>
      <c r="L428">
        <v>125</v>
      </c>
      <c r="M428">
        <v>12</v>
      </c>
      <c r="N428">
        <v>2200</v>
      </c>
      <c r="O428" s="1" t="s">
        <v>72</v>
      </c>
      <c r="Q428">
        <v>99.224005273722497</v>
      </c>
      <c r="R428" s="2">
        <v>1</v>
      </c>
      <c r="S428">
        <v>87.765816716105221</v>
      </c>
      <c r="T428" s="2">
        <v>0.87067939999999999</v>
      </c>
    </row>
    <row r="429" spans="2:20" x14ac:dyDescent="0.25">
      <c r="B429" s="1" t="s">
        <v>5</v>
      </c>
      <c r="C429" s="1" t="s">
        <v>12</v>
      </c>
      <c r="D429" s="1" t="s">
        <v>18</v>
      </c>
      <c r="E429" s="1">
        <v>1724.02</v>
      </c>
      <c r="F429" s="1">
        <v>244.41703527276852</v>
      </c>
      <c r="G429" s="1">
        <v>125.93279766252739</v>
      </c>
      <c r="H429" s="7">
        <v>6.1149989536521092</v>
      </c>
      <c r="I429">
        <v>586.72384402059447</v>
      </c>
      <c r="J429">
        <v>1.25</v>
      </c>
      <c r="K429">
        <v>1.35</v>
      </c>
      <c r="L429">
        <v>125</v>
      </c>
      <c r="M429">
        <v>12</v>
      </c>
      <c r="N429">
        <v>2200</v>
      </c>
      <c r="O429" s="1" t="s">
        <v>72</v>
      </c>
      <c r="Q429">
        <v>99.996897591351399</v>
      </c>
      <c r="R429" s="2">
        <v>1</v>
      </c>
      <c r="S429">
        <v>87.142764168714052</v>
      </c>
      <c r="T429" s="2">
        <v>0.84803365100000005</v>
      </c>
    </row>
    <row r="430" spans="2:20" x14ac:dyDescent="0.25">
      <c r="B430" s="1" t="s">
        <v>5</v>
      </c>
      <c r="C430" s="1" t="s">
        <v>12</v>
      </c>
      <c r="D430" s="1" t="s">
        <v>18</v>
      </c>
      <c r="E430" s="1">
        <v>1724.02</v>
      </c>
      <c r="F430" s="1">
        <v>244.41703527276852</v>
      </c>
      <c r="G430" s="1">
        <v>125.93279766252739</v>
      </c>
      <c r="H430" s="7">
        <v>6.1149989536521092</v>
      </c>
      <c r="I430">
        <v>609.29012321553944</v>
      </c>
      <c r="J430">
        <v>1.25</v>
      </c>
      <c r="K430">
        <v>1.35</v>
      </c>
      <c r="L430">
        <v>125</v>
      </c>
      <c r="M430">
        <v>12</v>
      </c>
      <c r="N430">
        <v>2200</v>
      </c>
      <c r="O430" s="1" t="s">
        <v>72</v>
      </c>
      <c r="Q430">
        <v>99.999999999999986</v>
      </c>
      <c r="R430" s="2">
        <v>0.98903069499999996</v>
      </c>
      <c r="S430">
        <v>86.882959064273649</v>
      </c>
      <c r="T430" s="2">
        <v>0.83890568200000004</v>
      </c>
    </row>
    <row r="431" spans="2:20" x14ac:dyDescent="0.25">
      <c r="B431" s="1" t="s">
        <v>5</v>
      </c>
      <c r="C431" s="1" t="s">
        <v>12</v>
      </c>
      <c r="D431" s="1" t="s">
        <v>18</v>
      </c>
      <c r="E431" s="1">
        <v>1724.02</v>
      </c>
      <c r="F431" s="1">
        <v>244.41703527276852</v>
      </c>
      <c r="G431" s="1">
        <v>125.93279766252739</v>
      </c>
      <c r="H431" s="7">
        <v>6.1149989536521092</v>
      </c>
      <c r="I431">
        <v>631.8564492066464</v>
      </c>
      <c r="J431">
        <v>1.25</v>
      </c>
      <c r="K431">
        <v>1.35</v>
      </c>
      <c r="L431">
        <v>125</v>
      </c>
      <c r="M431">
        <v>12</v>
      </c>
      <c r="N431">
        <v>2200</v>
      </c>
      <c r="O431" s="1" t="s">
        <v>72</v>
      </c>
      <c r="Q431">
        <v>99.999999999999986</v>
      </c>
      <c r="R431" s="2">
        <v>0.97246071000000001</v>
      </c>
      <c r="S431">
        <v>86.841811742361827</v>
      </c>
      <c r="T431" s="2">
        <v>0.83850928499999999</v>
      </c>
    </row>
    <row r="432" spans="2:20" x14ac:dyDescent="0.25">
      <c r="B432" s="1" t="s">
        <v>5</v>
      </c>
      <c r="C432" s="1" t="s">
        <v>12</v>
      </c>
      <c r="D432" s="1" t="s">
        <v>18</v>
      </c>
      <c r="E432" s="1">
        <v>1724.02</v>
      </c>
      <c r="F432" s="1">
        <v>244.41703527276852</v>
      </c>
      <c r="G432" s="1">
        <v>125.93279766252739</v>
      </c>
      <c r="H432" s="7">
        <v>6.1149989536521092</v>
      </c>
      <c r="I432">
        <v>654.42275179967248</v>
      </c>
      <c r="J432">
        <v>1.25</v>
      </c>
      <c r="K432">
        <v>1.35</v>
      </c>
      <c r="L432">
        <v>125</v>
      </c>
      <c r="M432">
        <v>12</v>
      </c>
      <c r="N432">
        <v>2200</v>
      </c>
      <c r="O432" s="1" t="s">
        <v>72</v>
      </c>
      <c r="Q432">
        <v>99.999999999999986</v>
      </c>
      <c r="R432" s="2">
        <v>0.95643679599999998</v>
      </c>
      <c r="S432">
        <v>86.800662821213166</v>
      </c>
      <c r="T432" s="2">
        <v>0.83811171100000004</v>
      </c>
    </row>
    <row r="433" spans="2:20" x14ac:dyDescent="0.25">
      <c r="B433" s="1" t="s">
        <v>5</v>
      </c>
      <c r="C433" s="1" t="s">
        <v>12</v>
      </c>
      <c r="D433" s="1" t="s">
        <v>18</v>
      </c>
      <c r="E433" s="1">
        <v>1724.02</v>
      </c>
      <c r="F433" s="1">
        <v>244.41703527276852</v>
      </c>
      <c r="G433" s="1">
        <v>125.93279766252739</v>
      </c>
      <c r="H433" s="7">
        <v>6.1149989536521092</v>
      </c>
      <c r="I433">
        <v>676.98905439269834</v>
      </c>
      <c r="J433">
        <v>1.25</v>
      </c>
      <c r="K433">
        <v>1.35</v>
      </c>
      <c r="L433">
        <v>125</v>
      </c>
      <c r="M433">
        <v>12</v>
      </c>
      <c r="N433">
        <v>2200</v>
      </c>
      <c r="O433" s="1" t="s">
        <v>72</v>
      </c>
      <c r="Q433">
        <v>99.999999999999986</v>
      </c>
      <c r="R433" s="2">
        <v>0.940932396</v>
      </c>
      <c r="S433">
        <v>86.759538286516118</v>
      </c>
      <c r="T433" s="2">
        <v>0.83771399599999996</v>
      </c>
    </row>
    <row r="434" spans="2:20" x14ac:dyDescent="0.25">
      <c r="B434" s="1" t="s">
        <v>5</v>
      </c>
      <c r="C434" s="1" t="s">
        <v>12</v>
      </c>
      <c r="D434" s="1" t="s">
        <v>18</v>
      </c>
      <c r="E434" s="1">
        <v>1724.02</v>
      </c>
      <c r="F434" s="1">
        <v>244.41703527276852</v>
      </c>
      <c r="G434" s="1">
        <v>125.93279766252739</v>
      </c>
      <c r="H434" s="7">
        <v>6.1149989536521092</v>
      </c>
      <c r="I434">
        <v>451.32616885092449</v>
      </c>
      <c r="J434">
        <v>1.35</v>
      </c>
      <c r="K434">
        <v>1.35</v>
      </c>
      <c r="L434">
        <v>125</v>
      </c>
      <c r="M434">
        <v>12</v>
      </c>
      <c r="N434">
        <v>2200</v>
      </c>
      <c r="O434" s="1" t="s">
        <v>72</v>
      </c>
      <c r="Q434">
        <v>52.858040311161382</v>
      </c>
      <c r="R434" s="2">
        <v>1</v>
      </c>
      <c r="S434">
        <v>87.766117129457825</v>
      </c>
      <c r="T434" s="2">
        <v>0.86153666399999995</v>
      </c>
    </row>
    <row r="435" spans="2:20" x14ac:dyDescent="0.25">
      <c r="B435" s="1" t="s">
        <v>5</v>
      </c>
      <c r="C435" s="1" t="s">
        <v>12</v>
      </c>
      <c r="D435" s="1" t="s">
        <v>18</v>
      </c>
      <c r="E435" s="1">
        <v>1724.02</v>
      </c>
      <c r="F435" s="1">
        <v>244.41703527276852</v>
      </c>
      <c r="G435" s="1">
        <v>125.93279766252739</v>
      </c>
      <c r="H435" s="7">
        <v>6.1149989536521092</v>
      </c>
      <c r="I435">
        <v>473.89303299789373</v>
      </c>
      <c r="J435">
        <v>1.35</v>
      </c>
      <c r="K435">
        <v>1.35</v>
      </c>
      <c r="L435">
        <v>125</v>
      </c>
      <c r="M435">
        <v>12</v>
      </c>
      <c r="N435">
        <v>2200</v>
      </c>
      <c r="O435" s="1" t="s">
        <v>72</v>
      </c>
      <c r="Q435">
        <v>61.873033274737288</v>
      </c>
      <c r="R435" s="2">
        <v>1</v>
      </c>
      <c r="S435">
        <v>87.772137733883923</v>
      </c>
      <c r="T435" s="2">
        <v>0.86984910100000001</v>
      </c>
    </row>
    <row r="436" spans="2:20" x14ac:dyDescent="0.25">
      <c r="B436" s="1" t="s">
        <v>5</v>
      </c>
      <c r="C436" s="1" t="s">
        <v>12</v>
      </c>
      <c r="D436" s="1" t="s">
        <v>18</v>
      </c>
      <c r="E436" s="1">
        <v>1724.02</v>
      </c>
      <c r="F436" s="1">
        <v>244.41703527276852</v>
      </c>
      <c r="G436" s="1">
        <v>125.93279766252739</v>
      </c>
      <c r="H436" s="7">
        <v>6.1149989536521092</v>
      </c>
      <c r="I436">
        <v>496.44737917154214</v>
      </c>
      <c r="J436">
        <v>1.35</v>
      </c>
      <c r="K436">
        <v>1.35</v>
      </c>
      <c r="L436">
        <v>125</v>
      </c>
      <c r="M436">
        <v>12</v>
      </c>
      <c r="N436">
        <v>2200</v>
      </c>
      <c r="O436" s="1" t="s">
        <v>72</v>
      </c>
      <c r="Q436">
        <v>70.888026238313188</v>
      </c>
      <c r="R436" s="2">
        <v>1</v>
      </c>
      <c r="S436">
        <v>87.768538784860823</v>
      </c>
      <c r="T436" s="2">
        <v>0.87737778799999999</v>
      </c>
    </row>
    <row r="437" spans="2:20" x14ac:dyDescent="0.25">
      <c r="B437" s="1" t="s">
        <v>5</v>
      </c>
      <c r="C437" s="1" t="s">
        <v>12</v>
      </c>
      <c r="D437" s="1" t="s">
        <v>18</v>
      </c>
      <c r="E437" s="1">
        <v>1724.02</v>
      </c>
      <c r="F437" s="1">
        <v>244.41703527276852</v>
      </c>
      <c r="G437" s="1">
        <v>125.93279766252739</v>
      </c>
      <c r="H437" s="7">
        <v>6.1149989536521092</v>
      </c>
      <c r="I437">
        <v>519.02442148373518</v>
      </c>
      <c r="J437">
        <v>1.35</v>
      </c>
      <c r="K437">
        <v>1.35</v>
      </c>
      <c r="L437">
        <v>125</v>
      </c>
      <c r="M437">
        <v>12</v>
      </c>
      <c r="N437">
        <v>2200</v>
      </c>
      <c r="O437" s="1" t="s">
        <v>72</v>
      </c>
      <c r="Q437">
        <v>79.691941632217663</v>
      </c>
      <c r="R437" s="2">
        <v>1</v>
      </c>
      <c r="S437">
        <v>87.591365600733695</v>
      </c>
      <c r="T437" s="2">
        <v>0.87989219699999999</v>
      </c>
    </row>
    <row r="438" spans="2:20" x14ac:dyDescent="0.25">
      <c r="B438" s="1" t="s">
        <v>5</v>
      </c>
      <c r="C438" s="1" t="s">
        <v>12</v>
      </c>
      <c r="D438" s="1" t="s">
        <v>18</v>
      </c>
      <c r="E438" s="1">
        <v>1724.02</v>
      </c>
      <c r="F438" s="1">
        <v>244.41703527276852</v>
      </c>
      <c r="G438" s="1">
        <v>125.93279766252739</v>
      </c>
      <c r="H438" s="7">
        <v>6.1149989536521092</v>
      </c>
      <c r="I438">
        <v>541.59128563070442</v>
      </c>
      <c r="J438">
        <v>1.35</v>
      </c>
      <c r="K438">
        <v>1.35</v>
      </c>
      <c r="L438">
        <v>125</v>
      </c>
      <c r="M438">
        <v>12</v>
      </c>
      <c r="N438">
        <v>2200</v>
      </c>
      <c r="O438" s="1" t="s">
        <v>72</v>
      </c>
      <c r="Q438">
        <v>87.955374727144644</v>
      </c>
      <c r="R438" s="2">
        <v>1</v>
      </c>
      <c r="S438">
        <v>87.274115796277371</v>
      </c>
      <c r="T438" s="2">
        <v>0.87784975700000001</v>
      </c>
    </row>
    <row r="439" spans="2:20" x14ac:dyDescent="0.25">
      <c r="B439" s="1" t="s">
        <v>5</v>
      </c>
      <c r="C439" s="1" t="s">
        <v>12</v>
      </c>
      <c r="D439" s="1" t="s">
        <v>18</v>
      </c>
      <c r="E439" s="1">
        <v>1724.02</v>
      </c>
      <c r="F439" s="1">
        <v>244.41703527276852</v>
      </c>
      <c r="G439" s="1">
        <v>125.93279766252739</v>
      </c>
      <c r="H439" s="7">
        <v>6.1149989536521092</v>
      </c>
      <c r="I439">
        <v>564.15697987362523</v>
      </c>
      <c r="J439">
        <v>1.35</v>
      </c>
      <c r="K439">
        <v>1.35</v>
      </c>
      <c r="L439">
        <v>125</v>
      </c>
      <c r="M439">
        <v>12</v>
      </c>
      <c r="N439">
        <v>2200</v>
      </c>
      <c r="O439" s="1" t="s">
        <v>72</v>
      </c>
      <c r="Q439">
        <v>95.238212125405724</v>
      </c>
      <c r="R439" s="2">
        <v>1</v>
      </c>
      <c r="S439">
        <v>86.910976850746536</v>
      </c>
      <c r="T439" s="2">
        <v>0.87320757000000004</v>
      </c>
    </row>
    <row r="440" spans="2:20" x14ac:dyDescent="0.25">
      <c r="B440" s="1" t="s">
        <v>5</v>
      </c>
      <c r="C440" s="1" t="s">
        <v>12</v>
      </c>
      <c r="D440" s="1" t="s">
        <v>18</v>
      </c>
      <c r="E440" s="1">
        <v>1724.02</v>
      </c>
      <c r="F440" s="1">
        <v>244.41703527276852</v>
      </c>
      <c r="G440" s="1">
        <v>125.93279766252739</v>
      </c>
      <c r="H440" s="7">
        <v>6.1149989536521092</v>
      </c>
      <c r="I440">
        <v>586.72384402059447</v>
      </c>
      <c r="J440">
        <v>1.35</v>
      </c>
      <c r="K440">
        <v>1.35</v>
      </c>
      <c r="L440">
        <v>125</v>
      </c>
      <c r="M440">
        <v>12</v>
      </c>
      <c r="N440">
        <v>2200</v>
      </c>
      <c r="O440" s="1" t="s">
        <v>72</v>
      </c>
      <c r="Q440">
        <v>99.562757105692157</v>
      </c>
      <c r="R440" s="2">
        <v>1</v>
      </c>
      <c r="S440">
        <v>86.426632615029149</v>
      </c>
      <c r="T440" s="2">
        <v>0.86078585100000005</v>
      </c>
    </row>
    <row r="441" spans="2:20" x14ac:dyDescent="0.25">
      <c r="B441" s="1" t="s">
        <v>5</v>
      </c>
      <c r="C441" s="1" t="s">
        <v>12</v>
      </c>
      <c r="D441" s="1" t="s">
        <v>18</v>
      </c>
      <c r="E441" s="1">
        <v>1724.02</v>
      </c>
      <c r="F441" s="1">
        <v>244.41703527276852</v>
      </c>
      <c r="G441" s="1">
        <v>125.93279766252739</v>
      </c>
      <c r="H441" s="7">
        <v>6.1149989536521092</v>
      </c>
      <c r="I441">
        <v>609.29012321553944</v>
      </c>
      <c r="J441">
        <v>1.35</v>
      </c>
      <c r="K441">
        <v>1.35</v>
      </c>
      <c r="L441">
        <v>125</v>
      </c>
      <c r="M441">
        <v>12</v>
      </c>
      <c r="N441">
        <v>2200</v>
      </c>
      <c r="O441" s="1" t="s">
        <v>72</v>
      </c>
      <c r="Q441">
        <v>99.999584395985082</v>
      </c>
      <c r="R441" s="2">
        <v>1</v>
      </c>
      <c r="S441">
        <v>85.786822624839004</v>
      </c>
      <c r="T441" s="2">
        <v>0.83778305399999997</v>
      </c>
    </row>
    <row r="442" spans="2:20" x14ac:dyDescent="0.25">
      <c r="B442" s="1" t="s">
        <v>5</v>
      </c>
      <c r="C442" s="1" t="s">
        <v>12</v>
      </c>
      <c r="D442" s="1" t="s">
        <v>18</v>
      </c>
      <c r="E442" s="1">
        <v>1724.02</v>
      </c>
      <c r="F442" s="1">
        <v>244.41703527276852</v>
      </c>
      <c r="G442" s="1">
        <v>125.93279766252739</v>
      </c>
      <c r="H442" s="7">
        <v>6.1149989536521092</v>
      </c>
      <c r="I442">
        <v>631.8564492066464</v>
      </c>
      <c r="J442">
        <v>1.35</v>
      </c>
      <c r="K442">
        <v>1.35</v>
      </c>
      <c r="L442">
        <v>125</v>
      </c>
      <c r="M442">
        <v>12</v>
      </c>
      <c r="N442">
        <v>2200</v>
      </c>
      <c r="O442" s="1" t="s">
        <v>72</v>
      </c>
      <c r="Q442">
        <v>99.999999999999986</v>
      </c>
      <c r="R442" s="2">
        <v>0.98635036200000004</v>
      </c>
      <c r="S442">
        <v>85.62486842043873</v>
      </c>
      <c r="T442" s="2">
        <v>0.83268103000000004</v>
      </c>
    </row>
    <row r="443" spans="2:20" x14ac:dyDescent="0.25">
      <c r="B443" s="1" t="s">
        <v>5</v>
      </c>
      <c r="C443" s="1" t="s">
        <v>12</v>
      </c>
      <c r="D443" s="1" t="s">
        <v>18</v>
      </c>
      <c r="E443" s="1">
        <v>1724.02</v>
      </c>
      <c r="F443" s="1">
        <v>244.41703527276852</v>
      </c>
      <c r="G443" s="1">
        <v>125.93279766252739</v>
      </c>
      <c r="H443" s="7">
        <v>6.1149989536521092</v>
      </c>
      <c r="I443">
        <v>654.42275179967248</v>
      </c>
      <c r="J443">
        <v>1.35</v>
      </c>
      <c r="K443">
        <v>1.35</v>
      </c>
      <c r="L443">
        <v>125</v>
      </c>
      <c r="M443">
        <v>12</v>
      </c>
      <c r="N443">
        <v>2200</v>
      </c>
      <c r="O443" s="1" t="s">
        <v>72</v>
      </c>
      <c r="Q443">
        <v>99.999999999999986</v>
      </c>
      <c r="R443" s="2">
        <v>0.96986931899999995</v>
      </c>
      <c r="S443">
        <v>85.584122936331255</v>
      </c>
      <c r="T443" s="2">
        <v>0.83229096300000005</v>
      </c>
    </row>
    <row r="444" spans="2:20" x14ac:dyDescent="0.25">
      <c r="B444" s="1" t="s">
        <v>5</v>
      </c>
      <c r="C444" s="1" t="s">
        <v>12</v>
      </c>
      <c r="D444" s="1" t="s">
        <v>18</v>
      </c>
      <c r="E444" s="1">
        <v>1724.02</v>
      </c>
      <c r="F444" s="1">
        <v>244.41703527276852</v>
      </c>
      <c r="G444" s="1">
        <v>125.93279766252739</v>
      </c>
      <c r="H444" s="7">
        <v>6.1149989536521092</v>
      </c>
      <c r="I444">
        <v>676.98905439269834</v>
      </c>
      <c r="J444">
        <v>1.35</v>
      </c>
      <c r="K444">
        <v>1.35</v>
      </c>
      <c r="L444">
        <v>125</v>
      </c>
      <c r="M444">
        <v>12</v>
      </c>
      <c r="N444">
        <v>2200</v>
      </c>
      <c r="O444" s="1" t="s">
        <v>72</v>
      </c>
      <c r="Q444">
        <v>99.999999999999986</v>
      </c>
      <c r="R444" s="2">
        <v>0.95392999099999998</v>
      </c>
      <c r="S444">
        <v>85.543379404332811</v>
      </c>
      <c r="T444" s="2">
        <v>0.83189977400000004</v>
      </c>
    </row>
    <row r="445" spans="2:20" x14ac:dyDescent="0.25">
      <c r="B445" s="1" t="s">
        <v>5</v>
      </c>
      <c r="C445" s="1" t="s">
        <v>12</v>
      </c>
      <c r="D445" s="1" t="s">
        <v>18</v>
      </c>
      <c r="E445" s="1">
        <v>1724.02</v>
      </c>
      <c r="F445" s="1">
        <v>244.41703527276852</v>
      </c>
      <c r="G445" s="1">
        <v>125.93279766252739</v>
      </c>
      <c r="H445" s="7">
        <v>6.1149989536521092</v>
      </c>
      <c r="I445">
        <v>473.89303299789373</v>
      </c>
      <c r="J445">
        <v>1.4499999999999997</v>
      </c>
      <c r="K445">
        <v>1.35</v>
      </c>
      <c r="L445">
        <v>125</v>
      </c>
      <c r="M445">
        <v>12</v>
      </c>
      <c r="N445">
        <v>2200</v>
      </c>
      <c r="O445" s="1" t="s">
        <v>72</v>
      </c>
      <c r="Q445">
        <v>54.295754610304627</v>
      </c>
      <c r="R445" s="2">
        <v>1</v>
      </c>
      <c r="S445">
        <v>86.878439501508751</v>
      </c>
      <c r="T445" s="2">
        <v>0.86841933299999996</v>
      </c>
    </row>
    <row r="446" spans="2:20" x14ac:dyDescent="0.25">
      <c r="B446" s="1" t="s">
        <v>5</v>
      </c>
      <c r="C446" s="1" t="s">
        <v>12</v>
      </c>
      <c r="D446" s="1" t="s">
        <v>18</v>
      </c>
      <c r="E446" s="1">
        <v>1724.02</v>
      </c>
      <c r="F446" s="1">
        <v>244.41703527276852</v>
      </c>
      <c r="G446" s="1">
        <v>125.93279766252739</v>
      </c>
      <c r="H446" s="7">
        <v>6.1149989536521092</v>
      </c>
      <c r="I446">
        <v>496.44737917154214</v>
      </c>
      <c r="J446">
        <v>1.4499999999999997</v>
      </c>
      <c r="K446">
        <v>1.35</v>
      </c>
      <c r="L446">
        <v>125</v>
      </c>
      <c r="M446">
        <v>12</v>
      </c>
      <c r="N446">
        <v>2200</v>
      </c>
      <c r="O446" s="1" t="s">
        <v>72</v>
      </c>
      <c r="Q446">
        <v>63.310747662495459</v>
      </c>
      <c r="R446" s="2">
        <v>1</v>
      </c>
      <c r="S446">
        <v>86.871203983740827</v>
      </c>
      <c r="T446" s="2">
        <v>0.87593876199999998</v>
      </c>
    </row>
    <row r="447" spans="2:20" x14ac:dyDescent="0.25">
      <c r="B447" s="1" t="s">
        <v>5</v>
      </c>
      <c r="C447" s="1" t="s">
        <v>12</v>
      </c>
      <c r="D447" s="1" t="s">
        <v>18</v>
      </c>
      <c r="E447" s="1">
        <v>1724.02</v>
      </c>
      <c r="F447" s="1">
        <v>244.41703527276852</v>
      </c>
      <c r="G447" s="1">
        <v>125.93279766252739</v>
      </c>
      <c r="H447" s="7">
        <v>6.1149989536521092</v>
      </c>
      <c r="I447">
        <v>519.02442148373518</v>
      </c>
      <c r="J447">
        <v>1.4499999999999997</v>
      </c>
      <c r="K447">
        <v>1.35</v>
      </c>
      <c r="L447">
        <v>125</v>
      </c>
      <c r="M447">
        <v>12</v>
      </c>
      <c r="N447">
        <v>2200</v>
      </c>
      <c r="O447" s="1" t="s">
        <v>72</v>
      </c>
      <c r="Q447">
        <v>72.325740626071379</v>
      </c>
      <c r="R447" s="2">
        <v>1</v>
      </c>
      <c r="S447">
        <v>86.633647057822643</v>
      </c>
      <c r="T447" s="2">
        <v>0.87440648600000004</v>
      </c>
    </row>
    <row r="448" spans="2:20" x14ac:dyDescent="0.25">
      <c r="B448" s="1" t="s">
        <v>5</v>
      </c>
      <c r="C448" s="1" t="s">
        <v>12</v>
      </c>
      <c r="D448" s="1" t="s">
        <v>18</v>
      </c>
      <c r="E448" s="1">
        <v>1724.02</v>
      </c>
      <c r="F448" s="1">
        <v>244.41703527276852</v>
      </c>
      <c r="G448" s="1">
        <v>125.93279766252739</v>
      </c>
      <c r="H448" s="7">
        <v>6.1149989536521092</v>
      </c>
      <c r="I448">
        <v>541.59128563070442</v>
      </c>
      <c r="J448">
        <v>1.4499999999999997</v>
      </c>
      <c r="K448">
        <v>1.35</v>
      </c>
      <c r="L448">
        <v>125</v>
      </c>
      <c r="M448">
        <v>12</v>
      </c>
      <c r="N448">
        <v>2200</v>
      </c>
      <c r="O448" s="1" t="s">
        <v>72</v>
      </c>
      <c r="Q448">
        <v>81.048959366980313</v>
      </c>
      <c r="R448" s="2">
        <v>1</v>
      </c>
      <c r="S448">
        <v>86.307448173476445</v>
      </c>
      <c r="T448" s="2">
        <v>0.872195842</v>
      </c>
    </row>
    <row r="449" spans="2:20" x14ac:dyDescent="0.25">
      <c r="B449" s="1" t="s">
        <v>5</v>
      </c>
      <c r="C449" s="1" t="s">
        <v>12</v>
      </c>
      <c r="D449" s="1" t="s">
        <v>18</v>
      </c>
      <c r="E449" s="1">
        <v>1724.02</v>
      </c>
      <c r="F449" s="1">
        <v>244.41703527276852</v>
      </c>
      <c r="G449" s="1">
        <v>125.93279766252739</v>
      </c>
      <c r="H449" s="7">
        <v>6.1149989536521092</v>
      </c>
      <c r="I449">
        <v>564.15697987362523</v>
      </c>
      <c r="J449">
        <v>1.4499999999999997</v>
      </c>
      <c r="K449">
        <v>1.35</v>
      </c>
      <c r="L449">
        <v>125</v>
      </c>
      <c r="M449">
        <v>12</v>
      </c>
      <c r="N449">
        <v>2200</v>
      </c>
      <c r="O449" s="1" t="s">
        <v>72</v>
      </c>
      <c r="Q449">
        <v>89.205001181990212</v>
      </c>
      <c r="R449" s="2">
        <v>1</v>
      </c>
      <c r="S449">
        <v>85.976304579919471</v>
      </c>
      <c r="T449" s="2">
        <v>0.87010062499999996</v>
      </c>
    </row>
    <row r="450" spans="2:20" x14ac:dyDescent="0.25">
      <c r="B450" s="1" t="s">
        <v>5</v>
      </c>
      <c r="C450" s="1" t="s">
        <v>12</v>
      </c>
      <c r="D450" s="1" t="s">
        <v>18</v>
      </c>
      <c r="E450" s="1">
        <v>1724.02</v>
      </c>
      <c r="F450" s="1">
        <v>244.41703527276852</v>
      </c>
      <c r="G450" s="1">
        <v>125.93279766252739</v>
      </c>
      <c r="H450" s="7">
        <v>6.1149989536521092</v>
      </c>
      <c r="I450">
        <v>586.72384402059447</v>
      </c>
      <c r="J450">
        <v>1.4499999999999997</v>
      </c>
      <c r="K450">
        <v>1.35</v>
      </c>
      <c r="L450">
        <v>125</v>
      </c>
      <c r="M450">
        <v>12</v>
      </c>
      <c r="N450">
        <v>2200</v>
      </c>
      <c r="O450" s="1" t="s">
        <v>72</v>
      </c>
      <c r="Q450">
        <v>96.219227236528454</v>
      </c>
      <c r="R450" s="2">
        <v>1</v>
      </c>
      <c r="S450">
        <v>85.596207608342482</v>
      </c>
      <c r="T450" s="2">
        <v>0.86508712899999995</v>
      </c>
    </row>
    <row r="451" spans="2:20" x14ac:dyDescent="0.25">
      <c r="B451" s="1" t="s">
        <v>5</v>
      </c>
      <c r="C451" s="1" t="s">
        <v>12</v>
      </c>
      <c r="D451" s="1" t="s">
        <v>18</v>
      </c>
      <c r="E451" s="1">
        <v>1724.02</v>
      </c>
      <c r="F451" s="1">
        <v>244.41703527276852</v>
      </c>
      <c r="G451" s="1">
        <v>125.93279766252739</v>
      </c>
      <c r="H451" s="7">
        <v>6.1149989536521092</v>
      </c>
      <c r="I451">
        <v>609.29012321553944</v>
      </c>
      <c r="J451">
        <v>1.4499999999999997</v>
      </c>
      <c r="K451">
        <v>1.35</v>
      </c>
      <c r="L451">
        <v>125</v>
      </c>
      <c r="M451">
        <v>12</v>
      </c>
      <c r="N451">
        <v>2200</v>
      </c>
      <c r="O451" s="1" t="s">
        <v>72</v>
      </c>
      <c r="Q451">
        <v>99.77475237156365</v>
      </c>
      <c r="R451" s="2">
        <v>1</v>
      </c>
      <c r="S451">
        <v>85.078349334302771</v>
      </c>
      <c r="T451" s="2">
        <v>0.85105404200000001</v>
      </c>
    </row>
    <row r="452" spans="2:20" x14ac:dyDescent="0.25">
      <c r="B452" s="1" t="s">
        <v>5</v>
      </c>
      <c r="C452" s="1" t="s">
        <v>12</v>
      </c>
      <c r="D452" s="1" t="s">
        <v>18</v>
      </c>
      <c r="E452" s="1">
        <v>1724.02</v>
      </c>
      <c r="F452" s="1">
        <v>244.41703527276852</v>
      </c>
      <c r="G452" s="1">
        <v>125.93279766252739</v>
      </c>
      <c r="H452" s="7">
        <v>6.1149989536521092</v>
      </c>
      <c r="I452">
        <v>631.8564492066464</v>
      </c>
      <c r="J452">
        <v>1.4499999999999997</v>
      </c>
      <c r="K452">
        <v>1.35</v>
      </c>
      <c r="L452">
        <v>125</v>
      </c>
      <c r="M452">
        <v>12</v>
      </c>
      <c r="N452">
        <v>2200</v>
      </c>
      <c r="O452" s="1" t="s">
        <v>72</v>
      </c>
      <c r="Q452">
        <v>99.999997341552131</v>
      </c>
      <c r="R452" s="2">
        <v>1</v>
      </c>
      <c r="S452">
        <v>84.430955544799389</v>
      </c>
      <c r="T452" s="2">
        <v>0.82798778900000003</v>
      </c>
    </row>
    <row r="453" spans="2:20" x14ac:dyDescent="0.25">
      <c r="B453" s="1" t="s">
        <v>5</v>
      </c>
      <c r="C453" s="1" t="s">
        <v>12</v>
      </c>
      <c r="D453" s="1" t="s">
        <v>18</v>
      </c>
      <c r="E453" s="1">
        <v>1724.02</v>
      </c>
      <c r="F453" s="1">
        <v>244.41703527276852</v>
      </c>
      <c r="G453" s="1">
        <v>125.93279766252739</v>
      </c>
      <c r="H453" s="7">
        <v>6.1149989536521092</v>
      </c>
      <c r="I453">
        <v>654.42275179967248</v>
      </c>
      <c r="J453">
        <v>1.4499999999999997</v>
      </c>
      <c r="K453">
        <v>1.35</v>
      </c>
      <c r="L453">
        <v>125</v>
      </c>
      <c r="M453">
        <v>12</v>
      </c>
      <c r="N453">
        <v>2200</v>
      </c>
      <c r="O453" s="1" t="s">
        <v>72</v>
      </c>
      <c r="Q453">
        <v>99.999999999999986</v>
      </c>
      <c r="R453" s="2">
        <v>0.98368451899999998</v>
      </c>
      <c r="S453">
        <v>84.367880491532048</v>
      </c>
      <c r="T453" s="2">
        <v>0.82673285100000005</v>
      </c>
    </row>
    <row r="454" spans="2:20" x14ac:dyDescent="0.25">
      <c r="B454" s="1" t="s">
        <v>5</v>
      </c>
      <c r="C454" s="1" t="s">
        <v>12</v>
      </c>
      <c r="D454" s="1" t="s">
        <v>18</v>
      </c>
      <c r="E454" s="1">
        <v>1724.02</v>
      </c>
      <c r="F454" s="1">
        <v>244.41703527276852</v>
      </c>
      <c r="G454" s="1">
        <v>125.93279766252739</v>
      </c>
      <c r="H454" s="7">
        <v>6.1149989536521092</v>
      </c>
      <c r="I454">
        <v>676.98905439269834</v>
      </c>
      <c r="J454">
        <v>1.4499999999999997</v>
      </c>
      <c r="K454">
        <v>1.35</v>
      </c>
      <c r="L454">
        <v>125</v>
      </c>
      <c r="M454">
        <v>12</v>
      </c>
      <c r="N454">
        <v>2200</v>
      </c>
      <c r="O454" s="1" t="s">
        <v>72</v>
      </c>
      <c r="Q454">
        <v>99.999999999999986</v>
      </c>
      <c r="R454" s="2">
        <v>0.96729170200000003</v>
      </c>
      <c r="S454">
        <v>84.327683707119959</v>
      </c>
      <c r="T454" s="2">
        <v>0.82634862499999995</v>
      </c>
    </row>
    <row r="455" spans="2:20" x14ac:dyDescent="0.25">
      <c r="B455" s="1" t="s">
        <v>5</v>
      </c>
      <c r="C455" s="1" t="s">
        <v>12</v>
      </c>
      <c r="D455" s="1" t="s">
        <v>18</v>
      </c>
      <c r="E455" s="1">
        <v>1724.02</v>
      </c>
      <c r="F455" s="1">
        <v>244.41703527276852</v>
      </c>
      <c r="G455" s="1">
        <v>125.93279766252739</v>
      </c>
      <c r="H455" s="7">
        <v>6.1149989536521092</v>
      </c>
      <c r="I455">
        <v>451.32616885092449</v>
      </c>
      <c r="J455">
        <v>1.5499999999999998</v>
      </c>
      <c r="K455">
        <v>1.35</v>
      </c>
      <c r="L455">
        <v>125</v>
      </c>
      <c r="M455">
        <v>12</v>
      </c>
      <c r="N455">
        <v>2200</v>
      </c>
      <c r="O455" s="1" t="s">
        <v>72</v>
      </c>
      <c r="Q455">
        <v>37.703482893681141</v>
      </c>
      <c r="R455" s="2">
        <v>1</v>
      </c>
      <c r="S455">
        <v>85.985980566525512</v>
      </c>
      <c r="T455" s="2">
        <v>0.85867099700000005</v>
      </c>
    </row>
    <row r="456" spans="2:20" x14ac:dyDescent="0.25">
      <c r="B456" s="1" t="s">
        <v>5</v>
      </c>
      <c r="C456" s="1" t="s">
        <v>12</v>
      </c>
      <c r="D456" s="1" t="s">
        <v>18</v>
      </c>
      <c r="E456" s="1">
        <v>1724.02</v>
      </c>
      <c r="F456" s="1">
        <v>244.41703527276852</v>
      </c>
      <c r="G456" s="1">
        <v>125.93279766252739</v>
      </c>
      <c r="H456" s="7">
        <v>6.1149989536521092</v>
      </c>
      <c r="I456">
        <v>473.89303299789373</v>
      </c>
      <c r="J456">
        <v>1.5499999999999998</v>
      </c>
      <c r="K456">
        <v>1.35</v>
      </c>
      <c r="L456">
        <v>125</v>
      </c>
      <c r="M456">
        <v>12</v>
      </c>
      <c r="N456">
        <v>2200</v>
      </c>
      <c r="O456" s="1" t="s">
        <v>72</v>
      </c>
      <c r="Q456">
        <v>46.71847585725704</v>
      </c>
      <c r="R456" s="2">
        <v>1</v>
      </c>
      <c r="S456">
        <v>85.985268630942002</v>
      </c>
      <c r="T456" s="2">
        <v>0.86696840100000006</v>
      </c>
    </row>
    <row r="457" spans="2:20" x14ac:dyDescent="0.25">
      <c r="B457" s="1" t="s">
        <v>5</v>
      </c>
      <c r="C457" s="1" t="s">
        <v>12</v>
      </c>
      <c r="D457" s="1" t="s">
        <v>18</v>
      </c>
      <c r="E457" s="1">
        <v>1724.02</v>
      </c>
      <c r="F457" s="1">
        <v>244.41703527276852</v>
      </c>
      <c r="G457" s="1">
        <v>125.93279766252739</v>
      </c>
      <c r="H457" s="7">
        <v>6.1149989536521092</v>
      </c>
      <c r="I457">
        <v>496.44737917154214</v>
      </c>
      <c r="J457">
        <v>1.5499999999999998</v>
      </c>
      <c r="K457">
        <v>1.35</v>
      </c>
      <c r="L457">
        <v>125</v>
      </c>
      <c r="M457">
        <v>12</v>
      </c>
      <c r="N457">
        <v>2200</v>
      </c>
      <c r="O457" s="1" t="s">
        <v>72</v>
      </c>
      <c r="Q457">
        <v>55.733468909447872</v>
      </c>
      <c r="R457" s="2">
        <v>1</v>
      </c>
      <c r="S457">
        <v>85.974630815021129</v>
      </c>
      <c r="T457" s="2">
        <v>0.87448218</v>
      </c>
    </row>
    <row r="458" spans="2:20" x14ac:dyDescent="0.25">
      <c r="B458" s="1" t="s">
        <v>5</v>
      </c>
      <c r="C458" s="1" t="s">
        <v>12</v>
      </c>
      <c r="D458" s="1" t="s">
        <v>18</v>
      </c>
      <c r="E458" s="1">
        <v>1724.02</v>
      </c>
      <c r="F458" s="1">
        <v>244.41703527276852</v>
      </c>
      <c r="G458" s="1">
        <v>125.93279766252739</v>
      </c>
      <c r="H458" s="7">
        <v>6.1149989536521092</v>
      </c>
      <c r="I458">
        <v>519.02442148373518</v>
      </c>
      <c r="J458">
        <v>1.5499999999999998</v>
      </c>
      <c r="K458">
        <v>1.35</v>
      </c>
      <c r="L458">
        <v>125</v>
      </c>
      <c r="M458">
        <v>12</v>
      </c>
      <c r="N458">
        <v>2200</v>
      </c>
      <c r="O458" s="1" t="s">
        <v>72</v>
      </c>
      <c r="Q458">
        <v>64.748461961638711</v>
      </c>
      <c r="R458" s="2">
        <v>1</v>
      </c>
      <c r="S458">
        <v>85.734504552184532</v>
      </c>
      <c r="T458" s="2">
        <v>0.87302730799999995</v>
      </c>
    </row>
    <row r="459" spans="2:20" x14ac:dyDescent="0.25">
      <c r="B459" s="1" t="s">
        <v>5</v>
      </c>
      <c r="C459" s="1" t="s">
        <v>12</v>
      </c>
      <c r="D459" s="1" t="s">
        <v>18</v>
      </c>
      <c r="E459" s="1">
        <v>1724.02</v>
      </c>
      <c r="F459" s="1">
        <v>244.41703527276852</v>
      </c>
      <c r="G459" s="1">
        <v>125.93279766252739</v>
      </c>
      <c r="H459" s="7">
        <v>6.1149989536521092</v>
      </c>
      <c r="I459">
        <v>541.59128563070442</v>
      </c>
      <c r="J459">
        <v>1.5499999999999998</v>
      </c>
      <c r="K459">
        <v>1.35</v>
      </c>
      <c r="L459">
        <v>125</v>
      </c>
      <c r="M459">
        <v>12</v>
      </c>
      <c r="N459">
        <v>2200</v>
      </c>
      <c r="O459" s="1" t="s">
        <v>72</v>
      </c>
      <c r="Q459">
        <v>73.763455013829542</v>
      </c>
      <c r="R459" s="2">
        <v>1</v>
      </c>
      <c r="S459">
        <v>85.334468469261168</v>
      </c>
      <c r="T459" s="2">
        <v>0.86584435900000001</v>
      </c>
    </row>
    <row r="460" spans="2:20" x14ac:dyDescent="0.25">
      <c r="B460" s="1" t="s">
        <v>5</v>
      </c>
      <c r="C460" s="1" t="s">
        <v>12</v>
      </c>
      <c r="D460" s="1" t="s">
        <v>18</v>
      </c>
      <c r="E460" s="1">
        <v>1724.02</v>
      </c>
      <c r="F460" s="1">
        <v>244.41703527276852</v>
      </c>
      <c r="G460" s="1">
        <v>125.93279766252739</v>
      </c>
      <c r="H460" s="7">
        <v>6.1149989536521092</v>
      </c>
      <c r="I460">
        <v>564.15697987362523</v>
      </c>
      <c r="J460">
        <v>1.5499999999999998</v>
      </c>
      <c r="K460">
        <v>1.35</v>
      </c>
      <c r="L460">
        <v>125</v>
      </c>
      <c r="M460">
        <v>12</v>
      </c>
      <c r="N460">
        <v>2200</v>
      </c>
      <c r="O460" s="1" t="s">
        <v>72</v>
      </c>
      <c r="Q460">
        <v>82.392795719735886</v>
      </c>
      <c r="R460" s="2">
        <v>1</v>
      </c>
      <c r="S460">
        <v>85.015077228319228</v>
      </c>
      <c r="T460" s="2">
        <v>0.86486184799999999</v>
      </c>
    </row>
    <row r="461" spans="2:20" x14ac:dyDescent="0.25">
      <c r="B461" s="1" t="s">
        <v>5</v>
      </c>
      <c r="C461" s="1" t="s">
        <v>12</v>
      </c>
      <c r="D461" s="1" t="s">
        <v>18</v>
      </c>
      <c r="E461" s="1">
        <v>1724.02</v>
      </c>
      <c r="F461" s="1">
        <v>244.41703527276852</v>
      </c>
      <c r="G461" s="1">
        <v>125.93279766252739</v>
      </c>
      <c r="H461" s="7">
        <v>6.1149989536521092</v>
      </c>
      <c r="I461">
        <v>586.72384402059447</v>
      </c>
      <c r="J461">
        <v>1.5499999999999998</v>
      </c>
      <c r="K461">
        <v>1.35</v>
      </c>
      <c r="L461">
        <v>125</v>
      </c>
      <c r="M461">
        <v>12</v>
      </c>
      <c r="N461">
        <v>2200</v>
      </c>
      <c r="O461" s="1" t="s">
        <v>72</v>
      </c>
      <c r="Q461">
        <v>90.430044083357103</v>
      </c>
      <c r="R461" s="2">
        <v>1</v>
      </c>
      <c r="S461">
        <v>84.673913445156515</v>
      </c>
      <c r="T461" s="2">
        <v>0.86273096299999996</v>
      </c>
    </row>
    <row r="462" spans="2:20" x14ac:dyDescent="0.25">
      <c r="B462" s="1" t="s">
        <v>5</v>
      </c>
      <c r="C462" s="1" t="s">
        <v>12</v>
      </c>
      <c r="D462" s="1" t="s">
        <v>18</v>
      </c>
      <c r="E462" s="1">
        <v>1724.02</v>
      </c>
      <c r="F462" s="1">
        <v>244.41703527276852</v>
      </c>
      <c r="G462" s="1">
        <v>125.93279766252739</v>
      </c>
      <c r="H462" s="7">
        <v>6.1149989536521092</v>
      </c>
      <c r="I462">
        <v>609.29012321553944</v>
      </c>
      <c r="J462">
        <v>1.5499999999999998</v>
      </c>
      <c r="K462">
        <v>1.35</v>
      </c>
      <c r="L462">
        <v>125</v>
      </c>
      <c r="M462">
        <v>12</v>
      </c>
      <c r="N462">
        <v>2200</v>
      </c>
      <c r="O462" s="1" t="s">
        <v>72</v>
      </c>
      <c r="Q462">
        <v>97.117020523651647</v>
      </c>
      <c r="R462" s="2">
        <v>1</v>
      </c>
      <c r="S462">
        <v>84.277597631530526</v>
      </c>
      <c r="T462" s="2">
        <v>0.85719381800000005</v>
      </c>
    </row>
    <row r="463" spans="2:20" x14ac:dyDescent="0.25">
      <c r="B463" s="1" t="s">
        <v>5</v>
      </c>
      <c r="C463" s="1" t="s">
        <v>12</v>
      </c>
      <c r="D463" s="1" t="s">
        <v>18</v>
      </c>
      <c r="E463" s="1">
        <v>1724.02</v>
      </c>
      <c r="F463" s="1">
        <v>244.41703527276852</v>
      </c>
      <c r="G463" s="1">
        <v>125.93279766252739</v>
      </c>
      <c r="H463" s="7">
        <v>6.1149989536521092</v>
      </c>
      <c r="I463">
        <v>631.8564492066464</v>
      </c>
      <c r="J463">
        <v>1.5499999999999998</v>
      </c>
      <c r="K463">
        <v>1.35</v>
      </c>
      <c r="L463">
        <v>125</v>
      </c>
      <c r="M463">
        <v>12</v>
      </c>
      <c r="N463">
        <v>2200</v>
      </c>
      <c r="O463" s="1" t="s">
        <v>72</v>
      </c>
      <c r="Q463">
        <v>99.894158329338467</v>
      </c>
      <c r="R463" s="2">
        <v>1</v>
      </c>
      <c r="S463">
        <v>83.729861847937968</v>
      </c>
      <c r="T463" s="2">
        <v>0.84152654400000004</v>
      </c>
    </row>
    <row r="464" spans="2:20" x14ac:dyDescent="0.25">
      <c r="B464" s="1" t="s">
        <v>5</v>
      </c>
      <c r="C464" s="1" t="s">
        <v>12</v>
      </c>
      <c r="D464" s="1" t="s">
        <v>18</v>
      </c>
      <c r="E464" s="1">
        <v>1724.02</v>
      </c>
      <c r="F464" s="1">
        <v>244.41703527276852</v>
      </c>
      <c r="G464" s="1">
        <v>125.93279766252739</v>
      </c>
      <c r="H464" s="7">
        <v>6.1149989536521092</v>
      </c>
      <c r="I464">
        <v>654.42275179967248</v>
      </c>
      <c r="J464">
        <v>1.5499999999999998</v>
      </c>
      <c r="K464">
        <v>1.35</v>
      </c>
      <c r="L464">
        <v>125</v>
      </c>
      <c r="M464">
        <v>12</v>
      </c>
      <c r="N464">
        <v>2200</v>
      </c>
      <c r="O464" s="1" t="s">
        <v>72</v>
      </c>
      <c r="Q464">
        <v>99.999999999999986</v>
      </c>
      <c r="R464" s="2">
        <v>0.99789898499999996</v>
      </c>
      <c r="S464">
        <v>83.156716959736912</v>
      </c>
      <c r="T464" s="2">
        <v>0.82141289100000003</v>
      </c>
    </row>
    <row r="465" spans="2:20" x14ac:dyDescent="0.25">
      <c r="B465" s="1" t="s">
        <v>5</v>
      </c>
      <c r="C465" s="1" t="s">
        <v>12</v>
      </c>
      <c r="D465" s="1" t="s">
        <v>18</v>
      </c>
      <c r="E465" s="1">
        <v>1724.02</v>
      </c>
      <c r="F465" s="1">
        <v>244.41703527276852</v>
      </c>
      <c r="G465" s="1">
        <v>125.93279766252739</v>
      </c>
      <c r="H465" s="7">
        <v>6.1149989536521092</v>
      </c>
      <c r="I465">
        <v>676.98905439269834</v>
      </c>
      <c r="J465">
        <v>1.5499999999999998</v>
      </c>
      <c r="K465">
        <v>1.35</v>
      </c>
      <c r="L465">
        <v>125</v>
      </c>
      <c r="M465">
        <v>12</v>
      </c>
      <c r="N465">
        <v>2200</v>
      </c>
      <c r="O465" s="1" t="s">
        <v>72</v>
      </c>
      <c r="Q465">
        <v>99.999999999999986</v>
      </c>
      <c r="R465" s="2">
        <v>0.98103304599999996</v>
      </c>
      <c r="S465">
        <v>83.117161056065811</v>
      </c>
      <c r="T465" s="2">
        <v>0.82103482699999997</v>
      </c>
    </row>
    <row r="466" spans="2:20" x14ac:dyDescent="0.25">
      <c r="B466" s="1" t="s">
        <v>5</v>
      </c>
      <c r="C466" s="1" t="s">
        <v>12</v>
      </c>
      <c r="D466" s="1" t="s">
        <v>18</v>
      </c>
      <c r="E466" s="1">
        <v>1724.02</v>
      </c>
      <c r="F466" s="1">
        <v>244.41703527276852</v>
      </c>
      <c r="G466" s="1">
        <v>125.93279766252739</v>
      </c>
      <c r="H466" s="7">
        <v>6.1149989536521092</v>
      </c>
      <c r="I466">
        <v>451.32616885092449</v>
      </c>
      <c r="J466">
        <v>1.65</v>
      </c>
      <c r="K466">
        <v>1.35</v>
      </c>
      <c r="L466">
        <v>125</v>
      </c>
      <c r="M466">
        <v>12</v>
      </c>
      <c r="N466">
        <v>2200</v>
      </c>
      <c r="O466" s="1" t="s">
        <v>72</v>
      </c>
      <c r="Q466">
        <v>30.126204317863412</v>
      </c>
      <c r="R466" s="2">
        <v>1</v>
      </c>
      <c r="S466">
        <v>85.098330509599535</v>
      </c>
      <c r="T466" s="2">
        <v>0.85720317999999995</v>
      </c>
    </row>
    <row r="467" spans="2:20" x14ac:dyDescent="0.25">
      <c r="B467" s="1" t="s">
        <v>5</v>
      </c>
      <c r="C467" s="1" t="s">
        <v>12</v>
      </c>
      <c r="D467" s="1" t="s">
        <v>18</v>
      </c>
      <c r="E467" s="1">
        <v>1724.02</v>
      </c>
      <c r="F467" s="1">
        <v>244.41703527276852</v>
      </c>
      <c r="G467" s="1">
        <v>125.93279766252739</v>
      </c>
      <c r="H467" s="7">
        <v>6.1149989536521092</v>
      </c>
      <c r="I467">
        <v>519.02442148373518</v>
      </c>
      <c r="J467">
        <v>1.65</v>
      </c>
      <c r="K467">
        <v>1.35</v>
      </c>
      <c r="L467">
        <v>125</v>
      </c>
      <c r="M467">
        <v>12</v>
      </c>
      <c r="N467">
        <v>2200</v>
      </c>
      <c r="O467" s="1" t="s">
        <v>72</v>
      </c>
      <c r="Q467">
        <v>57.171183119976192</v>
      </c>
      <c r="R467" s="2">
        <v>1</v>
      </c>
      <c r="S467">
        <v>84.838821768361285</v>
      </c>
      <c r="T467" s="2">
        <v>0.87163029400000003</v>
      </c>
    </row>
    <row r="468" spans="2:20" x14ac:dyDescent="0.25">
      <c r="B468" s="1" t="s">
        <v>5</v>
      </c>
      <c r="C468" s="1" t="s">
        <v>12</v>
      </c>
      <c r="D468" s="1" t="s">
        <v>18</v>
      </c>
      <c r="E468" s="1">
        <v>1724.02</v>
      </c>
      <c r="F468" s="1">
        <v>244.41703527276852</v>
      </c>
      <c r="G468" s="1">
        <v>125.93279766252739</v>
      </c>
      <c r="H468" s="7">
        <v>6.1149989536521092</v>
      </c>
      <c r="I468">
        <v>541.59128563070442</v>
      </c>
      <c r="J468">
        <v>1.65</v>
      </c>
      <c r="K468">
        <v>1.35</v>
      </c>
      <c r="L468">
        <v>125</v>
      </c>
      <c r="M468">
        <v>12</v>
      </c>
      <c r="N468">
        <v>2200</v>
      </c>
      <c r="O468" s="1" t="s">
        <v>72</v>
      </c>
      <c r="Q468">
        <v>66.186176260781949</v>
      </c>
      <c r="R468" s="2">
        <v>1</v>
      </c>
      <c r="S468">
        <v>84.437994685148666</v>
      </c>
      <c r="T468" s="2">
        <v>0.86455711300000004</v>
      </c>
    </row>
    <row r="469" spans="2:20" x14ac:dyDescent="0.25">
      <c r="B469" s="1" t="s">
        <v>5</v>
      </c>
      <c r="C469" s="1" t="s">
        <v>12</v>
      </c>
      <c r="D469" s="1" t="s">
        <v>18</v>
      </c>
      <c r="E469" s="1">
        <v>1724.02</v>
      </c>
      <c r="F469" s="1">
        <v>244.41703527276852</v>
      </c>
      <c r="G469" s="1">
        <v>125.93279766252739</v>
      </c>
      <c r="H469" s="7">
        <v>6.1149989536521092</v>
      </c>
      <c r="I469">
        <v>564.15697987362523</v>
      </c>
      <c r="J469">
        <v>1.65</v>
      </c>
      <c r="K469">
        <v>1.35</v>
      </c>
      <c r="L469">
        <v>125</v>
      </c>
      <c r="M469">
        <v>12</v>
      </c>
      <c r="N469">
        <v>2200</v>
      </c>
      <c r="O469" s="1" t="s">
        <v>72</v>
      </c>
      <c r="Q469">
        <v>75.176013572900473</v>
      </c>
      <c r="R469" s="2">
        <v>1</v>
      </c>
      <c r="S469">
        <v>84.0445334892392</v>
      </c>
      <c r="T469" s="2">
        <v>0.85848686600000002</v>
      </c>
    </row>
    <row r="470" spans="2:20" x14ac:dyDescent="0.25">
      <c r="B470" s="1" t="s">
        <v>5</v>
      </c>
      <c r="C470" s="1" t="s">
        <v>12</v>
      </c>
      <c r="D470" s="1" t="s">
        <v>18</v>
      </c>
      <c r="E470" s="1">
        <v>1724.02</v>
      </c>
      <c r="F470" s="1">
        <v>244.41703527276852</v>
      </c>
      <c r="G470" s="1">
        <v>125.93279766252739</v>
      </c>
      <c r="H470" s="7">
        <v>6.1149989536521092</v>
      </c>
      <c r="I470">
        <v>586.72384402059447</v>
      </c>
      <c r="J470">
        <v>1.65</v>
      </c>
      <c r="K470">
        <v>1.35</v>
      </c>
      <c r="L470">
        <v>125</v>
      </c>
      <c r="M470">
        <v>12</v>
      </c>
      <c r="N470">
        <v>2200</v>
      </c>
      <c r="O470" s="1" t="s">
        <v>72</v>
      </c>
      <c r="Q470">
        <v>83.723001678641438</v>
      </c>
      <c r="R470" s="2">
        <v>1</v>
      </c>
      <c r="S470">
        <v>83.723052878916192</v>
      </c>
      <c r="T470" s="2">
        <v>0.85791590900000003</v>
      </c>
    </row>
    <row r="471" spans="2:20" x14ac:dyDescent="0.25">
      <c r="B471" s="1" t="s">
        <v>5</v>
      </c>
      <c r="C471" s="1" t="s">
        <v>12</v>
      </c>
      <c r="D471" s="1" t="s">
        <v>18</v>
      </c>
      <c r="E471" s="1">
        <v>1724.02</v>
      </c>
      <c r="F471" s="1">
        <v>244.41703527276852</v>
      </c>
      <c r="G471" s="1">
        <v>125.93279766252739</v>
      </c>
      <c r="H471" s="7">
        <v>6.1149989536521092</v>
      </c>
      <c r="I471">
        <v>609.29012321553944</v>
      </c>
      <c r="J471">
        <v>1.65</v>
      </c>
      <c r="K471">
        <v>1.35</v>
      </c>
      <c r="L471">
        <v>125</v>
      </c>
      <c r="M471">
        <v>12</v>
      </c>
      <c r="N471">
        <v>2200</v>
      </c>
      <c r="O471" s="1" t="s">
        <v>72</v>
      </c>
      <c r="Q471">
        <v>91.623631343536204</v>
      </c>
      <c r="R471" s="2">
        <v>1</v>
      </c>
      <c r="S471">
        <v>83.373500946921041</v>
      </c>
      <c r="T471" s="2">
        <v>0.85569541400000004</v>
      </c>
    </row>
    <row r="472" spans="2:20" x14ac:dyDescent="0.25">
      <c r="B472" s="1" t="s">
        <v>5</v>
      </c>
      <c r="C472" s="1" t="s">
        <v>12</v>
      </c>
      <c r="D472" s="1" t="s">
        <v>18</v>
      </c>
      <c r="E472" s="1">
        <v>1724.02</v>
      </c>
      <c r="F472" s="1">
        <v>244.41703527276852</v>
      </c>
      <c r="G472" s="1">
        <v>125.93279766252739</v>
      </c>
      <c r="H472" s="7">
        <v>6.1149989536521092</v>
      </c>
      <c r="I472">
        <v>631.8564492066464</v>
      </c>
      <c r="J472">
        <v>1.65</v>
      </c>
      <c r="K472">
        <v>1.35</v>
      </c>
      <c r="L472">
        <v>125</v>
      </c>
      <c r="M472">
        <v>12</v>
      </c>
      <c r="N472">
        <v>2200</v>
      </c>
      <c r="O472" s="1" t="s">
        <v>72</v>
      </c>
      <c r="Q472">
        <v>97.911732495137699</v>
      </c>
      <c r="R472" s="2">
        <v>1</v>
      </c>
      <c r="S472">
        <v>82.960787211862879</v>
      </c>
      <c r="T472" s="2">
        <v>0.84943690599999999</v>
      </c>
    </row>
    <row r="473" spans="2:20" x14ac:dyDescent="0.25">
      <c r="B473" s="1" t="s">
        <v>5</v>
      </c>
      <c r="C473" s="1" t="s">
        <v>12</v>
      </c>
      <c r="D473" s="1" t="s">
        <v>18</v>
      </c>
      <c r="E473" s="1">
        <v>1724.02</v>
      </c>
      <c r="F473" s="1">
        <v>244.41703527276852</v>
      </c>
      <c r="G473" s="1">
        <v>125.93279766252739</v>
      </c>
      <c r="H473" s="7">
        <v>6.1149989536521092</v>
      </c>
      <c r="I473">
        <v>654.42275179967248</v>
      </c>
      <c r="J473">
        <v>1.65</v>
      </c>
      <c r="K473">
        <v>1.35</v>
      </c>
      <c r="L473">
        <v>125</v>
      </c>
      <c r="M473">
        <v>12</v>
      </c>
      <c r="N473">
        <v>2200</v>
      </c>
      <c r="O473" s="1" t="s">
        <v>72</v>
      </c>
      <c r="Q473">
        <v>99.955274273261651</v>
      </c>
      <c r="R473" s="2">
        <v>1</v>
      </c>
      <c r="S473">
        <v>82.388650927788774</v>
      </c>
      <c r="T473" s="2">
        <v>0.83225120799999996</v>
      </c>
    </row>
    <row r="474" spans="2:20" x14ac:dyDescent="0.25">
      <c r="B474" s="1" t="s">
        <v>5</v>
      </c>
      <c r="C474" s="1" t="s">
        <v>12</v>
      </c>
      <c r="D474" s="1" t="s">
        <v>18</v>
      </c>
      <c r="E474" s="1">
        <v>1724.02</v>
      </c>
      <c r="F474" s="1">
        <v>244.41703527276852</v>
      </c>
      <c r="G474" s="1">
        <v>125.93279766252739</v>
      </c>
      <c r="H474" s="7">
        <v>6.1149989536521092</v>
      </c>
      <c r="I474">
        <v>676.98905439269834</v>
      </c>
      <c r="J474">
        <v>1.65</v>
      </c>
      <c r="K474">
        <v>1.35</v>
      </c>
      <c r="L474">
        <v>125</v>
      </c>
      <c r="M474">
        <v>12</v>
      </c>
      <c r="N474">
        <v>2200</v>
      </c>
      <c r="O474" s="1" t="s">
        <v>72</v>
      </c>
      <c r="Q474">
        <v>99.999999999999986</v>
      </c>
      <c r="R474" s="2">
        <v>0.99516776100000004</v>
      </c>
      <c r="S474">
        <v>81.91533512113493</v>
      </c>
      <c r="T474" s="2">
        <v>0.81593109699999999</v>
      </c>
    </row>
    <row r="475" spans="2:20" x14ac:dyDescent="0.25">
      <c r="B475" s="1" t="s">
        <v>37</v>
      </c>
      <c r="C475" s="1" t="s">
        <v>58</v>
      </c>
      <c r="D475" s="1" t="s">
        <v>18</v>
      </c>
      <c r="E475" s="1">
        <v>1724.02</v>
      </c>
      <c r="F475" s="1">
        <v>209.99999999999997</v>
      </c>
      <c r="G475" s="1">
        <v>139.56963828891551</v>
      </c>
      <c r="H475" s="7">
        <v>5.9799514394727709</v>
      </c>
      <c r="I475">
        <v>479.66</v>
      </c>
      <c r="J475">
        <v>1</v>
      </c>
      <c r="K475">
        <v>1.54</v>
      </c>
      <c r="L475">
        <v>10</v>
      </c>
      <c r="M475">
        <v>8.5</v>
      </c>
      <c r="N475">
        <v>865</v>
      </c>
      <c r="O475" s="1" t="s">
        <v>73</v>
      </c>
      <c r="Q475">
        <v>100.00000000000003</v>
      </c>
      <c r="R475" s="2">
        <v>0.97239236299999998</v>
      </c>
      <c r="S475">
        <v>60.004634994206256</v>
      </c>
      <c r="T475" s="2">
        <v>0.90779182999999997</v>
      </c>
    </row>
    <row r="476" spans="2:20" x14ac:dyDescent="0.25">
      <c r="B476" s="1" t="s">
        <v>37</v>
      </c>
      <c r="C476" s="1" t="s">
        <v>58</v>
      </c>
      <c r="D476" s="1" t="s">
        <v>18</v>
      </c>
      <c r="E476" s="1">
        <v>1724.02</v>
      </c>
      <c r="F476" s="1">
        <v>209.99999999999997</v>
      </c>
      <c r="G476" s="1">
        <v>139.56963828891551</v>
      </c>
      <c r="H476" s="7">
        <v>5.9799514394727709</v>
      </c>
      <c r="I476">
        <v>479.66</v>
      </c>
      <c r="J476">
        <v>1</v>
      </c>
      <c r="K476">
        <v>1.54</v>
      </c>
      <c r="L476">
        <v>20</v>
      </c>
      <c r="M476">
        <v>8.5</v>
      </c>
      <c r="N476">
        <v>865</v>
      </c>
      <c r="O476" s="1" t="s">
        <v>73</v>
      </c>
      <c r="Q476">
        <v>100.00000000000003</v>
      </c>
      <c r="R476" s="2">
        <v>0.97878190399999998</v>
      </c>
      <c r="S476">
        <v>59.979920997563063</v>
      </c>
      <c r="T476" s="2">
        <v>0.90998678</v>
      </c>
    </row>
    <row r="477" spans="2:20" x14ac:dyDescent="0.25">
      <c r="B477" s="1" t="s">
        <v>37</v>
      </c>
      <c r="C477" s="1" t="s">
        <v>58</v>
      </c>
      <c r="D477" s="1" t="s">
        <v>18</v>
      </c>
      <c r="E477" s="1">
        <v>1724.02</v>
      </c>
      <c r="F477" s="1">
        <v>209.99999999999997</v>
      </c>
      <c r="G477" s="1">
        <v>139.56963828891551</v>
      </c>
      <c r="H477" s="7">
        <v>5.9799514394727709</v>
      </c>
      <c r="I477">
        <v>479.66</v>
      </c>
      <c r="J477">
        <v>1</v>
      </c>
      <c r="K477">
        <v>1.54</v>
      </c>
      <c r="L477">
        <v>30</v>
      </c>
      <c r="M477">
        <v>8.5</v>
      </c>
      <c r="N477">
        <v>865</v>
      </c>
      <c r="O477" s="1" t="s">
        <v>73</v>
      </c>
      <c r="Q477">
        <v>100.00000000000003</v>
      </c>
      <c r="R477" s="2">
        <v>0.98525540599999994</v>
      </c>
      <c r="S477">
        <v>59.954382161690042</v>
      </c>
      <c r="T477" s="2">
        <v>0.912111636</v>
      </c>
    </row>
    <row r="478" spans="2:20" x14ac:dyDescent="0.25">
      <c r="B478" s="1" t="s">
        <v>37</v>
      </c>
      <c r="C478" s="1" t="s">
        <v>58</v>
      </c>
      <c r="D478" s="1" t="s">
        <v>18</v>
      </c>
      <c r="E478" s="1">
        <v>1724.02</v>
      </c>
      <c r="F478" s="1">
        <v>209.99999999999997</v>
      </c>
      <c r="G478" s="1">
        <v>139.56963828891551</v>
      </c>
      <c r="H478" s="7">
        <v>5.9799514394727709</v>
      </c>
      <c r="I478">
        <v>479.66</v>
      </c>
      <c r="J478">
        <v>1</v>
      </c>
      <c r="K478">
        <v>1.54</v>
      </c>
      <c r="L478">
        <v>40</v>
      </c>
      <c r="M478">
        <v>8.5</v>
      </c>
      <c r="N478">
        <v>865</v>
      </c>
      <c r="O478" s="1" t="s">
        <v>73</v>
      </c>
      <c r="Q478">
        <v>100.00000000000003</v>
      </c>
      <c r="R478" s="2">
        <v>0.99181521399999995</v>
      </c>
      <c r="S478">
        <v>59.928065259662375</v>
      </c>
      <c r="T478" s="2">
        <v>0.914168494</v>
      </c>
    </row>
    <row r="479" spans="2:20" x14ac:dyDescent="0.25">
      <c r="B479" s="1" t="s">
        <v>37</v>
      </c>
      <c r="C479" s="1" t="s">
        <v>58</v>
      </c>
      <c r="D479" s="1" t="s">
        <v>18</v>
      </c>
      <c r="E479" s="1">
        <v>1724.02</v>
      </c>
      <c r="F479" s="1">
        <v>209.99999999999997</v>
      </c>
      <c r="G479" s="1">
        <v>139.56963828891551</v>
      </c>
      <c r="H479" s="7">
        <v>5.9799514394727709</v>
      </c>
      <c r="I479">
        <v>479.66</v>
      </c>
      <c r="J479">
        <v>1</v>
      </c>
      <c r="K479">
        <v>1.54</v>
      </c>
      <c r="L479">
        <v>50</v>
      </c>
      <c r="M479">
        <v>8.5</v>
      </c>
      <c r="N479">
        <v>865</v>
      </c>
      <c r="O479" s="1" t="s">
        <v>73</v>
      </c>
      <c r="Q479">
        <v>100.00000000000003</v>
      </c>
      <c r="R479" s="2">
        <v>0.99846293799999997</v>
      </c>
      <c r="S479">
        <v>59.900966473356064</v>
      </c>
      <c r="T479" s="2">
        <v>0.916160211</v>
      </c>
    </row>
    <row r="480" spans="2:20" x14ac:dyDescent="0.25">
      <c r="B480" s="1" t="s">
        <v>37</v>
      </c>
      <c r="C480" s="1" t="s">
        <v>58</v>
      </c>
      <c r="D480" s="1" t="s">
        <v>18</v>
      </c>
      <c r="E480" s="1">
        <v>1724.02</v>
      </c>
      <c r="F480" s="1">
        <v>209.99999999999997</v>
      </c>
      <c r="G480" s="1">
        <v>139.56963828891551</v>
      </c>
      <c r="H480" s="7">
        <v>5.9799514394727709</v>
      </c>
      <c r="I480">
        <v>479.66</v>
      </c>
      <c r="J480">
        <v>1</v>
      </c>
      <c r="K480">
        <v>1.54</v>
      </c>
      <c r="L480">
        <v>60</v>
      </c>
      <c r="M480">
        <v>8.5</v>
      </c>
      <c r="N480">
        <v>865</v>
      </c>
      <c r="O480" s="1" t="s">
        <v>73</v>
      </c>
      <c r="Q480">
        <v>100.00000000000003</v>
      </c>
      <c r="R480" s="2">
        <v>0.99905897399999999</v>
      </c>
      <c r="S480">
        <v>59.775716416354641</v>
      </c>
      <c r="T480" s="2">
        <v>0.91590186500000004</v>
      </c>
    </row>
    <row r="481" spans="2:20" x14ac:dyDescent="0.25">
      <c r="B481" s="1" t="s">
        <v>37</v>
      </c>
      <c r="C481" s="1" t="s">
        <v>58</v>
      </c>
      <c r="D481" s="1" t="s">
        <v>18</v>
      </c>
      <c r="E481" s="1">
        <v>1724.02</v>
      </c>
      <c r="F481" s="1">
        <v>209.99999999999997</v>
      </c>
      <c r="G481" s="1">
        <v>139.56963828891551</v>
      </c>
      <c r="H481" s="7">
        <v>5.9799514394727709</v>
      </c>
      <c r="I481">
        <v>479.66</v>
      </c>
      <c r="J481">
        <v>1</v>
      </c>
      <c r="K481">
        <v>1.54</v>
      </c>
      <c r="L481">
        <v>70</v>
      </c>
      <c r="M481">
        <v>8.5</v>
      </c>
      <c r="N481">
        <v>865</v>
      </c>
      <c r="O481" s="1" t="s">
        <v>73</v>
      </c>
      <c r="Q481">
        <v>99.416258653336342</v>
      </c>
      <c r="R481" s="2">
        <v>0.99905345400000001</v>
      </c>
      <c r="S481">
        <v>59.678649673957814</v>
      </c>
      <c r="T481" s="2">
        <v>0.91555412000000003</v>
      </c>
    </row>
    <row r="482" spans="2:20" x14ac:dyDescent="0.25">
      <c r="B482" s="1" t="s">
        <v>37</v>
      </c>
      <c r="C482" s="1" t="s">
        <v>58</v>
      </c>
      <c r="D482" s="1" t="s">
        <v>18</v>
      </c>
      <c r="E482" s="1">
        <v>1724.02</v>
      </c>
      <c r="F482" s="1">
        <v>209.99999999999997</v>
      </c>
      <c r="G482" s="1">
        <v>139.56963828891551</v>
      </c>
      <c r="H482" s="7">
        <v>5.9799514394727709</v>
      </c>
      <c r="I482">
        <v>479.66</v>
      </c>
      <c r="J482">
        <v>1</v>
      </c>
      <c r="K482">
        <v>1.54</v>
      </c>
      <c r="L482">
        <v>80</v>
      </c>
      <c r="M482">
        <v>8.5</v>
      </c>
      <c r="N482">
        <v>865</v>
      </c>
      <c r="O482" s="1" t="s">
        <v>73</v>
      </c>
      <c r="Q482">
        <v>98.245841193431716</v>
      </c>
      <c r="R482" s="2">
        <v>0.999042188</v>
      </c>
      <c r="S482">
        <v>59.620060927788977</v>
      </c>
      <c r="T482" s="2">
        <v>0.91534525799999999</v>
      </c>
    </row>
    <row r="483" spans="2:20" x14ac:dyDescent="0.25">
      <c r="B483" s="1" t="s">
        <v>37</v>
      </c>
      <c r="C483" s="1" t="s">
        <v>58</v>
      </c>
      <c r="D483" s="1" t="s">
        <v>18</v>
      </c>
      <c r="E483" s="1">
        <v>1724.02</v>
      </c>
      <c r="F483" s="1">
        <v>209.99999999999997</v>
      </c>
      <c r="G483" s="1">
        <v>139.56963828891551</v>
      </c>
      <c r="H483" s="7">
        <v>5.9799514394727709</v>
      </c>
      <c r="I483">
        <v>479.66</v>
      </c>
      <c r="J483">
        <v>1</v>
      </c>
      <c r="K483">
        <v>1.54</v>
      </c>
      <c r="L483">
        <v>90</v>
      </c>
      <c r="M483">
        <v>8.5</v>
      </c>
      <c r="N483">
        <v>865</v>
      </c>
      <c r="O483" s="1" t="s">
        <v>73</v>
      </c>
      <c r="Q483">
        <v>96.726351043758427</v>
      </c>
      <c r="R483" s="2">
        <v>0.99902715600000003</v>
      </c>
      <c r="S483">
        <v>59.58350287217251</v>
      </c>
      <c r="T483" s="2">
        <v>0.91520969799999996</v>
      </c>
    </row>
    <row r="484" spans="2:20" x14ac:dyDescent="0.25">
      <c r="B484" s="1" t="s">
        <v>37</v>
      </c>
      <c r="C484" s="1" t="s">
        <v>58</v>
      </c>
      <c r="D484" s="1" t="s">
        <v>18</v>
      </c>
      <c r="E484" s="1">
        <v>1724.02</v>
      </c>
      <c r="F484" s="1">
        <v>209.99999999999997</v>
      </c>
      <c r="G484" s="1">
        <v>139.56963828891551</v>
      </c>
      <c r="H484" s="7">
        <v>5.9799514394727709</v>
      </c>
      <c r="I484">
        <v>479.66</v>
      </c>
      <c r="J484">
        <v>1</v>
      </c>
      <c r="K484">
        <v>1.54</v>
      </c>
      <c r="L484">
        <v>100</v>
      </c>
      <c r="M484">
        <v>8.5</v>
      </c>
      <c r="N484">
        <v>865</v>
      </c>
      <c r="O484" s="1" t="s">
        <v>73</v>
      </c>
      <c r="Q484">
        <v>95.036419988239132</v>
      </c>
      <c r="R484" s="2">
        <v>0.99900987399999996</v>
      </c>
      <c r="S484">
        <v>59.558187321121302</v>
      </c>
      <c r="T484" s="2">
        <v>0.91511727099999995</v>
      </c>
    </row>
    <row r="485" spans="2:20" x14ac:dyDescent="0.25">
      <c r="B485" s="1" t="s">
        <v>37</v>
      </c>
      <c r="C485" s="1" t="s">
        <v>58</v>
      </c>
      <c r="D485" s="1" t="s">
        <v>18</v>
      </c>
      <c r="E485" s="1">
        <v>1724.02</v>
      </c>
      <c r="F485" s="1">
        <v>209.99999999999997</v>
      </c>
      <c r="G485" s="1">
        <v>139.56963828891551</v>
      </c>
      <c r="H485" s="7">
        <v>5.9799514394727709</v>
      </c>
      <c r="I485">
        <v>479.66</v>
      </c>
      <c r="J485">
        <v>1</v>
      </c>
      <c r="K485">
        <v>1.54</v>
      </c>
      <c r="L485">
        <v>110</v>
      </c>
      <c r="M485">
        <v>8.5</v>
      </c>
      <c r="N485">
        <v>865</v>
      </c>
      <c r="O485" s="1" t="s">
        <v>73</v>
      </c>
      <c r="Q485">
        <v>93.252770443792343</v>
      </c>
      <c r="R485" s="2">
        <v>0.99899095500000001</v>
      </c>
      <c r="S485">
        <v>59.538993326238248</v>
      </c>
      <c r="T485" s="2">
        <v>0.91504765700000001</v>
      </c>
    </row>
    <row r="486" spans="2:20" x14ac:dyDescent="0.25">
      <c r="B486" s="1" t="s">
        <v>37</v>
      </c>
      <c r="C486" s="1" t="s">
        <v>58</v>
      </c>
      <c r="D486" s="1" t="s">
        <v>18</v>
      </c>
      <c r="E486" s="1">
        <v>1724.02</v>
      </c>
      <c r="F486" s="1">
        <v>209.99999999999997</v>
      </c>
      <c r="G486" s="1">
        <v>139.56963828891551</v>
      </c>
      <c r="H486" s="7">
        <v>5.9799514394727709</v>
      </c>
      <c r="I486">
        <v>479.66</v>
      </c>
      <c r="J486">
        <v>1</v>
      </c>
      <c r="K486">
        <v>1.54</v>
      </c>
      <c r="L486">
        <v>120</v>
      </c>
      <c r="M486">
        <v>8.5</v>
      </c>
      <c r="N486">
        <v>865</v>
      </c>
      <c r="O486" s="1" t="s">
        <v>73</v>
      </c>
      <c r="Q486">
        <v>91.411539741827482</v>
      </c>
      <c r="R486" s="2">
        <v>0.99897065200000001</v>
      </c>
      <c r="S486">
        <v>59.523540237731382</v>
      </c>
      <c r="T486" s="2">
        <v>0.91499176000000004</v>
      </c>
    </row>
    <row r="487" spans="2:20" x14ac:dyDescent="0.25">
      <c r="B487" s="1" t="s">
        <v>37</v>
      </c>
      <c r="C487" s="1" t="s">
        <v>58</v>
      </c>
      <c r="D487" s="1" t="s">
        <v>18</v>
      </c>
      <c r="E487" s="1">
        <v>1724.02</v>
      </c>
      <c r="F487" s="1">
        <v>209.99999999999997</v>
      </c>
      <c r="G487" s="1">
        <v>139.56963828891551</v>
      </c>
      <c r="H487" s="7">
        <v>5.9799514394727709</v>
      </c>
      <c r="I487">
        <v>479.66</v>
      </c>
      <c r="J487">
        <v>1</v>
      </c>
      <c r="K487">
        <v>1.54</v>
      </c>
      <c r="L487">
        <v>130</v>
      </c>
      <c r="M487">
        <v>8.5</v>
      </c>
      <c r="N487">
        <v>865</v>
      </c>
      <c r="O487" s="1" t="s">
        <v>73</v>
      </c>
      <c r="Q487">
        <v>89.53193084159075</v>
      </c>
      <c r="R487" s="2">
        <v>0.99894906500000002</v>
      </c>
      <c r="S487">
        <v>59.510573584744293</v>
      </c>
      <c r="T487" s="2">
        <v>0.91494491499999997</v>
      </c>
    </row>
    <row r="488" spans="2:20" x14ac:dyDescent="0.25">
      <c r="B488" s="1" t="s">
        <v>37</v>
      </c>
      <c r="C488" s="1" t="s">
        <v>58</v>
      </c>
      <c r="D488" s="1" t="s">
        <v>18</v>
      </c>
      <c r="E488" s="1">
        <v>1724.02</v>
      </c>
      <c r="F488" s="1">
        <v>209.99999999999997</v>
      </c>
      <c r="G488" s="1">
        <v>139.56963828891551</v>
      </c>
      <c r="H488" s="7">
        <v>5.9799514394727709</v>
      </c>
      <c r="I488">
        <v>479.66</v>
      </c>
      <c r="J488">
        <v>1</v>
      </c>
      <c r="K488">
        <v>1.54</v>
      </c>
      <c r="L488">
        <v>140</v>
      </c>
      <c r="M488">
        <v>8.5</v>
      </c>
      <c r="N488">
        <v>865</v>
      </c>
      <c r="O488" s="1" t="s">
        <v>73</v>
      </c>
      <c r="Q488">
        <v>87.625180268618251</v>
      </c>
      <c r="R488" s="2">
        <v>0.99892622099999995</v>
      </c>
      <c r="S488">
        <v>59.499362605053705</v>
      </c>
      <c r="T488" s="2">
        <v>0.91490443600000004</v>
      </c>
    </row>
    <row r="489" spans="2:20" x14ac:dyDescent="0.25">
      <c r="B489" s="1" t="s">
        <v>37</v>
      </c>
      <c r="C489" s="1" t="s">
        <v>58</v>
      </c>
      <c r="D489" s="1" t="s">
        <v>18</v>
      </c>
      <c r="E489" s="1">
        <v>1724.02</v>
      </c>
      <c r="F489" s="1">
        <v>209.99999999999997</v>
      </c>
      <c r="G489" s="1">
        <v>139.56963828891551</v>
      </c>
      <c r="H489" s="7">
        <v>5.9799514394727709</v>
      </c>
      <c r="I489">
        <v>479.66</v>
      </c>
      <c r="J489">
        <v>1</v>
      </c>
      <c r="K489">
        <v>1.54</v>
      </c>
      <c r="L489">
        <v>150</v>
      </c>
      <c r="M489">
        <v>8.5</v>
      </c>
      <c r="N489">
        <v>865</v>
      </c>
      <c r="O489" s="1" t="s">
        <v>73</v>
      </c>
      <c r="Q489">
        <v>85.698369823903846</v>
      </c>
      <c r="R489" s="2">
        <v>0.99890210499999998</v>
      </c>
      <c r="S489">
        <v>59.489448222765112</v>
      </c>
      <c r="T489" s="2">
        <v>0.91486864899999998</v>
      </c>
    </row>
    <row r="490" spans="2:20" x14ac:dyDescent="0.25">
      <c r="B490" s="1" t="s">
        <v>37</v>
      </c>
      <c r="C490" s="1" t="s">
        <v>58</v>
      </c>
      <c r="D490" s="1" t="s">
        <v>18</v>
      </c>
      <c r="E490" s="1">
        <v>1724.02</v>
      </c>
      <c r="F490" s="1">
        <v>209.99999999999997</v>
      </c>
      <c r="G490" s="1">
        <v>139.56963828891551</v>
      </c>
      <c r="H490" s="7">
        <v>5.9799514394727709</v>
      </c>
      <c r="I490">
        <v>479.66</v>
      </c>
      <c r="J490">
        <v>1</v>
      </c>
      <c r="K490">
        <v>1.54</v>
      </c>
      <c r="L490">
        <v>160</v>
      </c>
      <c r="M490">
        <v>8.5</v>
      </c>
      <c r="N490">
        <v>865</v>
      </c>
      <c r="O490" s="1" t="s">
        <v>73</v>
      </c>
      <c r="Q490">
        <v>83.756225179113343</v>
      </c>
      <c r="R490" s="2">
        <v>0.99887667499999999</v>
      </c>
      <c r="S490">
        <v>59.480524285550459</v>
      </c>
      <c r="T490" s="2">
        <v>0.91483643999999997</v>
      </c>
    </row>
    <row r="491" spans="2:20" x14ac:dyDescent="0.25">
      <c r="B491" s="1" t="s">
        <v>37</v>
      </c>
      <c r="C491" s="1" t="s">
        <v>58</v>
      </c>
      <c r="D491" s="1" t="s">
        <v>18</v>
      </c>
      <c r="E491" s="1">
        <v>1724.02</v>
      </c>
      <c r="F491" s="1">
        <v>209.99999999999997</v>
      </c>
      <c r="G491" s="1">
        <v>139.56963828891551</v>
      </c>
      <c r="H491" s="7">
        <v>5.9799514394727709</v>
      </c>
      <c r="I491">
        <v>479.66</v>
      </c>
      <c r="J491">
        <v>1</v>
      </c>
      <c r="K491">
        <v>1.54</v>
      </c>
      <c r="L491">
        <v>170</v>
      </c>
      <c r="M491">
        <v>8.5</v>
      </c>
      <c r="N491">
        <v>865</v>
      </c>
      <c r="O491" s="1" t="s">
        <v>73</v>
      </c>
      <c r="Q491">
        <v>81.802047633675912</v>
      </c>
      <c r="R491" s="2">
        <v>0.998849871</v>
      </c>
      <c r="S491">
        <v>59.472377367119293</v>
      </c>
      <c r="T491" s="2">
        <v>0.91480703699999999</v>
      </c>
    </row>
    <row r="492" spans="2:20" x14ac:dyDescent="0.25">
      <c r="B492" s="1" t="s">
        <v>37</v>
      </c>
      <c r="C492" s="1" t="s">
        <v>58</v>
      </c>
      <c r="D492" s="1" t="s">
        <v>18</v>
      </c>
      <c r="E492" s="1">
        <v>1724.02</v>
      </c>
      <c r="F492" s="1">
        <v>209.99999999999997</v>
      </c>
      <c r="G492" s="1">
        <v>139.56963828891551</v>
      </c>
      <c r="H492" s="7">
        <v>5.9799514394727709</v>
      </c>
      <c r="I492">
        <v>479.66</v>
      </c>
      <c r="J492">
        <v>1</v>
      </c>
      <c r="K492">
        <v>1.54</v>
      </c>
      <c r="L492">
        <v>180</v>
      </c>
      <c r="M492">
        <v>8.5</v>
      </c>
      <c r="N492">
        <v>865</v>
      </c>
      <c r="O492" s="1" t="s">
        <v>73</v>
      </c>
      <c r="Q492">
        <v>79.83823060508719</v>
      </c>
      <c r="R492" s="2">
        <v>0.99882161400000002</v>
      </c>
      <c r="S492">
        <v>59.464852551863274</v>
      </c>
      <c r="T492" s="2">
        <v>0.91477987800000005</v>
      </c>
    </row>
    <row r="493" spans="2:20" x14ac:dyDescent="0.25">
      <c r="B493" s="1" t="s">
        <v>37</v>
      </c>
      <c r="C493" s="1" t="s">
        <v>58</v>
      </c>
      <c r="D493" s="1" t="s">
        <v>18</v>
      </c>
      <c r="E493" s="1">
        <v>1724.02</v>
      </c>
      <c r="F493" s="1">
        <v>209.99999999999997</v>
      </c>
      <c r="G493" s="1">
        <v>139.56963828891551</v>
      </c>
      <c r="H493" s="7">
        <v>5.9799514394727709</v>
      </c>
      <c r="I493">
        <v>479.66</v>
      </c>
      <c r="J493">
        <v>1</v>
      </c>
      <c r="K493">
        <v>1.54</v>
      </c>
      <c r="L493">
        <v>190</v>
      </c>
      <c r="M493">
        <v>8.5</v>
      </c>
      <c r="N493">
        <v>865</v>
      </c>
      <c r="O493" s="1" t="s">
        <v>73</v>
      </c>
      <c r="Q493">
        <v>77.86656338887461</v>
      </c>
      <c r="R493" s="2">
        <v>0.998791812</v>
      </c>
      <c r="S493">
        <v>59.457834259835728</v>
      </c>
      <c r="T493" s="2">
        <v>0.91475454599999995</v>
      </c>
    </row>
    <row r="494" spans="2:20" x14ac:dyDescent="0.25">
      <c r="B494" s="1" t="s">
        <v>37</v>
      </c>
      <c r="C494" s="1" t="s">
        <v>58</v>
      </c>
      <c r="D494" s="1" t="s">
        <v>18</v>
      </c>
      <c r="E494" s="1">
        <v>1724.02</v>
      </c>
      <c r="F494" s="1">
        <v>209.99999999999997</v>
      </c>
      <c r="G494" s="1">
        <v>139.56963828891551</v>
      </c>
      <c r="H494" s="7">
        <v>5.9799514394727709</v>
      </c>
      <c r="I494">
        <v>479.66</v>
      </c>
      <c r="J494">
        <v>1</v>
      </c>
      <c r="K494">
        <v>1.54</v>
      </c>
      <c r="L494">
        <v>200</v>
      </c>
      <c r="M494">
        <v>8.5</v>
      </c>
      <c r="N494">
        <v>865</v>
      </c>
      <c r="O494" s="1" t="s">
        <v>73</v>
      </c>
      <c r="Q494">
        <v>75.888419119576838</v>
      </c>
      <c r="R494" s="2">
        <v>0.99876035799999996</v>
      </c>
      <c r="S494">
        <v>59.451233638818302</v>
      </c>
      <c r="T494" s="2">
        <v>0.91473072099999997</v>
      </c>
    </row>
    <row r="495" spans="2:20" x14ac:dyDescent="0.25">
      <c r="B495" s="1" t="s">
        <v>37</v>
      </c>
      <c r="C495" s="1" t="s">
        <v>58</v>
      </c>
      <c r="D495" s="1" t="s">
        <v>18</v>
      </c>
      <c r="E495" s="1">
        <v>1724.02</v>
      </c>
      <c r="F495" s="1">
        <v>220</v>
      </c>
      <c r="G495" s="1">
        <v>139.56963828891551</v>
      </c>
      <c r="H495" s="7">
        <v>5.9799514394727709</v>
      </c>
      <c r="I495">
        <v>479.66</v>
      </c>
      <c r="J495">
        <v>1</v>
      </c>
      <c r="K495">
        <v>1.54</v>
      </c>
      <c r="L495">
        <v>10</v>
      </c>
      <c r="M495">
        <v>8.5</v>
      </c>
      <c r="N495">
        <v>865</v>
      </c>
      <c r="O495" s="1" t="s">
        <v>73</v>
      </c>
      <c r="Q495">
        <v>100.00000037325412</v>
      </c>
      <c r="R495" s="2">
        <v>0.972402883</v>
      </c>
      <c r="S495">
        <v>59.979360479880647</v>
      </c>
      <c r="T495" s="2">
        <v>0.90806758899999995</v>
      </c>
    </row>
    <row r="496" spans="2:20" x14ac:dyDescent="0.25">
      <c r="B496" s="1" t="s">
        <v>37</v>
      </c>
      <c r="C496" s="1" t="s">
        <v>58</v>
      </c>
      <c r="D496" s="1" t="s">
        <v>18</v>
      </c>
      <c r="E496" s="1">
        <v>1724.02</v>
      </c>
      <c r="F496" s="1">
        <v>220</v>
      </c>
      <c r="G496" s="1">
        <v>139.56963828891551</v>
      </c>
      <c r="H496" s="7">
        <v>5.9799514394727709</v>
      </c>
      <c r="I496">
        <v>479.66</v>
      </c>
      <c r="J496">
        <v>1</v>
      </c>
      <c r="K496">
        <v>1.54</v>
      </c>
      <c r="L496">
        <v>20</v>
      </c>
      <c r="M496">
        <v>8.5</v>
      </c>
      <c r="N496">
        <v>865</v>
      </c>
      <c r="O496" s="1" t="s">
        <v>73</v>
      </c>
      <c r="Q496">
        <v>100.00000037325412</v>
      </c>
      <c r="R496" s="2">
        <v>0.97879241900000002</v>
      </c>
      <c r="S496">
        <v>59.954516892670739</v>
      </c>
      <c r="T496" s="2">
        <v>0.91025219700000004</v>
      </c>
    </row>
    <row r="497" spans="2:20" x14ac:dyDescent="0.25">
      <c r="B497" s="1" t="s">
        <v>37</v>
      </c>
      <c r="C497" s="1" t="s">
        <v>58</v>
      </c>
      <c r="D497" s="1" t="s">
        <v>18</v>
      </c>
      <c r="E497" s="1">
        <v>1724.02</v>
      </c>
      <c r="F497" s="1">
        <v>220</v>
      </c>
      <c r="G497" s="1">
        <v>139.56963828891551</v>
      </c>
      <c r="H497" s="7">
        <v>5.9799514394727709</v>
      </c>
      <c r="I497">
        <v>479.66</v>
      </c>
      <c r="J497">
        <v>1</v>
      </c>
      <c r="K497">
        <v>1.54</v>
      </c>
      <c r="L497">
        <v>30</v>
      </c>
      <c r="M497">
        <v>8.5</v>
      </c>
      <c r="N497">
        <v>865</v>
      </c>
      <c r="O497" s="1" t="s">
        <v>73</v>
      </c>
      <c r="Q497">
        <v>100.00000037325412</v>
      </c>
      <c r="R497" s="2">
        <v>0.98526596700000002</v>
      </c>
      <c r="S497">
        <v>59.928855999756173</v>
      </c>
      <c r="T497" s="2">
        <v>0.91236713400000002</v>
      </c>
    </row>
    <row r="498" spans="2:20" x14ac:dyDescent="0.25">
      <c r="B498" s="1" t="s">
        <v>37</v>
      </c>
      <c r="C498" s="1" t="s">
        <v>58</v>
      </c>
      <c r="D498" s="1" t="s">
        <v>18</v>
      </c>
      <c r="E498" s="1">
        <v>1724.02</v>
      </c>
      <c r="F498" s="1">
        <v>220</v>
      </c>
      <c r="G498" s="1">
        <v>139.56963828891551</v>
      </c>
      <c r="H498" s="7">
        <v>5.9799514394727709</v>
      </c>
      <c r="I498">
        <v>479.66</v>
      </c>
      <c r="J498">
        <v>1</v>
      </c>
      <c r="K498">
        <v>1.54</v>
      </c>
      <c r="L498">
        <v>40</v>
      </c>
      <c r="M498">
        <v>8.5</v>
      </c>
      <c r="N498">
        <v>865</v>
      </c>
      <c r="O498" s="1" t="s">
        <v>73</v>
      </c>
      <c r="Q498">
        <v>100.00000037325412</v>
      </c>
      <c r="R498" s="2">
        <v>0.991825811</v>
      </c>
      <c r="S498">
        <v>59.902420627387748</v>
      </c>
      <c r="T498" s="2">
        <v>0.91441456499999996</v>
      </c>
    </row>
    <row r="499" spans="2:20" x14ac:dyDescent="0.25">
      <c r="B499" s="1" t="s">
        <v>37</v>
      </c>
      <c r="C499" s="1" t="s">
        <v>58</v>
      </c>
      <c r="D499" s="1" t="s">
        <v>18</v>
      </c>
      <c r="E499" s="1">
        <v>1724.02</v>
      </c>
      <c r="F499" s="1">
        <v>220</v>
      </c>
      <c r="G499" s="1">
        <v>139.56963828891551</v>
      </c>
      <c r="H499" s="7">
        <v>5.9799514394727709</v>
      </c>
      <c r="I499">
        <v>479.66</v>
      </c>
      <c r="J499">
        <v>1</v>
      </c>
      <c r="K499">
        <v>1.54</v>
      </c>
      <c r="L499">
        <v>50</v>
      </c>
      <c r="M499">
        <v>8.5</v>
      </c>
      <c r="N499">
        <v>865</v>
      </c>
      <c r="O499" s="1" t="s">
        <v>73</v>
      </c>
      <c r="Q499">
        <v>100.00000037325412</v>
      </c>
      <c r="R499" s="2">
        <v>0.99847357400000003</v>
      </c>
      <c r="S499">
        <v>59.875208261405419</v>
      </c>
      <c r="T499" s="2">
        <v>0.91639729700000006</v>
      </c>
    </row>
    <row r="500" spans="2:20" x14ac:dyDescent="0.25">
      <c r="B500" s="1" t="s">
        <v>37</v>
      </c>
      <c r="C500" s="1" t="s">
        <v>58</v>
      </c>
      <c r="D500" s="1" t="s">
        <v>18</v>
      </c>
      <c r="E500" s="1">
        <v>1724.02</v>
      </c>
      <c r="F500" s="1">
        <v>220</v>
      </c>
      <c r="G500" s="1">
        <v>139.56963828891551</v>
      </c>
      <c r="H500" s="7">
        <v>5.9799514394727709</v>
      </c>
      <c r="I500">
        <v>479.66</v>
      </c>
      <c r="J500">
        <v>1</v>
      </c>
      <c r="K500">
        <v>1.54</v>
      </c>
      <c r="L500">
        <v>60</v>
      </c>
      <c r="M500">
        <v>8.5</v>
      </c>
      <c r="N500">
        <v>865</v>
      </c>
      <c r="O500" s="1" t="s">
        <v>73</v>
      </c>
      <c r="Q500">
        <v>100.00000037325412</v>
      </c>
      <c r="R500" s="2">
        <v>0.99905898800000004</v>
      </c>
      <c r="S500">
        <v>59.749886729816467</v>
      </c>
      <c r="T500" s="2">
        <v>0.91613579899999997</v>
      </c>
    </row>
    <row r="501" spans="2:20" x14ac:dyDescent="0.25">
      <c r="B501" s="1" t="s">
        <v>37</v>
      </c>
      <c r="C501" s="1" t="s">
        <v>58</v>
      </c>
      <c r="D501" s="1" t="s">
        <v>18</v>
      </c>
      <c r="E501" s="1">
        <v>1724.02</v>
      </c>
      <c r="F501" s="1">
        <v>220</v>
      </c>
      <c r="G501" s="1">
        <v>139.56963828891551</v>
      </c>
      <c r="H501" s="7">
        <v>5.9799514394727709</v>
      </c>
      <c r="I501">
        <v>479.66</v>
      </c>
      <c r="J501">
        <v>1</v>
      </c>
      <c r="K501">
        <v>1.54</v>
      </c>
      <c r="L501">
        <v>70</v>
      </c>
      <c r="M501">
        <v>8.5</v>
      </c>
      <c r="N501">
        <v>865</v>
      </c>
      <c r="O501" s="1" t="s">
        <v>73</v>
      </c>
      <c r="Q501">
        <v>99.414375160526419</v>
      </c>
      <c r="R501" s="2">
        <v>0.99905345000000001</v>
      </c>
      <c r="S501">
        <v>59.652978988385847</v>
      </c>
      <c r="T501" s="2">
        <v>0.91578880699999998</v>
      </c>
    </row>
    <row r="502" spans="2:20" x14ac:dyDescent="0.25">
      <c r="B502" s="1" t="s">
        <v>37</v>
      </c>
      <c r="C502" s="1" t="s">
        <v>58</v>
      </c>
      <c r="D502" s="1" t="s">
        <v>18</v>
      </c>
      <c r="E502" s="1">
        <v>1724.02</v>
      </c>
      <c r="F502" s="1">
        <v>220</v>
      </c>
      <c r="G502" s="1">
        <v>139.56963828891551</v>
      </c>
      <c r="H502" s="7">
        <v>5.9799514394727709</v>
      </c>
      <c r="I502">
        <v>479.66</v>
      </c>
      <c r="J502">
        <v>1</v>
      </c>
      <c r="K502">
        <v>1.54</v>
      </c>
      <c r="L502">
        <v>80</v>
      </c>
      <c r="M502">
        <v>8.5</v>
      </c>
      <c r="N502">
        <v>865</v>
      </c>
      <c r="O502" s="1" t="s">
        <v>73</v>
      </c>
      <c r="Q502">
        <v>98.242737552237671</v>
      </c>
      <c r="R502" s="2">
        <v>0.99904217299999998</v>
      </c>
      <c r="S502">
        <v>59.594508143842923</v>
      </c>
      <c r="T502" s="2">
        <v>0.91558070400000002</v>
      </c>
    </row>
    <row r="503" spans="2:20" x14ac:dyDescent="0.25">
      <c r="B503" s="1" t="s">
        <v>37</v>
      </c>
      <c r="C503" s="1" t="s">
        <v>58</v>
      </c>
      <c r="D503" s="1" t="s">
        <v>18</v>
      </c>
      <c r="E503" s="1">
        <v>1724.02</v>
      </c>
      <c r="F503" s="1">
        <v>220</v>
      </c>
      <c r="G503" s="1">
        <v>139.56963828891551</v>
      </c>
      <c r="H503" s="7">
        <v>5.9799514394727709</v>
      </c>
      <c r="I503">
        <v>479.66</v>
      </c>
      <c r="J503">
        <v>1</v>
      </c>
      <c r="K503">
        <v>1.54</v>
      </c>
      <c r="L503">
        <v>90</v>
      </c>
      <c r="M503">
        <v>8.5</v>
      </c>
      <c r="N503">
        <v>865</v>
      </c>
      <c r="O503" s="1" t="s">
        <v>73</v>
      </c>
      <c r="Q503">
        <v>96.72260409742843</v>
      </c>
      <c r="R503" s="2">
        <v>0.99902713399999998</v>
      </c>
      <c r="S503">
        <v>59.558019031465534</v>
      </c>
      <c r="T503" s="2">
        <v>0.91544562600000001</v>
      </c>
    </row>
    <row r="504" spans="2:20" x14ac:dyDescent="0.25">
      <c r="B504" s="1" t="s">
        <v>37</v>
      </c>
      <c r="C504" s="1" t="s">
        <v>58</v>
      </c>
      <c r="D504" s="1" t="s">
        <v>18</v>
      </c>
      <c r="E504" s="1">
        <v>1724.02</v>
      </c>
      <c r="F504" s="1">
        <v>220</v>
      </c>
      <c r="G504" s="1">
        <v>139.56963828891551</v>
      </c>
      <c r="H504" s="7">
        <v>5.9799514394727709</v>
      </c>
      <c r="I504">
        <v>479.66</v>
      </c>
      <c r="J504">
        <v>1</v>
      </c>
      <c r="K504">
        <v>1.54</v>
      </c>
      <c r="L504">
        <v>100</v>
      </c>
      <c r="M504">
        <v>8.5</v>
      </c>
      <c r="N504">
        <v>865</v>
      </c>
      <c r="O504" s="1" t="s">
        <v>73</v>
      </c>
      <c r="Q504">
        <v>95.032311387962537</v>
      </c>
      <c r="R504" s="2">
        <v>0.99900984699999995</v>
      </c>
      <c r="S504">
        <v>59.532745715668874</v>
      </c>
      <c r="T504" s="2">
        <v>0.91535350500000001</v>
      </c>
    </row>
    <row r="505" spans="2:20" x14ac:dyDescent="0.25">
      <c r="B505" s="1" t="s">
        <v>37</v>
      </c>
      <c r="C505" s="1" t="s">
        <v>58</v>
      </c>
      <c r="D505" s="1" t="s">
        <v>18</v>
      </c>
      <c r="E505" s="1">
        <v>1724.02</v>
      </c>
      <c r="F505" s="1">
        <v>220</v>
      </c>
      <c r="G505" s="1">
        <v>139.56963828891551</v>
      </c>
      <c r="H505" s="7">
        <v>5.9799514394727709</v>
      </c>
      <c r="I505">
        <v>479.66</v>
      </c>
      <c r="J505">
        <v>1</v>
      </c>
      <c r="K505">
        <v>1.54</v>
      </c>
      <c r="L505">
        <v>110</v>
      </c>
      <c r="M505">
        <v>8.5</v>
      </c>
      <c r="N505">
        <v>865</v>
      </c>
      <c r="O505" s="1" t="s">
        <v>73</v>
      </c>
      <c r="Q505">
        <v>93.248435782915521</v>
      </c>
      <c r="R505" s="2">
        <v>0.998990924</v>
      </c>
      <c r="S505">
        <v>59.513581046202177</v>
      </c>
      <c r="T505" s="2">
        <v>0.91528411099999996</v>
      </c>
    </row>
    <row r="506" spans="2:20" x14ac:dyDescent="0.25">
      <c r="B506" s="1" t="s">
        <v>37</v>
      </c>
      <c r="C506" s="1" t="s">
        <v>58</v>
      </c>
      <c r="D506" s="1" t="s">
        <v>18</v>
      </c>
      <c r="E506" s="1">
        <v>1724.02</v>
      </c>
      <c r="F506" s="1">
        <v>220</v>
      </c>
      <c r="G506" s="1">
        <v>139.56963828891551</v>
      </c>
      <c r="H506" s="7">
        <v>5.9799514394727709</v>
      </c>
      <c r="I506">
        <v>479.66</v>
      </c>
      <c r="J506">
        <v>1</v>
      </c>
      <c r="K506">
        <v>1.54</v>
      </c>
      <c r="L506">
        <v>120</v>
      </c>
      <c r="M506">
        <v>8.5</v>
      </c>
      <c r="N506">
        <v>865</v>
      </c>
      <c r="O506" s="1" t="s">
        <v>73</v>
      </c>
      <c r="Q506">
        <v>91.407054138160575</v>
      </c>
      <c r="R506" s="2">
        <v>0.99897061700000001</v>
      </c>
      <c r="S506">
        <v>59.498149852482925</v>
      </c>
      <c r="T506" s="2">
        <v>0.91522838500000003</v>
      </c>
    </row>
    <row r="507" spans="2:20" x14ac:dyDescent="0.25">
      <c r="B507" s="1" t="s">
        <v>37</v>
      </c>
      <c r="C507" s="1" t="s">
        <v>58</v>
      </c>
      <c r="D507" s="1" t="s">
        <v>18</v>
      </c>
      <c r="E507" s="1">
        <v>1724.02</v>
      </c>
      <c r="F507" s="1">
        <v>220</v>
      </c>
      <c r="G507" s="1">
        <v>139.56963828891551</v>
      </c>
      <c r="H507" s="7">
        <v>5.9799514394727709</v>
      </c>
      <c r="I507">
        <v>479.66</v>
      </c>
      <c r="J507">
        <v>1</v>
      </c>
      <c r="K507">
        <v>1.54</v>
      </c>
      <c r="L507">
        <v>130</v>
      </c>
      <c r="M507">
        <v>8.5</v>
      </c>
      <c r="N507">
        <v>865</v>
      </c>
      <c r="O507" s="1" t="s">
        <v>73</v>
      </c>
      <c r="Q507">
        <v>89.527337816160369</v>
      </c>
      <c r="R507" s="2">
        <v>0.99894902699999999</v>
      </c>
      <c r="S507">
        <v>59.485200576431119</v>
      </c>
      <c r="T507" s="2">
        <v>0.91518167900000003</v>
      </c>
    </row>
    <row r="508" spans="2:20" x14ac:dyDescent="0.25">
      <c r="B508" s="1" t="s">
        <v>37</v>
      </c>
      <c r="C508" s="1" t="s">
        <v>58</v>
      </c>
      <c r="D508" s="1" t="s">
        <v>18</v>
      </c>
      <c r="E508" s="1">
        <v>1724.02</v>
      </c>
      <c r="F508" s="1">
        <v>220</v>
      </c>
      <c r="G508" s="1">
        <v>139.56963828891551</v>
      </c>
      <c r="H508" s="7">
        <v>5.9799514394727709</v>
      </c>
      <c r="I508">
        <v>479.66</v>
      </c>
      <c r="J508">
        <v>1</v>
      </c>
      <c r="K508">
        <v>1.54</v>
      </c>
      <c r="L508">
        <v>140</v>
      </c>
      <c r="M508">
        <v>8.5</v>
      </c>
      <c r="N508">
        <v>865</v>
      </c>
      <c r="O508" s="1" t="s">
        <v>73</v>
      </c>
      <c r="Q508">
        <v>87.620509306867717</v>
      </c>
      <c r="R508" s="2">
        <v>0.99892618</v>
      </c>
      <c r="S508">
        <v>59.474003882200584</v>
      </c>
      <c r="T508" s="2">
        <v>0.91514131799999998</v>
      </c>
    </row>
    <row r="509" spans="2:20" x14ac:dyDescent="0.25">
      <c r="B509" s="1" t="s">
        <v>37</v>
      </c>
      <c r="C509" s="1" t="s">
        <v>58</v>
      </c>
      <c r="D509" s="1" t="s">
        <v>18</v>
      </c>
      <c r="E509" s="1">
        <v>1724.02</v>
      </c>
      <c r="F509" s="1">
        <v>220</v>
      </c>
      <c r="G509" s="1">
        <v>139.56963828891551</v>
      </c>
      <c r="H509" s="7">
        <v>5.9799514394727709</v>
      </c>
      <c r="I509">
        <v>479.66</v>
      </c>
      <c r="J509">
        <v>1</v>
      </c>
      <c r="K509">
        <v>1.54</v>
      </c>
      <c r="L509">
        <v>150</v>
      </c>
      <c r="M509">
        <v>8.5</v>
      </c>
      <c r="N509">
        <v>865</v>
      </c>
      <c r="O509" s="1" t="s">
        <v>73</v>
      </c>
      <c r="Q509">
        <v>85.693640017401421</v>
      </c>
      <c r="R509" s="2">
        <v>0.99890206100000001</v>
      </c>
      <c r="S509">
        <v>59.464102063150179</v>
      </c>
      <c r="T509" s="2">
        <v>0.91510563300000003</v>
      </c>
    </row>
    <row r="510" spans="2:20" x14ac:dyDescent="0.25">
      <c r="B510" s="1" t="s">
        <v>37</v>
      </c>
      <c r="C510" s="1" t="s">
        <v>58</v>
      </c>
      <c r="D510" s="1" t="s">
        <v>18</v>
      </c>
      <c r="E510" s="1">
        <v>1724.02</v>
      </c>
      <c r="F510" s="1">
        <v>220</v>
      </c>
      <c r="G510" s="1">
        <v>139.56963828891551</v>
      </c>
      <c r="H510" s="7">
        <v>5.9799514394727709</v>
      </c>
      <c r="I510">
        <v>479.66</v>
      </c>
      <c r="J510">
        <v>1</v>
      </c>
      <c r="K510">
        <v>1.54</v>
      </c>
      <c r="L510">
        <v>160</v>
      </c>
      <c r="M510">
        <v>8.5</v>
      </c>
      <c r="N510">
        <v>865</v>
      </c>
      <c r="O510" s="1" t="s">
        <v>73</v>
      </c>
      <c r="Q510">
        <v>83.751450359255912</v>
      </c>
      <c r="R510" s="2">
        <v>0.99887662899999996</v>
      </c>
      <c r="S510">
        <v>59.455188809510069</v>
      </c>
      <c r="T510" s="2">
        <v>0.91507351599999998</v>
      </c>
    </row>
    <row r="511" spans="2:20" x14ac:dyDescent="0.25">
      <c r="B511" s="1" t="s">
        <v>37</v>
      </c>
      <c r="C511" s="1" t="s">
        <v>58</v>
      </c>
      <c r="D511" s="1" t="s">
        <v>18</v>
      </c>
      <c r="E511" s="1">
        <v>1724.02</v>
      </c>
      <c r="F511" s="1">
        <v>220</v>
      </c>
      <c r="G511" s="1">
        <v>139.56963828891551</v>
      </c>
      <c r="H511" s="7">
        <v>5.9799514394727709</v>
      </c>
      <c r="I511">
        <v>479.66</v>
      </c>
      <c r="J511">
        <v>1</v>
      </c>
      <c r="K511">
        <v>1.54</v>
      </c>
      <c r="L511">
        <v>170</v>
      </c>
      <c r="M511">
        <v>8.5</v>
      </c>
      <c r="N511">
        <v>865</v>
      </c>
      <c r="O511" s="1" t="s">
        <v>73</v>
      </c>
      <c r="Q511">
        <v>81.797238271751851</v>
      </c>
      <c r="R511" s="2">
        <v>0.99884982099999997</v>
      </c>
      <c r="S511">
        <v>59.447051271921126</v>
      </c>
      <c r="T511" s="2">
        <v>0.915044195</v>
      </c>
    </row>
    <row r="512" spans="2:20" x14ac:dyDescent="0.25">
      <c r="B512" s="1" t="s">
        <v>37</v>
      </c>
      <c r="C512" s="1" t="s">
        <v>58</v>
      </c>
      <c r="D512" s="1" t="s">
        <v>18</v>
      </c>
      <c r="E512" s="1">
        <v>1724.02</v>
      </c>
      <c r="F512" s="1">
        <v>220</v>
      </c>
      <c r="G512" s="1">
        <v>139.56963828891551</v>
      </c>
      <c r="H512" s="7">
        <v>5.9799514394727709</v>
      </c>
      <c r="I512">
        <v>479.66</v>
      </c>
      <c r="J512">
        <v>1</v>
      </c>
      <c r="K512">
        <v>1.54</v>
      </c>
      <c r="L512">
        <v>180</v>
      </c>
      <c r="M512">
        <v>8.5</v>
      </c>
      <c r="N512">
        <v>865</v>
      </c>
      <c r="O512" s="1" t="s">
        <v>73</v>
      </c>
      <c r="Q512">
        <v>79.833394631239685</v>
      </c>
      <c r="R512" s="2">
        <v>0.99882156099999997</v>
      </c>
      <c r="S512">
        <v>59.439534893742938</v>
      </c>
      <c r="T512" s="2">
        <v>0.91501711100000005</v>
      </c>
    </row>
    <row r="513" spans="2:20" x14ac:dyDescent="0.25">
      <c r="B513" s="1" t="s">
        <v>37</v>
      </c>
      <c r="C513" s="1" t="s">
        <v>58</v>
      </c>
      <c r="D513" s="1" t="s">
        <v>18</v>
      </c>
      <c r="E513" s="1">
        <v>1724.02</v>
      </c>
      <c r="F513" s="1">
        <v>220</v>
      </c>
      <c r="G513" s="1">
        <v>139.56963828891551</v>
      </c>
      <c r="H513" s="7">
        <v>5.9799514394727709</v>
      </c>
      <c r="I513">
        <v>479.66</v>
      </c>
      <c r="J513">
        <v>1</v>
      </c>
      <c r="K513">
        <v>1.54</v>
      </c>
      <c r="L513">
        <v>190</v>
      </c>
      <c r="M513">
        <v>8.5</v>
      </c>
      <c r="N513">
        <v>865</v>
      </c>
      <c r="O513" s="1" t="s">
        <v>73</v>
      </c>
      <c r="Q513">
        <v>77.861707095734076</v>
      </c>
      <c r="R513" s="2">
        <v>0.99879175499999995</v>
      </c>
      <c r="S513">
        <v>59.432524346919799</v>
      </c>
      <c r="T513" s="2">
        <v>0.91499185000000005</v>
      </c>
    </row>
    <row r="514" spans="2:20" x14ac:dyDescent="0.25">
      <c r="B514" s="1" t="s">
        <v>37</v>
      </c>
      <c r="C514" s="1" t="s">
        <v>58</v>
      </c>
      <c r="D514" s="1" t="s">
        <v>18</v>
      </c>
      <c r="E514" s="1">
        <v>1724.02</v>
      </c>
      <c r="F514" s="1">
        <v>220</v>
      </c>
      <c r="G514" s="1">
        <v>139.56963828891551</v>
      </c>
      <c r="H514" s="7">
        <v>5.9799514394727709</v>
      </c>
      <c r="I514">
        <v>479.66</v>
      </c>
      <c r="J514">
        <v>1</v>
      </c>
      <c r="K514">
        <v>1.54</v>
      </c>
      <c r="L514">
        <v>200</v>
      </c>
      <c r="M514">
        <v>8.5</v>
      </c>
      <c r="N514">
        <v>865</v>
      </c>
      <c r="O514" s="1" t="s">
        <v>73</v>
      </c>
      <c r="Q514">
        <v>75.883547526442612</v>
      </c>
      <c r="R514" s="2">
        <v>0.99876029799999999</v>
      </c>
      <c r="S514">
        <v>59.425931266384175</v>
      </c>
      <c r="T514" s="2">
        <v>0.91496809000000001</v>
      </c>
    </row>
    <row r="515" spans="2:20" x14ac:dyDescent="0.25">
      <c r="B515" s="1" t="s">
        <v>37</v>
      </c>
      <c r="C515" s="1" t="s">
        <v>58</v>
      </c>
      <c r="D515" s="1" t="s">
        <v>18</v>
      </c>
      <c r="E515" s="1">
        <v>1724.02</v>
      </c>
      <c r="F515" s="1">
        <v>230</v>
      </c>
      <c r="G515" s="1">
        <v>139.56963828891551</v>
      </c>
      <c r="H515" s="7">
        <v>5.9799514394727709</v>
      </c>
      <c r="I515">
        <v>479.66</v>
      </c>
      <c r="J515">
        <v>1</v>
      </c>
      <c r="K515">
        <v>1.54</v>
      </c>
      <c r="L515">
        <v>10</v>
      </c>
      <c r="M515">
        <v>8.5</v>
      </c>
      <c r="N515">
        <v>865</v>
      </c>
      <c r="O515" s="1" t="s">
        <v>73</v>
      </c>
      <c r="Q515">
        <v>100.00000074649655</v>
      </c>
      <c r="R515" s="2">
        <v>0.97241336700000003</v>
      </c>
      <c r="S515">
        <v>59.954076893394877</v>
      </c>
      <c r="T515" s="2">
        <v>0.90834189799999998</v>
      </c>
    </row>
    <row r="516" spans="2:20" x14ac:dyDescent="0.25">
      <c r="B516" s="1" t="s">
        <v>37</v>
      </c>
      <c r="C516" s="1" t="s">
        <v>58</v>
      </c>
      <c r="D516" s="1" t="s">
        <v>18</v>
      </c>
      <c r="E516" s="1">
        <v>1724.02</v>
      </c>
      <c r="F516" s="1">
        <v>230</v>
      </c>
      <c r="G516" s="1">
        <v>139.56963828891551</v>
      </c>
      <c r="H516" s="7">
        <v>5.9799514394727709</v>
      </c>
      <c r="I516">
        <v>479.66</v>
      </c>
      <c r="J516">
        <v>1</v>
      </c>
      <c r="K516">
        <v>1.54</v>
      </c>
      <c r="L516">
        <v>20</v>
      </c>
      <c r="M516">
        <v>8.5</v>
      </c>
      <c r="N516">
        <v>865</v>
      </c>
      <c r="O516" s="1" t="s">
        <v>73</v>
      </c>
      <c r="Q516">
        <v>99.999999852323867</v>
      </c>
      <c r="R516" s="2">
        <v>0.97880294099999998</v>
      </c>
      <c r="S516">
        <v>59.929107179883168</v>
      </c>
      <c r="T516" s="2">
        <v>0.91051617399999996</v>
      </c>
    </row>
    <row r="517" spans="2:20" x14ac:dyDescent="0.25">
      <c r="B517" s="1" t="s">
        <v>37</v>
      </c>
      <c r="C517" s="1" t="s">
        <v>58</v>
      </c>
      <c r="D517" s="1" t="s">
        <v>18</v>
      </c>
      <c r="E517" s="1">
        <v>1724.02</v>
      </c>
      <c r="F517" s="1">
        <v>230</v>
      </c>
      <c r="G517" s="1">
        <v>139.56963828891551</v>
      </c>
      <c r="H517" s="7">
        <v>5.9799514394727709</v>
      </c>
      <c r="I517">
        <v>479.66</v>
      </c>
      <c r="J517">
        <v>1</v>
      </c>
      <c r="K517">
        <v>1.54</v>
      </c>
      <c r="L517">
        <v>30</v>
      </c>
      <c r="M517">
        <v>8.5</v>
      </c>
      <c r="N517">
        <v>865</v>
      </c>
      <c r="O517" s="1" t="s">
        <v>73</v>
      </c>
      <c r="Q517">
        <v>99.999999852323867</v>
      </c>
      <c r="R517" s="2">
        <v>0.98527652600000004</v>
      </c>
      <c r="S517">
        <v>59.903324054074048</v>
      </c>
      <c r="T517" s="2">
        <v>0.91262127999999998</v>
      </c>
    </row>
    <row r="518" spans="2:20" x14ac:dyDescent="0.25">
      <c r="B518" s="1" t="s">
        <v>37</v>
      </c>
      <c r="C518" s="1" t="s">
        <v>58</v>
      </c>
      <c r="D518" s="1" t="s">
        <v>18</v>
      </c>
      <c r="E518" s="1">
        <v>1724.02</v>
      </c>
      <c r="F518" s="1">
        <v>230</v>
      </c>
      <c r="G518" s="1">
        <v>139.56963828891551</v>
      </c>
      <c r="H518" s="7">
        <v>5.9799514394727709</v>
      </c>
      <c r="I518">
        <v>479.66</v>
      </c>
      <c r="J518">
        <v>1</v>
      </c>
      <c r="K518">
        <v>1.54</v>
      </c>
      <c r="L518">
        <v>40</v>
      </c>
      <c r="M518">
        <v>8.5</v>
      </c>
      <c r="N518">
        <v>865</v>
      </c>
      <c r="O518" s="1" t="s">
        <v>73</v>
      </c>
      <c r="Q518">
        <v>99.999999852323867</v>
      </c>
      <c r="R518" s="2">
        <v>0.99183640900000003</v>
      </c>
      <c r="S518">
        <v>59.876771660514464</v>
      </c>
      <c r="T518" s="2">
        <v>0.91465934999999998</v>
      </c>
    </row>
    <row r="519" spans="2:20" x14ac:dyDescent="0.25">
      <c r="B519" s="1" t="s">
        <v>37</v>
      </c>
      <c r="C519" s="1" t="s">
        <v>58</v>
      </c>
      <c r="D519" s="1" t="s">
        <v>18</v>
      </c>
      <c r="E519" s="1">
        <v>1724.02</v>
      </c>
      <c r="F519" s="1">
        <v>230</v>
      </c>
      <c r="G519" s="1">
        <v>139.56963828891551</v>
      </c>
      <c r="H519" s="7">
        <v>5.9799514394727709</v>
      </c>
      <c r="I519">
        <v>479.66</v>
      </c>
      <c r="J519">
        <v>1</v>
      </c>
      <c r="K519">
        <v>1.54</v>
      </c>
      <c r="L519">
        <v>50</v>
      </c>
      <c r="M519">
        <v>8.5</v>
      </c>
      <c r="N519">
        <v>865</v>
      </c>
      <c r="O519" s="1" t="s">
        <v>73</v>
      </c>
      <c r="Q519">
        <v>99.999999852323867</v>
      </c>
      <c r="R519" s="2">
        <v>0.99848420900000001</v>
      </c>
      <c r="S519">
        <v>59.849445969687842</v>
      </c>
      <c r="T519" s="2">
        <v>0.916633162</v>
      </c>
    </row>
    <row r="520" spans="2:20" x14ac:dyDescent="0.25">
      <c r="B520" s="1" t="s">
        <v>37</v>
      </c>
      <c r="C520" s="1" t="s">
        <v>58</v>
      </c>
      <c r="D520" s="1" t="s">
        <v>18</v>
      </c>
      <c r="E520" s="1">
        <v>1724.02</v>
      </c>
      <c r="F520" s="1">
        <v>230</v>
      </c>
      <c r="G520" s="1">
        <v>139.56963828891551</v>
      </c>
      <c r="H520" s="7">
        <v>5.9799514394727709</v>
      </c>
      <c r="I520">
        <v>479.66</v>
      </c>
      <c r="J520">
        <v>1</v>
      </c>
      <c r="K520">
        <v>1.54</v>
      </c>
      <c r="L520">
        <v>60</v>
      </c>
      <c r="M520">
        <v>8.5</v>
      </c>
      <c r="N520">
        <v>865</v>
      </c>
      <c r="O520" s="1" t="s">
        <v>73</v>
      </c>
      <c r="Q520">
        <v>100.00000074649655</v>
      </c>
      <c r="R520" s="2">
        <v>0.99905900299999995</v>
      </c>
      <c r="S520">
        <v>59.724054889214486</v>
      </c>
      <c r="T520" s="2">
        <v>0.91636854899999998</v>
      </c>
    </row>
    <row r="521" spans="2:20" x14ac:dyDescent="0.25">
      <c r="B521" s="1" t="s">
        <v>37</v>
      </c>
      <c r="C521" s="1" t="s">
        <v>58</v>
      </c>
      <c r="D521" s="1" t="s">
        <v>18</v>
      </c>
      <c r="E521" s="1">
        <v>1724.02</v>
      </c>
      <c r="F521" s="1">
        <v>230</v>
      </c>
      <c r="G521" s="1">
        <v>139.56963828891551</v>
      </c>
      <c r="H521" s="7">
        <v>5.9799514394727709</v>
      </c>
      <c r="I521">
        <v>479.66</v>
      </c>
      <c r="J521">
        <v>1</v>
      </c>
      <c r="K521">
        <v>1.54</v>
      </c>
      <c r="L521">
        <v>70</v>
      </c>
      <c r="M521">
        <v>8.5</v>
      </c>
      <c r="N521">
        <v>865</v>
      </c>
      <c r="O521" s="1" t="s">
        <v>73</v>
      </c>
      <c r="Q521">
        <v>99.412488149923803</v>
      </c>
      <c r="R521" s="2">
        <v>0.99905344699999998</v>
      </c>
      <c r="S521">
        <v>59.627305786226955</v>
      </c>
      <c r="T521" s="2">
        <v>0.91602229999999996</v>
      </c>
    </row>
    <row r="522" spans="2:20" x14ac:dyDescent="0.25">
      <c r="B522" s="1" t="s">
        <v>37</v>
      </c>
      <c r="C522" s="1" t="s">
        <v>58</v>
      </c>
      <c r="D522" s="1" t="s">
        <v>18</v>
      </c>
      <c r="E522" s="1">
        <v>1724.02</v>
      </c>
      <c r="F522" s="1">
        <v>230</v>
      </c>
      <c r="G522" s="1">
        <v>139.56963828891551</v>
      </c>
      <c r="H522" s="7">
        <v>5.9799514394727709</v>
      </c>
      <c r="I522">
        <v>479.66</v>
      </c>
      <c r="J522">
        <v>1</v>
      </c>
      <c r="K522">
        <v>1.54</v>
      </c>
      <c r="L522">
        <v>80</v>
      </c>
      <c r="M522">
        <v>8.5</v>
      </c>
      <c r="N522">
        <v>865</v>
      </c>
      <c r="O522" s="1" t="s">
        <v>73</v>
      </c>
      <c r="Q522">
        <v>98.239631325578543</v>
      </c>
      <c r="R522" s="2">
        <v>0.99904215699999999</v>
      </c>
      <c r="S522">
        <v>59.568952394667136</v>
      </c>
      <c r="T522" s="2">
        <v>0.91581495400000001</v>
      </c>
    </row>
    <row r="523" spans="2:20" x14ac:dyDescent="0.25">
      <c r="B523" s="1" t="s">
        <v>37</v>
      </c>
      <c r="C523" s="1" t="s">
        <v>58</v>
      </c>
      <c r="D523" s="1" t="s">
        <v>18</v>
      </c>
      <c r="E523" s="1">
        <v>1724.02</v>
      </c>
      <c r="F523" s="1">
        <v>230</v>
      </c>
      <c r="G523" s="1">
        <v>139.56963828891551</v>
      </c>
      <c r="H523" s="7">
        <v>5.9799514394727709</v>
      </c>
      <c r="I523">
        <v>479.66</v>
      </c>
      <c r="J523">
        <v>1</v>
      </c>
      <c r="K523">
        <v>1.54</v>
      </c>
      <c r="L523">
        <v>90</v>
      </c>
      <c r="M523">
        <v>8.5</v>
      </c>
      <c r="N523">
        <v>865</v>
      </c>
      <c r="O523" s="1" t="s">
        <v>73</v>
      </c>
      <c r="Q523">
        <v>96.718855479922638</v>
      </c>
      <c r="R523" s="2">
        <v>0.99902711099999997</v>
      </c>
      <c r="S523">
        <v>59.532532101387595</v>
      </c>
      <c r="T523" s="2">
        <v>0.91568035400000003</v>
      </c>
    </row>
    <row r="524" spans="2:20" x14ac:dyDescent="0.25">
      <c r="B524" s="1" t="s">
        <v>37</v>
      </c>
      <c r="C524" s="1" t="s">
        <v>58</v>
      </c>
      <c r="D524" s="1" t="s">
        <v>18</v>
      </c>
      <c r="E524" s="1">
        <v>1724.02</v>
      </c>
      <c r="F524" s="1">
        <v>230</v>
      </c>
      <c r="G524" s="1">
        <v>139.56963828891551</v>
      </c>
      <c r="H524" s="7">
        <v>5.9799514394727709</v>
      </c>
      <c r="I524">
        <v>479.66</v>
      </c>
      <c r="J524">
        <v>1</v>
      </c>
      <c r="K524">
        <v>1.54</v>
      </c>
      <c r="L524">
        <v>100</v>
      </c>
      <c r="M524">
        <v>8.5</v>
      </c>
      <c r="N524">
        <v>865</v>
      </c>
      <c r="O524" s="1" t="s">
        <v>73</v>
      </c>
      <c r="Q524">
        <v>95.028201127819301</v>
      </c>
      <c r="R524" s="2">
        <v>0.99900982000000005</v>
      </c>
      <c r="S524">
        <v>59.507300917064974</v>
      </c>
      <c r="T524" s="2">
        <v>0.91558853799999995</v>
      </c>
    </row>
    <row r="525" spans="2:20" x14ac:dyDescent="0.25">
      <c r="B525" s="1" t="s">
        <v>37</v>
      </c>
      <c r="C525" s="1" t="s">
        <v>58</v>
      </c>
      <c r="D525" s="1" t="s">
        <v>18</v>
      </c>
      <c r="E525" s="1">
        <v>1724.02</v>
      </c>
      <c r="F525" s="1">
        <v>230</v>
      </c>
      <c r="G525" s="1">
        <v>139.56963828891551</v>
      </c>
      <c r="H525" s="7">
        <v>5.9799514394727709</v>
      </c>
      <c r="I525">
        <v>479.66</v>
      </c>
      <c r="J525">
        <v>1</v>
      </c>
      <c r="K525">
        <v>1.54</v>
      </c>
      <c r="L525">
        <v>110</v>
      </c>
      <c r="M525">
        <v>8.5</v>
      </c>
      <c r="N525">
        <v>865</v>
      </c>
      <c r="O525" s="1" t="s">
        <v>73</v>
      </c>
      <c r="Q525">
        <v>93.244101257586564</v>
      </c>
      <c r="R525" s="2">
        <v>0.99899089299999999</v>
      </c>
      <c r="S525">
        <v>59.488165476694064</v>
      </c>
      <c r="T525" s="2">
        <v>0.91551936300000003</v>
      </c>
    </row>
    <row r="526" spans="2:20" x14ac:dyDescent="0.25">
      <c r="B526" s="1" t="s">
        <v>37</v>
      </c>
      <c r="C526" s="1" t="s">
        <v>58</v>
      </c>
      <c r="D526" s="1" t="s">
        <v>18</v>
      </c>
      <c r="E526" s="1">
        <v>1724.02</v>
      </c>
      <c r="F526" s="1">
        <v>230</v>
      </c>
      <c r="G526" s="1">
        <v>139.56963828891551</v>
      </c>
      <c r="H526" s="7">
        <v>5.9799514394727709</v>
      </c>
      <c r="I526">
        <v>479.66</v>
      </c>
      <c r="J526">
        <v>1</v>
      </c>
      <c r="K526">
        <v>1.54</v>
      </c>
      <c r="L526">
        <v>120</v>
      </c>
      <c r="M526">
        <v>8.5</v>
      </c>
      <c r="N526">
        <v>865</v>
      </c>
      <c r="O526" s="1" t="s">
        <v>73</v>
      </c>
      <c r="Q526">
        <v>91.402567780588925</v>
      </c>
      <c r="R526" s="2">
        <v>0.99897058299999997</v>
      </c>
      <c r="S526">
        <v>59.472756183773022</v>
      </c>
      <c r="T526" s="2">
        <v>0.91546380699999996</v>
      </c>
    </row>
    <row r="527" spans="2:20" x14ac:dyDescent="0.25">
      <c r="B527" s="1" t="s">
        <v>37</v>
      </c>
      <c r="C527" s="1" t="s">
        <v>58</v>
      </c>
      <c r="D527" s="1" t="s">
        <v>18</v>
      </c>
      <c r="E527" s="1">
        <v>1724.02</v>
      </c>
      <c r="F527" s="1">
        <v>230</v>
      </c>
      <c r="G527" s="1">
        <v>139.56963828891551</v>
      </c>
      <c r="H527" s="7">
        <v>5.9799514394727709</v>
      </c>
      <c r="I527">
        <v>479.66</v>
      </c>
      <c r="J527">
        <v>1</v>
      </c>
      <c r="K527">
        <v>1.54</v>
      </c>
      <c r="L527">
        <v>130</v>
      </c>
      <c r="M527">
        <v>8.5</v>
      </c>
      <c r="N527">
        <v>865</v>
      </c>
      <c r="O527" s="1" t="s">
        <v>73</v>
      </c>
      <c r="Q527">
        <v>89.522744934357092</v>
      </c>
      <c r="R527" s="2">
        <v>0.99894899000000004</v>
      </c>
      <c r="S527">
        <v>59.45982425301532</v>
      </c>
      <c r="T527" s="2">
        <v>0.91541723900000005</v>
      </c>
    </row>
    <row r="528" spans="2:20" x14ac:dyDescent="0.25">
      <c r="B528" s="1" t="s">
        <v>37</v>
      </c>
      <c r="C528" s="1" t="s">
        <v>58</v>
      </c>
      <c r="D528" s="1" t="s">
        <v>18</v>
      </c>
      <c r="E528" s="1">
        <v>1724.02</v>
      </c>
      <c r="F528" s="1">
        <v>230</v>
      </c>
      <c r="G528" s="1">
        <v>139.56963828891551</v>
      </c>
      <c r="H528" s="7">
        <v>5.9799514394727709</v>
      </c>
      <c r="I528">
        <v>479.66</v>
      </c>
      <c r="J528">
        <v>1</v>
      </c>
      <c r="K528">
        <v>1.54</v>
      </c>
      <c r="L528">
        <v>140</v>
      </c>
      <c r="M528">
        <v>8.5</v>
      </c>
      <c r="N528">
        <v>865</v>
      </c>
      <c r="O528" s="1" t="s">
        <v>73</v>
      </c>
      <c r="Q528">
        <v>87.615838133512298</v>
      </c>
      <c r="R528" s="2">
        <v>0.99892614000000002</v>
      </c>
      <c r="S528">
        <v>59.448641953552695</v>
      </c>
      <c r="T528" s="2">
        <v>0.915376996</v>
      </c>
    </row>
    <row r="529" spans="2:20" x14ac:dyDescent="0.25">
      <c r="B529" s="1" t="s">
        <v>37</v>
      </c>
      <c r="C529" s="1" t="s">
        <v>58</v>
      </c>
      <c r="D529" s="1" t="s">
        <v>18</v>
      </c>
      <c r="E529" s="1">
        <v>1724.02</v>
      </c>
      <c r="F529" s="1">
        <v>230</v>
      </c>
      <c r="G529" s="1">
        <v>139.56963828891551</v>
      </c>
      <c r="H529" s="7">
        <v>5.9799514394727709</v>
      </c>
      <c r="I529">
        <v>479.66</v>
      </c>
      <c r="J529">
        <v>1</v>
      </c>
      <c r="K529">
        <v>1.54</v>
      </c>
      <c r="L529">
        <v>150</v>
      </c>
      <c r="M529">
        <v>8.5</v>
      </c>
      <c r="N529">
        <v>865</v>
      </c>
      <c r="O529" s="1" t="s">
        <v>73</v>
      </c>
      <c r="Q529">
        <v>85.688910001134246</v>
      </c>
      <c r="R529" s="2">
        <v>0.998902018</v>
      </c>
      <c r="S529">
        <v>59.438752260576635</v>
      </c>
      <c r="T529" s="2">
        <v>0.91534141300000005</v>
      </c>
    </row>
    <row r="530" spans="2:20" x14ac:dyDescent="0.25">
      <c r="B530" s="1" t="s">
        <v>37</v>
      </c>
      <c r="C530" s="1" t="s">
        <v>58</v>
      </c>
      <c r="D530" s="1" t="s">
        <v>18</v>
      </c>
      <c r="E530" s="1">
        <v>1724.02</v>
      </c>
      <c r="F530" s="1">
        <v>230</v>
      </c>
      <c r="G530" s="1">
        <v>139.56963828891551</v>
      </c>
      <c r="H530" s="7">
        <v>5.9799514394727709</v>
      </c>
      <c r="I530">
        <v>479.66</v>
      </c>
      <c r="J530">
        <v>1</v>
      </c>
      <c r="K530">
        <v>1.54</v>
      </c>
      <c r="L530">
        <v>160</v>
      </c>
      <c r="M530">
        <v>8.5</v>
      </c>
      <c r="N530">
        <v>865</v>
      </c>
      <c r="O530" s="1" t="s">
        <v>73</v>
      </c>
      <c r="Q530">
        <v>83.746675509875885</v>
      </c>
      <c r="R530" s="2">
        <v>0.99887658199999996</v>
      </c>
      <c r="S530">
        <v>59.429850002151703</v>
      </c>
      <c r="T530" s="2">
        <v>0.91530938699999997</v>
      </c>
    </row>
    <row r="531" spans="2:20" x14ac:dyDescent="0.25">
      <c r="B531" s="1" t="s">
        <v>37</v>
      </c>
      <c r="C531" s="1" t="s">
        <v>58</v>
      </c>
      <c r="D531" s="1" t="s">
        <v>18</v>
      </c>
      <c r="E531" s="1">
        <v>1724.02</v>
      </c>
      <c r="F531" s="1">
        <v>230</v>
      </c>
      <c r="G531" s="1">
        <v>139.56963828891551</v>
      </c>
      <c r="H531" s="7">
        <v>5.9799514394727709</v>
      </c>
      <c r="I531">
        <v>479.66</v>
      </c>
      <c r="J531">
        <v>1</v>
      </c>
      <c r="K531">
        <v>1.54</v>
      </c>
      <c r="L531">
        <v>170</v>
      </c>
      <c r="M531">
        <v>8.5</v>
      </c>
      <c r="N531">
        <v>865</v>
      </c>
      <c r="O531" s="1" t="s">
        <v>73</v>
      </c>
      <c r="Q531">
        <v>81.792428881385376</v>
      </c>
      <c r="R531" s="2">
        <v>0.99884977200000002</v>
      </c>
      <c r="S531">
        <v>59.421721919154216</v>
      </c>
      <c r="T531" s="2">
        <v>0.91528014800000002</v>
      </c>
    </row>
    <row r="532" spans="2:20" x14ac:dyDescent="0.25">
      <c r="B532" s="1" t="s">
        <v>37</v>
      </c>
      <c r="C532" s="1" t="s">
        <v>58</v>
      </c>
      <c r="D532" s="1" t="s">
        <v>18</v>
      </c>
      <c r="E532" s="1">
        <v>1724.02</v>
      </c>
      <c r="F532" s="1">
        <v>230</v>
      </c>
      <c r="G532" s="1">
        <v>139.56963828891551</v>
      </c>
      <c r="H532" s="7">
        <v>5.9799514394727709</v>
      </c>
      <c r="I532">
        <v>479.66</v>
      </c>
      <c r="J532">
        <v>1</v>
      </c>
      <c r="K532">
        <v>1.54</v>
      </c>
      <c r="L532">
        <v>180</v>
      </c>
      <c r="M532">
        <v>8.5</v>
      </c>
      <c r="N532">
        <v>865</v>
      </c>
      <c r="O532" s="1" t="s">
        <v>73</v>
      </c>
      <c r="Q532">
        <v>79.828558719199165</v>
      </c>
      <c r="R532" s="2">
        <v>0.99882150800000002</v>
      </c>
      <c r="S532">
        <v>59.414214363807979</v>
      </c>
      <c r="T532" s="2">
        <v>0.91525314000000002</v>
      </c>
    </row>
    <row r="533" spans="2:20" x14ac:dyDescent="0.25">
      <c r="B533" s="1" t="s">
        <v>37</v>
      </c>
      <c r="C533" s="1" t="s">
        <v>58</v>
      </c>
      <c r="D533" s="1" t="s">
        <v>18</v>
      </c>
      <c r="E533" s="1">
        <v>1724.02</v>
      </c>
      <c r="F533" s="1">
        <v>230</v>
      </c>
      <c r="G533" s="1">
        <v>139.56963828891551</v>
      </c>
      <c r="H533" s="7">
        <v>5.9799514394727709</v>
      </c>
      <c r="I533">
        <v>479.66</v>
      </c>
      <c r="J533">
        <v>1</v>
      </c>
      <c r="K533">
        <v>1.54</v>
      </c>
      <c r="L533">
        <v>190</v>
      </c>
      <c r="M533">
        <v>8.5</v>
      </c>
      <c r="N533">
        <v>865</v>
      </c>
      <c r="O533" s="1" t="s">
        <v>73</v>
      </c>
      <c r="Q533">
        <v>77.856850865035938</v>
      </c>
      <c r="R533" s="2">
        <v>0.99879169899999998</v>
      </c>
      <c r="S533">
        <v>59.407211582641011</v>
      </c>
      <c r="T533" s="2">
        <v>0.91522794699999999</v>
      </c>
    </row>
    <row r="534" spans="2:20" x14ac:dyDescent="0.25">
      <c r="B534" s="1" t="s">
        <v>37</v>
      </c>
      <c r="C534" s="1" t="s">
        <v>58</v>
      </c>
      <c r="D534" s="1" t="s">
        <v>18</v>
      </c>
      <c r="E534" s="1">
        <v>1724.02</v>
      </c>
      <c r="F534" s="1">
        <v>230</v>
      </c>
      <c r="G534" s="1">
        <v>139.56963828891551</v>
      </c>
      <c r="H534" s="7">
        <v>5.9799514394727709</v>
      </c>
      <c r="I534">
        <v>479.66</v>
      </c>
      <c r="J534">
        <v>1</v>
      </c>
      <c r="K534">
        <v>1.54</v>
      </c>
      <c r="L534">
        <v>200</v>
      </c>
      <c r="M534">
        <v>8.5</v>
      </c>
      <c r="N534">
        <v>865</v>
      </c>
      <c r="O534" s="1" t="s">
        <v>73</v>
      </c>
      <c r="Q534">
        <v>75.878675817394679</v>
      </c>
      <c r="R534" s="2">
        <v>0.99876023700000005</v>
      </c>
      <c r="S534">
        <v>59.400626001728284</v>
      </c>
      <c r="T534" s="2">
        <v>0.91520425299999997</v>
      </c>
    </row>
    <row r="535" spans="2:20" x14ac:dyDescent="0.25">
      <c r="B535" s="1" t="s">
        <v>37</v>
      </c>
      <c r="C535" s="1" t="s">
        <v>58</v>
      </c>
      <c r="D535" s="1" t="s">
        <v>18</v>
      </c>
      <c r="E535" s="1">
        <v>1724.02</v>
      </c>
      <c r="F535" s="1">
        <v>240</v>
      </c>
      <c r="G535" s="1">
        <v>139.56963828891551</v>
      </c>
      <c r="H535" s="7">
        <v>5.9799514394727709</v>
      </c>
      <c r="I535">
        <v>479.66</v>
      </c>
      <c r="J535">
        <v>1</v>
      </c>
      <c r="K535">
        <v>1.54</v>
      </c>
      <c r="L535">
        <v>10</v>
      </c>
      <c r="M535">
        <v>8.5</v>
      </c>
      <c r="N535">
        <v>865</v>
      </c>
      <c r="O535" s="1" t="s">
        <v>73</v>
      </c>
      <c r="Q535">
        <v>100.00000022556861</v>
      </c>
      <c r="R535" s="2">
        <v>0.97242385099999995</v>
      </c>
      <c r="S535">
        <v>59.92878684613801</v>
      </c>
      <c r="T535" s="2">
        <v>0.90861471199999999</v>
      </c>
    </row>
    <row r="536" spans="2:20" x14ac:dyDescent="0.25">
      <c r="B536" s="1" t="s">
        <v>37</v>
      </c>
      <c r="C536" s="1" t="s">
        <v>58</v>
      </c>
      <c r="D536" s="1" t="s">
        <v>18</v>
      </c>
      <c r="E536" s="1">
        <v>1724.02</v>
      </c>
      <c r="F536" s="1">
        <v>240</v>
      </c>
      <c r="G536" s="1">
        <v>139.56963828891551</v>
      </c>
      <c r="H536" s="7">
        <v>5.9799514394727709</v>
      </c>
      <c r="I536">
        <v>479.66</v>
      </c>
      <c r="J536">
        <v>1</v>
      </c>
      <c r="K536">
        <v>1.54</v>
      </c>
      <c r="L536">
        <v>20</v>
      </c>
      <c r="M536">
        <v>8.5</v>
      </c>
      <c r="N536">
        <v>865</v>
      </c>
      <c r="O536" s="1" t="s">
        <v>73</v>
      </c>
      <c r="Q536">
        <v>100.00000022556861</v>
      </c>
      <c r="R536" s="2">
        <v>0.97881346300000005</v>
      </c>
      <c r="S536">
        <v>59.903691517473959</v>
      </c>
      <c r="T536" s="2">
        <v>0.91077873499999995</v>
      </c>
    </row>
    <row r="537" spans="2:20" x14ac:dyDescent="0.25">
      <c r="B537" s="1" t="s">
        <v>37</v>
      </c>
      <c r="C537" s="1" t="s">
        <v>58</v>
      </c>
      <c r="D537" s="1" t="s">
        <v>18</v>
      </c>
      <c r="E537" s="1">
        <v>1724.02</v>
      </c>
      <c r="F537" s="1">
        <v>240</v>
      </c>
      <c r="G537" s="1">
        <v>139.56963828891551</v>
      </c>
      <c r="H537" s="7">
        <v>5.9799514394727709</v>
      </c>
      <c r="I537">
        <v>479.66</v>
      </c>
      <c r="J537">
        <v>1</v>
      </c>
      <c r="K537">
        <v>1.54</v>
      </c>
      <c r="L537">
        <v>30</v>
      </c>
      <c r="M537">
        <v>8.5</v>
      </c>
      <c r="N537">
        <v>865</v>
      </c>
      <c r="O537" s="1" t="s">
        <v>73</v>
      </c>
      <c r="Q537">
        <v>100.00000022556861</v>
      </c>
      <c r="R537" s="2">
        <v>0.98528708499999995</v>
      </c>
      <c r="S537">
        <v>59.877787719576268</v>
      </c>
      <c r="T537" s="2">
        <v>0.91287408199999998</v>
      </c>
    </row>
    <row r="538" spans="2:20" x14ac:dyDescent="0.25">
      <c r="B538" s="1" t="s">
        <v>37</v>
      </c>
      <c r="C538" s="1" t="s">
        <v>58</v>
      </c>
      <c r="D538" s="1" t="s">
        <v>18</v>
      </c>
      <c r="E538" s="1">
        <v>1724.02</v>
      </c>
      <c r="F538" s="1">
        <v>240</v>
      </c>
      <c r="G538" s="1">
        <v>139.56963828891551</v>
      </c>
      <c r="H538" s="7">
        <v>5.9799514394727709</v>
      </c>
      <c r="I538">
        <v>479.66</v>
      </c>
      <c r="J538">
        <v>1</v>
      </c>
      <c r="K538">
        <v>1.54</v>
      </c>
      <c r="L538">
        <v>40</v>
      </c>
      <c r="M538">
        <v>8.5</v>
      </c>
      <c r="N538">
        <v>865</v>
      </c>
      <c r="O538" s="1" t="s">
        <v>73</v>
      </c>
      <c r="Q538">
        <v>100.00000022556861</v>
      </c>
      <c r="R538" s="2">
        <v>0.99184700599999998</v>
      </c>
      <c r="S538">
        <v>59.851118710216753</v>
      </c>
      <c r="T538" s="2">
        <v>0.91490285999999998</v>
      </c>
    </row>
    <row r="539" spans="2:20" x14ac:dyDescent="0.25">
      <c r="B539" s="1" t="s">
        <v>37</v>
      </c>
      <c r="C539" s="1" t="s">
        <v>58</v>
      </c>
      <c r="D539" s="1" t="s">
        <v>18</v>
      </c>
      <c r="E539" s="1">
        <v>1724.02</v>
      </c>
      <c r="F539" s="1">
        <v>240</v>
      </c>
      <c r="G539" s="1">
        <v>139.56963828891551</v>
      </c>
      <c r="H539" s="7">
        <v>5.9799514394727709</v>
      </c>
      <c r="I539">
        <v>479.66</v>
      </c>
      <c r="J539">
        <v>1</v>
      </c>
      <c r="K539">
        <v>1.54</v>
      </c>
      <c r="L539">
        <v>50</v>
      </c>
      <c r="M539">
        <v>8.5</v>
      </c>
      <c r="N539">
        <v>865</v>
      </c>
      <c r="O539" s="1" t="s">
        <v>73</v>
      </c>
      <c r="Q539">
        <v>100.00000022556861</v>
      </c>
      <c r="R539" s="2">
        <v>0.99849484399999999</v>
      </c>
      <c r="S539">
        <v>59.82368043634969</v>
      </c>
      <c r="T539" s="2">
        <v>0.916867816</v>
      </c>
    </row>
    <row r="540" spans="2:20" x14ac:dyDescent="0.25">
      <c r="B540" s="1" t="s">
        <v>37</v>
      </c>
      <c r="C540" s="1" t="s">
        <v>58</v>
      </c>
      <c r="D540" s="1" t="s">
        <v>18</v>
      </c>
      <c r="E540" s="1">
        <v>1724.02</v>
      </c>
      <c r="F540" s="1">
        <v>240</v>
      </c>
      <c r="G540" s="1">
        <v>139.56963828891551</v>
      </c>
      <c r="H540" s="7">
        <v>5.9799514394727709</v>
      </c>
      <c r="I540">
        <v>479.66</v>
      </c>
      <c r="J540">
        <v>1</v>
      </c>
      <c r="K540">
        <v>1.54</v>
      </c>
      <c r="L540">
        <v>60</v>
      </c>
      <c r="M540">
        <v>8.5</v>
      </c>
      <c r="N540">
        <v>865</v>
      </c>
      <c r="O540" s="1" t="s">
        <v>73</v>
      </c>
      <c r="Q540">
        <v>100.00000022556861</v>
      </c>
      <c r="R540" s="2">
        <v>0.99905901799999997</v>
      </c>
      <c r="S540">
        <v>59.698220665611075</v>
      </c>
      <c r="T540" s="2">
        <v>0.91660012499999999</v>
      </c>
    </row>
    <row r="541" spans="2:20" x14ac:dyDescent="0.25">
      <c r="B541" s="1" t="s">
        <v>37</v>
      </c>
      <c r="C541" s="1" t="s">
        <v>58</v>
      </c>
      <c r="D541" s="1" t="s">
        <v>18</v>
      </c>
      <c r="E541" s="1">
        <v>1724.02</v>
      </c>
      <c r="F541" s="1">
        <v>240</v>
      </c>
      <c r="G541" s="1">
        <v>139.56963828891551</v>
      </c>
      <c r="H541" s="7">
        <v>5.9799514394727709</v>
      </c>
      <c r="I541">
        <v>479.66</v>
      </c>
      <c r="J541">
        <v>1</v>
      </c>
      <c r="K541">
        <v>1.54</v>
      </c>
      <c r="L541">
        <v>70</v>
      </c>
      <c r="M541">
        <v>8.5</v>
      </c>
      <c r="N541">
        <v>865</v>
      </c>
      <c r="O541" s="1" t="s">
        <v>73</v>
      </c>
      <c r="Q541">
        <v>99.410596727534866</v>
      </c>
      <c r="R541" s="2">
        <v>0.99905344399999996</v>
      </c>
      <c r="S541">
        <v>59.601629904027241</v>
      </c>
      <c r="T541" s="2">
        <v>0.916254609</v>
      </c>
    </row>
    <row r="542" spans="2:20" x14ac:dyDescent="0.25">
      <c r="B542" s="1" t="s">
        <v>37</v>
      </c>
      <c r="C542" s="1" t="s">
        <v>58</v>
      </c>
      <c r="D542" s="1" t="s">
        <v>18</v>
      </c>
      <c r="E542" s="1">
        <v>1724.02</v>
      </c>
      <c r="F542" s="1">
        <v>240</v>
      </c>
      <c r="G542" s="1">
        <v>139.56963828891551</v>
      </c>
      <c r="H542" s="7">
        <v>5.9799514394727709</v>
      </c>
      <c r="I542">
        <v>479.66</v>
      </c>
      <c r="J542">
        <v>1</v>
      </c>
      <c r="K542">
        <v>1.54</v>
      </c>
      <c r="L542">
        <v>80</v>
      </c>
      <c r="M542">
        <v>8.5</v>
      </c>
      <c r="N542">
        <v>865</v>
      </c>
      <c r="O542" s="1" t="s">
        <v>73</v>
      </c>
      <c r="Q542">
        <v>98.23652251357565</v>
      </c>
      <c r="R542" s="2">
        <v>0.99904214199999997</v>
      </c>
      <c r="S542">
        <v>59.54339370427531</v>
      </c>
      <c r="T542" s="2">
        <v>0.91604801499999999</v>
      </c>
    </row>
    <row r="543" spans="2:20" x14ac:dyDescent="0.25">
      <c r="B543" s="1" t="s">
        <v>37</v>
      </c>
      <c r="C543" s="1" t="s">
        <v>58</v>
      </c>
      <c r="D543" s="1" t="s">
        <v>18</v>
      </c>
      <c r="E543" s="1">
        <v>1724.02</v>
      </c>
      <c r="F543" s="1">
        <v>240</v>
      </c>
      <c r="G543" s="1">
        <v>139.56963828891551</v>
      </c>
      <c r="H543" s="7">
        <v>5.9799514394727709</v>
      </c>
      <c r="I543">
        <v>479.66</v>
      </c>
      <c r="J543">
        <v>1</v>
      </c>
      <c r="K543">
        <v>1.54</v>
      </c>
      <c r="L543">
        <v>90</v>
      </c>
      <c r="M543">
        <v>8.5</v>
      </c>
      <c r="N543">
        <v>865</v>
      </c>
      <c r="O543" s="1" t="s">
        <v>73</v>
      </c>
      <c r="Q543">
        <v>96.715105191319481</v>
      </c>
      <c r="R543" s="2">
        <v>0.99902708900000003</v>
      </c>
      <c r="S543">
        <v>59.507042168898209</v>
      </c>
      <c r="T543" s="2">
        <v>0.91591389099999998</v>
      </c>
    </row>
    <row r="544" spans="2:20" x14ac:dyDescent="0.25">
      <c r="B544" s="1" t="s">
        <v>37</v>
      </c>
      <c r="C544" s="1" t="s">
        <v>58</v>
      </c>
      <c r="D544" s="1" t="s">
        <v>18</v>
      </c>
      <c r="E544" s="1">
        <v>1724.02</v>
      </c>
      <c r="F544" s="1">
        <v>240</v>
      </c>
      <c r="G544" s="1">
        <v>139.56963828891551</v>
      </c>
      <c r="H544" s="7">
        <v>5.9799514394727709</v>
      </c>
      <c r="I544">
        <v>479.66</v>
      </c>
      <c r="J544">
        <v>1</v>
      </c>
      <c r="K544">
        <v>1.54</v>
      </c>
      <c r="L544">
        <v>100</v>
      </c>
      <c r="M544">
        <v>8.5</v>
      </c>
      <c r="N544">
        <v>865</v>
      </c>
      <c r="O544" s="1" t="s">
        <v>73</v>
      </c>
      <c r="Q544">
        <v>95.024090102046046</v>
      </c>
      <c r="R544" s="2">
        <v>0.99900979199999995</v>
      </c>
      <c r="S544">
        <v>59.481853013109287</v>
      </c>
      <c r="T544" s="2">
        <v>0.91582237899999996</v>
      </c>
    </row>
    <row r="545" spans="2:20" x14ac:dyDescent="0.25">
      <c r="B545" s="1" t="s">
        <v>37</v>
      </c>
      <c r="C545" s="1" t="s">
        <v>58</v>
      </c>
      <c r="D545" s="1" t="s">
        <v>18</v>
      </c>
      <c r="E545" s="1">
        <v>1724.02</v>
      </c>
      <c r="F545" s="1">
        <v>240</v>
      </c>
      <c r="G545" s="1">
        <v>139.56963828891551</v>
      </c>
      <c r="H545" s="7">
        <v>5.9799514394727709</v>
      </c>
      <c r="I545">
        <v>479.66</v>
      </c>
      <c r="J545">
        <v>1</v>
      </c>
      <c r="K545">
        <v>1.54</v>
      </c>
      <c r="L545">
        <v>110</v>
      </c>
      <c r="M545">
        <v>8.5</v>
      </c>
      <c r="N545">
        <v>865</v>
      </c>
      <c r="O545" s="1" t="s">
        <v>73</v>
      </c>
      <c r="Q545">
        <v>93.239765079481671</v>
      </c>
      <c r="R545" s="2">
        <v>0.99899086199999998</v>
      </c>
      <c r="S545">
        <v>59.46274683017343</v>
      </c>
      <c r="T545" s="2">
        <v>0.91575342199999998</v>
      </c>
    </row>
    <row r="546" spans="2:20" x14ac:dyDescent="0.25">
      <c r="B546" s="1" t="s">
        <v>37</v>
      </c>
      <c r="C546" s="1" t="s">
        <v>58</v>
      </c>
      <c r="D546" s="1" t="s">
        <v>18</v>
      </c>
      <c r="E546" s="1">
        <v>1724.02</v>
      </c>
      <c r="F546" s="1">
        <v>240</v>
      </c>
      <c r="G546" s="1">
        <v>139.56963828891551</v>
      </c>
      <c r="H546" s="7">
        <v>5.9799514394727709</v>
      </c>
      <c r="I546">
        <v>479.66</v>
      </c>
      <c r="J546">
        <v>1</v>
      </c>
      <c r="K546">
        <v>1.54</v>
      </c>
      <c r="L546">
        <v>120</v>
      </c>
      <c r="M546">
        <v>8.5</v>
      </c>
      <c r="N546">
        <v>865</v>
      </c>
      <c r="O546" s="1" t="s">
        <v>73</v>
      </c>
      <c r="Q546">
        <v>91.398081563306604</v>
      </c>
      <c r="R546" s="2">
        <v>0.99897054900000004</v>
      </c>
      <c r="S546">
        <v>59.447359444012022</v>
      </c>
      <c r="T546" s="2">
        <v>0.91569803500000002</v>
      </c>
    </row>
    <row r="547" spans="2:20" x14ac:dyDescent="0.25">
      <c r="B547" s="1" t="s">
        <v>37</v>
      </c>
      <c r="C547" s="1" t="s">
        <v>58</v>
      </c>
      <c r="D547" s="1" t="s">
        <v>18</v>
      </c>
      <c r="E547" s="1">
        <v>1724.02</v>
      </c>
      <c r="F547" s="1">
        <v>240</v>
      </c>
      <c r="G547" s="1">
        <v>139.56963828891551</v>
      </c>
      <c r="H547" s="7">
        <v>5.9799514394727709</v>
      </c>
      <c r="I547">
        <v>479.66</v>
      </c>
      <c r="J547">
        <v>1</v>
      </c>
      <c r="K547">
        <v>1.54</v>
      </c>
      <c r="L547">
        <v>130</v>
      </c>
      <c r="M547">
        <v>8.5</v>
      </c>
      <c r="N547">
        <v>865</v>
      </c>
      <c r="O547" s="1" t="s">
        <v>73</v>
      </c>
      <c r="Q547">
        <v>89.518152196174199</v>
      </c>
      <c r="R547" s="2">
        <v>0.998948952</v>
      </c>
      <c r="S547">
        <v>59.434444827163091</v>
      </c>
      <c r="T547" s="2">
        <v>0.91565160499999998</v>
      </c>
    </row>
    <row r="548" spans="2:20" x14ac:dyDescent="0.25">
      <c r="B548" s="1" t="s">
        <v>37</v>
      </c>
      <c r="C548" s="1" t="s">
        <v>58</v>
      </c>
      <c r="D548" s="1" t="s">
        <v>18</v>
      </c>
      <c r="E548" s="1">
        <v>1724.02</v>
      </c>
      <c r="F548" s="1">
        <v>240</v>
      </c>
      <c r="G548" s="1">
        <v>139.56963828891551</v>
      </c>
      <c r="H548" s="7">
        <v>5.9799514394727709</v>
      </c>
      <c r="I548">
        <v>479.66</v>
      </c>
      <c r="J548">
        <v>1</v>
      </c>
      <c r="K548">
        <v>1.54</v>
      </c>
      <c r="L548">
        <v>140</v>
      </c>
      <c r="M548">
        <v>8.5</v>
      </c>
      <c r="N548">
        <v>865</v>
      </c>
      <c r="O548" s="1" t="s">
        <v>73</v>
      </c>
      <c r="Q548">
        <v>87.611166748561971</v>
      </c>
      <c r="R548" s="2">
        <v>0.99892609899999996</v>
      </c>
      <c r="S548">
        <v>59.423277151197738</v>
      </c>
      <c r="T548" s="2">
        <v>0.91561147899999995</v>
      </c>
    </row>
    <row r="549" spans="2:20" x14ac:dyDescent="0.25">
      <c r="B549" s="1" t="s">
        <v>37</v>
      </c>
      <c r="C549" s="1" t="s">
        <v>58</v>
      </c>
      <c r="D549" s="1" t="s">
        <v>18</v>
      </c>
      <c r="E549" s="1">
        <v>1724.02</v>
      </c>
      <c r="F549" s="1">
        <v>240</v>
      </c>
      <c r="G549" s="1">
        <v>139.56963828891551</v>
      </c>
      <c r="H549" s="7">
        <v>5.9799514394727709</v>
      </c>
      <c r="I549">
        <v>479.66</v>
      </c>
      <c r="J549">
        <v>1</v>
      </c>
      <c r="K549">
        <v>1.54</v>
      </c>
      <c r="L549">
        <v>150</v>
      </c>
      <c r="M549">
        <v>8.5</v>
      </c>
      <c r="N549">
        <v>865</v>
      </c>
      <c r="O549" s="1" t="s">
        <v>73</v>
      </c>
      <c r="Q549">
        <v>85.684179864528076</v>
      </c>
      <c r="R549" s="2">
        <v>0.99890197400000003</v>
      </c>
      <c r="S549">
        <v>59.413399704904073</v>
      </c>
      <c r="T549" s="2">
        <v>0.915575998</v>
      </c>
    </row>
    <row r="550" spans="2:20" x14ac:dyDescent="0.25">
      <c r="B550" s="1" t="s">
        <v>37</v>
      </c>
      <c r="C550" s="1" t="s">
        <v>58</v>
      </c>
      <c r="D550" s="1" t="s">
        <v>18</v>
      </c>
      <c r="E550" s="1">
        <v>1724.02</v>
      </c>
      <c r="F550" s="1">
        <v>240</v>
      </c>
      <c r="G550" s="1">
        <v>139.56963828891551</v>
      </c>
      <c r="H550" s="7">
        <v>5.9799514394727709</v>
      </c>
      <c r="I550">
        <v>479.66</v>
      </c>
      <c r="J550">
        <v>1</v>
      </c>
      <c r="K550">
        <v>1.54</v>
      </c>
      <c r="L550">
        <v>160</v>
      </c>
      <c r="M550">
        <v>8.5</v>
      </c>
      <c r="N550">
        <v>865</v>
      </c>
      <c r="O550" s="1" t="s">
        <v>73</v>
      </c>
      <c r="Q550">
        <v>83.741900541558792</v>
      </c>
      <c r="R550" s="2">
        <v>0.99887653600000004</v>
      </c>
      <c r="S550">
        <v>59.404507646384474</v>
      </c>
      <c r="T550" s="2">
        <v>0.91554406200000005</v>
      </c>
    </row>
    <row r="551" spans="2:20" x14ac:dyDescent="0.25">
      <c r="B551" s="1" t="s">
        <v>37</v>
      </c>
      <c r="C551" s="1" t="s">
        <v>58</v>
      </c>
      <c r="D551" s="1" t="s">
        <v>18</v>
      </c>
      <c r="E551" s="1">
        <v>1724.02</v>
      </c>
      <c r="F551" s="1">
        <v>240</v>
      </c>
      <c r="G551" s="1">
        <v>139.56963828891551</v>
      </c>
      <c r="H551" s="7">
        <v>5.9799514394727709</v>
      </c>
      <c r="I551">
        <v>479.66</v>
      </c>
      <c r="J551">
        <v>1</v>
      </c>
      <c r="K551">
        <v>1.54</v>
      </c>
      <c r="L551">
        <v>170</v>
      </c>
      <c r="M551">
        <v>8.5</v>
      </c>
      <c r="N551">
        <v>865</v>
      </c>
      <c r="O551" s="1" t="s">
        <v>73</v>
      </c>
      <c r="Q551">
        <v>81.787619373161903</v>
      </c>
      <c r="R551" s="2">
        <v>0.998849722</v>
      </c>
      <c r="S551">
        <v>59.396389335199707</v>
      </c>
      <c r="T551" s="2">
        <v>0.91551490400000002</v>
      </c>
    </row>
    <row r="552" spans="2:20" x14ac:dyDescent="0.25">
      <c r="B552" s="1" t="s">
        <v>37</v>
      </c>
      <c r="C552" s="1" t="s">
        <v>58</v>
      </c>
      <c r="D552" s="1" t="s">
        <v>18</v>
      </c>
      <c r="E552" s="1">
        <v>1724.02</v>
      </c>
      <c r="F552" s="1">
        <v>240</v>
      </c>
      <c r="G552" s="1">
        <v>139.56963828891551</v>
      </c>
      <c r="H552" s="7">
        <v>5.9799514394727709</v>
      </c>
      <c r="I552">
        <v>479.66</v>
      </c>
      <c r="J552">
        <v>1</v>
      </c>
      <c r="K552">
        <v>1.54</v>
      </c>
      <c r="L552">
        <v>180</v>
      </c>
      <c r="M552">
        <v>8.5</v>
      </c>
      <c r="N552">
        <v>865</v>
      </c>
      <c r="O552" s="1" t="s">
        <v>73</v>
      </c>
      <c r="Q552">
        <v>79.823722690131021</v>
      </c>
      <c r="R552" s="2">
        <v>0.99882145499999997</v>
      </c>
      <c r="S552">
        <v>59.388890311083365</v>
      </c>
      <c r="T552" s="2">
        <v>0.91548797100000001</v>
      </c>
    </row>
    <row r="553" spans="2:20" x14ac:dyDescent="0.25">
      <c r="B553" s="1" t="s">
        <v>37</v>
      </c>
      <c r="C553" s="1" t="s">
        <v>58</v>
      </c>
      <c r="D553" s="1" t="s">
        <v>18</v>
      </c>
      <c r="E553" s="1">
        <v>1724.02</v>
      </c>
      <c r="F553" s="1">
        <v>240</v>
      </c>
      <c r="G553" s="1">
        <v>139.56963828891551</v>
      </c>
      <c r="H553" s="7">
        <v>5.9799514394727709</v>
      </c>
      <c r="I553">
        <v>479.66</v>
      </c>
      <c r="J553">
        <v>1</v>
      </c>
      <c r="K553">
        <v>1.54</v>
      </c>
      <c r="L553">
        <v>190</v>
      </c>
      <c r="M553">
        <v>8.5</v>
      </c>
      <c r="N553">
        <v>865</v>
      </c>
      <c r="O553" s="1" t="s">
        <v>73</v>
      </c>
      <c r="Q553">
        <v>77.851994517945542</v>
      </c>
      <c r="R553" s="2">
        <v>0.99879164300000001</v>
      </c>
      <c r="S553">
        <v>59.381895989620524</v>
      </c>
      <c r="T553" s="2">
        <v>0.915462848</v>
      </c>
    </row>
    <row r="554" spans="2:20" x14ac:dyDescent="0.25">
      <c r="B554" s="1" t="s">
        <v>37</v>
      </c>
      <c r="C554" s="1" t="s">
        <v>58</v>
      </c>
      <c r="D554" s="1" t="s">
        <v>18</v>
      </c>
      <c r="E554" s="1">
        <v>1724.02</v>
      </c>
      <c r="F554" s="1">
        <v>240</v>
      </c>
      <c r="G554" s="1">
        <v>139.56963828891551</v>
      </c>
      <c r="H554" s="7">
        <v>5.9799514394727709</v>
      </c>
      <c r="I554">
        <v>479.66</v>
      </c>
      <c r="J554">
        <v>1</v>
      </c>
      <c r="K554">
        <v>1.54</v>
      </c>
      <c r="L554">
        <v>200</v>
      </c>
      <c r="M554">
        <v>8.5</v>
      </c>
      <c r="N554">
        <v>865</v>
      </c>
      <c r="O554" s="1" t="s">
        <v>73</v>
      </c>
      <c r="Q554">
        <v>75.873804171270223</v>
      </c>
      <c r="R554" s="2">
        <v>0.99876017699999997</v>
      </c>
      <c r="S554">
        <v>59.375317561976303</v>
      </c>
      <c r="T554" s="2">
        <v>0.91543921800000005</v>
      </c>
    </row>
    <row r="555" spans="2:20" x14ac:dyDescent="0.25">
      <c r="B555" s="1" t="s">
        <v>37</v>
      </c>
      <c r="C555" s="1" t="s">
        <v>58</v>
      </c>
      <c r="D555" s="1" t="s">
        <v>18</v>
      </c>
      <c r="E555" s="1">
        <v>1724.02</v>
      </c>
      <c r="F555" s="1">
        <v>250</v>
      </c>
      <c r="G555" s="1">
        <v>139.56963828891551</v>
      </c>
      <c r="H555" s="7">
        <v>5.9799514394727709</v>
      </c>
      <c r="I555">
        <v>479.66</v>
      </c>
      <c r="J555">
        <v>1</v>
      </c>
      <c r="K555">
        <v>1.54</v>
      </c>
      <c r="L555">
        <v>10</v>
      </c>
      <c r="M555">
        <v>8.5</v>
      </c>
      <c r="N555">
        <v>865</v>
      </c>
      <c r="O555" s="1" t="s">
        <v>73</v>
      </c>
      <c r="Q555">
        <v>100.00000059880168</v>
      </c>
      <c r="R555" s="2">
        <v>0.97243433400000001</v>
      </c>
      <c r="S555">
        <v>59.903490063009869</v>
      </c>
      <c r="T555" s="2">
        <v>0.90888604399999995</v>
      </c>
    </row>
    <row r="556" spans="2:20" x14ac:dyDescent="0.25">
      <c r="B556" s="1" t="s">
        <v>37</v>
      </c>
      <c r="C556" s="1" t="s">
        <v>58</v>
      </c>
      <c r="D556" s="1" t="s">
        <v>18</v>
      </c>
      <c r="E556" s="1">
        <v>1724.02</v>
      </c>
      <c r="F556" s="1">
        <v>250</v>
      </c>
      <c r="G556" s="1">
        <v>139.56963828891551</v>
      </c>
      <c r="H556" s="7">
        <v>5.9799514394727709</v>
      </c>
      <c r="I556">
        <v>479.66</v>
      </c>
      <c r="J556">
        <v>1</v>
      </c>
      <c r="K556">
        <v>1.54</v>
      </c>
      <c r="L556">
        <v>20</v>
      </c>
      <c r="M556">
        <v>8.5</v>
      </c>
      <c r="N556">
        <v>865</v>
      </c>
      <c r="O556" s="1" t="s">
        <v>73</v>
      </c>
      <c r="Q556">
        <v>100.00000059880168</v>
      </c>
      <c r="R556" s="2">
        <v>0.97882398400000004</v>
      </c>
      <c r="S556">
        <v>59.878269956657995</v>
      </c>
      <c r="T556" s="2">
        <v>0.91103989100000005</v>
      </c>
    </row>
    <row r="557" spans="2:20" x14ac:dyDescent="0.25">
      <c r="B557" s="1" t="s">
        <v>37</v>
      </c>
      <c r="C557" s="1" t="s">
        <v>58</v>
      </c>
      <c r="D557" s="1" t="s">
        <v>18</v>
      </c>
      <c r="E557" s="1">
        <v>1724.02</v>
      </c>
      <c r="F557" s="1">
        <v>250</v>
      </c>
      <c r="G557" s="1">
        <v>139.56963828891551</v>
      </c>
      <c r="H557" s="7">
        <v>5.9799514394727709</v>
      </c>
      <c r="I557">
        <v>479.66</v>
      </c>
      <c r="J557">
        <v>1</v>
      </c>
      <c r="K557">
        <v>1.54</v>
      </c>
      <c r="L557">
        <v>30</v>
      </c>
      <c r="M557">
        <v>8.5</v>
      </c>
      <c r="N557">
        <v>865</v>
      </c>
      <c r="O557" s="1" t="s">
        <v>73</v>
      </c>
      <c r="Q557">
        <v>100.00000059880168</v>
      </c>
      <c r="R557" s="2">
        <v>0.98529764500000006</v>
      </c>
      <c r="S557">
        <v>59.852245946566654</v>
      </c>
      <c r="T557" s="2">
        <v>0.91312555100000004</v>
      </c>
    </row>
    <row r="558" spans="2:20" x14ac:dyDescent="0.25">
      <c r="B558" s="1" t="s">
        <v>37</v>
      </c>
      <c r="C558" s="1" t="s">
        <v>58</v>
      </c>
      <c r="D558" s="1" t="s">
        <v>18</v>
      </c>
      <c r="E558" s="1">
        <v>1724.02</v>
      </c>
      <c r="F558" s="1">
        <v>250</v>
      </c>
      <c r="G558" s="1">
        <v>139.56963828891551</v>
      </c>
      <c r="H558" s="7">
        <v>5.9799514394727709</v>
      </c>
      <c r="I558">
        <v>479.66</v>
      </c>
      <c r="J558">
        <v>1</v>
      </c>
      <c r="K558">
        <v>1.54</v>
      </c>
      <c r="L558">
        <v>40</v>
      </c>
      <c r="M558">
        <v>8.5</v>
      </c>
      <c r="N558">
        <v>865</v>
      </c>
      <c r="O558" s="1" t="s">
        <v>73</v>
      </c>
      <c r="Q558">
        <v>100.00000059880168</v>
      </c>
      <c r="R558" s="2">
        <v>0.99185760300000003</v>
      </c>
      <c r="S558">
        <v>59.825461119046501</v>
      </c>
      <c r="T558" s="2">
        <v>0.91514510299999996</v>
      </c>
    </row>
    <row r="559" spans="2:20" x14ac:dyDescent="0.25">
      <c r="B559" s="1" t="s">
        <v>37</v>
      </c>
      <c r="C559" s="1" t="s">
        <v>58</v>
      </c>
      <c r="D559" s="1" t="s">
        <v>18</v>
      </c>
      <c r="E559" s="1">
        <v>1724.02</v>
      </c>
      <c r="F559" s="1">
        <v>250</v>
      </c>
      <c r="G559" s="1">
        <v>139.56963828891551</v>
      </c>
      <c r="H559" s="7">
        <v>5.9799514394727709</v>
      </c>
      <c r="I559">
        <v>479.66</v>
      </c>
      <c r="J559">
        <v>1</v>
      </c>
      <c r="K559">
        <v>1.54</v>
      </c>
      <c r="L559">
        <v>50</v>
      </c>
      <c r="M559">
        <v>8.5</v>
      </c>
      <c r="N559">
        <v>865</v>
      </c>
      <c r="O559" s="1" t="s">
        <v>73</v>
      </c>
      <c r="Q559">
        <v>100.00000059880168</v>
      </c>
      <c r="R559" s="2">
        <v>0.99850547899999997</v>
      </c>
      <c r="S559">
        <v>59.797911009380442</v>
      </c>
      <c r="T559" s="2">
        <v>0.91710126800000003</v>
      </c>
    </row>
    <row r="560" spans="2:20" x14ac:dyDescent="0.25">
      <c r="B560" s="1" t="s">
        <v>37</v>
      </c>
      <c r="C560" s="1" t="s">
        <v>58</v>
      </c>
      <c r="D560" s="1" t="s">
        <v>18</v>
      </c>
      <c r="E560" s="1">
        <v>1724.02</v>
      </c>
      <c r="F560" s="1">
        <v>250</v>
      </c>
      <c r="G560" s="1">
        <v>139.56963828891551</v>
      </c>
      <c r="H560" s="7">
        <v>5.9799514394727709</v>
      </c>
      <c r="I560">
        <v>479.66</v>
      </c>
      <c r="J560">
        <v>1</v>
      </c>
      <c r="K560">
        <v>1.54</v>
      </c>
      <c r="L560">
        <v>60</v>
      </c>
      <c r="M560">
        <v>8.5</v>
      </c>
      <c r="N560">
        <v>865</v>
      </c>
      <c r="O560" s="1" t="s">
        <v>73</v>
      </c>
      <c r="Q560">
        <v>100.00000059880168</v>
      </c>
      <c r="R560" s="2">
        <v>0.99905903299999999</v>
      </c>
      <c r="S560">
        <v>59.672384016476919</v>
      </c>
      <c r="T560" s="2">
        <v>0.916830535</v>
      </c>
    </row>
    <row r="561" spans="2:20" x14ac:dyDescent="0.25">
      <c r="B561" s="1" t="s">
        <v>37</v>
      </c>
      <c r="C561" s="1" t="s">
        <v>58</v>
      </c>
      <c r="D561" s="1" t="s">
        <v>18</v>
      </c>
      <c r="E561" s="1">
        <v>1724.02</v>
      </c>
      <c r="F561" s="1">
        <v>250</v>
      </c>
      <c r="G561" s="1">
        <v>139.56963828891551</v>
      </c>
      <c r="H561" s="7">
        <v>5.9799514394727709</v>
      </c>
      <c r="I561">
        <v>479.66</v>
      </c>
      <c r="J561">
        <v>1</v>
      </c>
      <c r="K561">
        <v>1.54</v>
      </c>
      <c r="L561">
        <v>70</v>
      </c>
      <c r="M561">
        <v>8.5</v>
      </c>
      <c r="N561">
        <v>865</v>
      </c>
      <c r="O561" s="1" t="s">
        <v>73</v>
      </c>
      <c r="Q561">
        <v>99.408702681855885</v>
      </c>
      <c r="R561" s="2">
        <v>0.99905344100000004</v>
      </c>
      <c r="S561">
        <v>59.575964027274829</v>
      </c>
      <c r="T561" s="2">
        <v>0.91648598299999995</v>
      </c>
    </row>
    <row r="562" spans="2:20" x14ac:dyDescent="0.25">
      <c r="B562" s="1" t="s">
        <v>37</v>
      </c>
      <c r="C562" s="1" t="s">
        <v>58</v>
      </c>
      <c r="D562" s="1" t="s">
        <v>18</v>
      </c>
      <c r="E562" s="1">
        <v>1724.02</v>
      </c>
      <c r="F562" s="1">
        <v>250</v>
      </c>
      <c r="G562" s="1">
        <v>139.56963828891551</v>
      </c>
      <c r="H562" s="7">
        <v>5.9799514394727709</v>
      </c>
      <c r="I562">
        <v>479.66</v>
      </c>
      <c r="J562">
        <v>1</v>
      </c>
      <c r="K562">
        <v>1.54</v>
      </c>
      <c r="L562">
        <v>80</v>
      </c>
      <c r="M562">
        <v>8.5</v>
      </c>
      <c r="N562">
        <v>865</v>
      </c>
      <c r="O562" s="1" t="s">
        <v>73</v>
      </c>
      <c r="Q562">
        <v>98.233412010494888</v>
      </c>
      <c r="R562" s="2">
        <v>0.99904212699999995</v>
      </c>
      <c r="S562">
        <v>59.517833143604363</v>
      </c>
      <c r="T562" s="2">
        <v>0.91627990500000001</v>
      </c>
    </row>
    <row r="563" spans="2:20" x14ac:dyDescent="0.25">
      <c r="B563" s="1" t="s">
        <v>37</v>
      </c>
      <c r="C563" s="1" t="s">
        <v>58</v>
      </c>
      <c r="D563" s="1" t="s">
        <v>18</v>
      </c>
      <c r="E563" s="1">
        <v>1724.02</v>
      </c>
      <c r="F563" s="1">
        <v>250</v>
      </c>
      <c r="G563" s="1">
        <v>139.56963828891551</v>
      </c>
      <c r="H563" s="7">
        <v>5.9799514394727709</v>
      </c>
      <c r="I563">
        <v>479.66</v>
      </c>
      <c r="J563">
        <v>1</v>
      </c>
      <c r="K563">
        <v>1.54</v>
      </c>
      <c r="L563">
        <v>90</v>
      </c>
      <c r="M563">
        <v>8.5</v>
      </c>
      <c r="N563">
        <v>865</v>
      </c>
      <c r="O563" s="1" t="s">
        <v>73</v>
      </c>
      <c r="Q563">
        <v>96.711354125842036</v>
      </c>
      <c r="R563" s="2">
        <v>0.99902706600000002</v>
      </c>
      <c r="S563">
        <v>59.481549687460131</v>
      </c>
      <c r="T563" s="2">
        <v>0.91614624700000002</v>
      </c>
    </row>
    <row r="564" spans="2:20" x14ac:dyDescent="0.25">
      <c r="B564" s="1" t="s">
        <v>37</v>
      </c>
      <c r="C564" s="1" t="s">
        <v>58</v>
      </c>
      <c r="D564" s="1" t="s">
        <v>18</v>
      </c>
      <c r="E564" s="1">
        <v>1724.02</v>
      </c>
      <c r="F564" s="1">
        <v>250</v>
      </c>
      <c r="G564" s="1">
        <v>139.56963828891551</v>
      </c>
      <c r="H564" s="7">
        <v>5.9799514394727709</v>
      </c>
      <c r="I564">
        <v>479.66</v>
      </c>
      <c r="J564">
        <v>1</v>
      </c>
      <c r="K564">
        <v>1.54</v>
      </c>
      <c r="L564">
        <v>100</v>
      </c>
      <c r="M564">
        <v>8.5</v>
      </c>
      <c r="N564">
        <v>865</v>
      </c>
      <c r="O564" s="1" t="s">
        <v>73</v>
      </c>
      <c r="Q564">
        <v>95.019978310678667</v>
      </c>
      <c r="R564" s="2">
        <v>0.99900976500000005</v>
      </c>
      <c r="S564">
        <v>59.456402519712213</v>
      </c>
      <c r="T564" s="2">
        <v>0.91605503799999999</v>
      </c>
    </row>
    <row r="565" spans="2:20" x14ac:dyDescent="0.25">
      <c r="B565" s="1" t="s">
        <v>37</v>
      </c>
      <c r="C565" s="1" t="s">
        <v>58</v>
      </c>
      <c r="D565" s="1" t="s">
        <v>18</v>
      </c>
      <c r="E565" s="1">
        <v>1724.02</v>
      </c>
      <c r="F565" s="1">
        <v>250</v>
      </c>
      <c r="G565" s="1">
        <v>139.56963828891551</v>
      </c>
      <c r="H565" s="7">
        <v>5.9799514394727709</v>
      </c>
      <c r="I565">
        <v>479.66</v>
      </c>
      <c r="J565">
        <v>1</v>
      </c>
      <c r="K565">
        <v>1.54</v>
      </c>
      <c r="L565">
        <v>110</v>
      </c>
      <c r="M565">
        <v>8.5</v>
      </c>
      <c r="N565">
        <v>865</v>
      </c>
      <c r="O565" s="1" t="s">
        <v>73</v>
      </c>
      <c r="Q565">
        <v>93.235429036967858</v>
      </c>
      <c r="R565" s="2">
        <v>0.99899083099999997</v>
      </c>
      <c r="S565">
        <v>59.437325193265352</v>
      </c>
      <c r="T565" s="2">
        <v>0.915986297</v>
      </c>
    </row>
    <row r="566" spans="2:20" x14ac:dyDescent="0.25">
      <c r="B566" s="1" t="s">
        <v>37</v>
      </c>
      <c r="C566" s="1" t="s">
        <v>58</v>
      </c>
      <c r="D566" s="1" t="s">
        <v>18</v>
      </c>
      <c r="E566" s="1">
        <v>1724.02</v>
      </c>
      <c r="F566" s="1">
        <v>250</v>
      </c>
      <c r="G566" s="1">
        <v>139.56963828891551</v>
      </c>
      <c r="H566" s="7">
        <v>5.9799514394727709</v>
      </c>
      <c r="I566">
        <v>479.66</v>
      </c>
      <c r="J566">
        <v>1</v>
      </c>
      <c r="K566">
        <v>1.54</v>
      </c>
      <c r="L566">
        <v>120</v>
      </c>
      <c r="M566">
        <v>8.5</v>
      </c>
      <c r="N566">
        <v>865</v>
      </c>
      <c r="O566" s="1" t="s">
        <v>73</v>
      </c>
      <c r="Q566">
        <v>91.393594592162287</v>
      </c>
      <c r="R566" s="2">
        <v>0.99897051400000003</v>
      </c>
      <c r="S566">
        <v>59.42195965800363</v>
      </c>
      <c r="T566" s="2">
        <v>0.91593107799999995</v>
      </c>
    </row>
    <row r="567" spans="2:20" x14ac:dyDescent="0.25">
      <c r="B567" s="1" t="s">
        <v>37</v>
      </c>
      <c r="C567" s="1" t="s">
        <v>58</v>
      </c>
      <c r="D567" s="1" t="s">
        <v>18</v>
      </c>
      <c r="E567" s="1">
        <v>1724.02</v>
      </c>
      <c r="F567" s="1">
        <v>250</v>
      </c>
      <c r="G567" s="1">
        <v>139.56963828891551</v>
      </c>
      <c r="H567" s="7">
        <v>5.9799514394727709</v>
      </c>
      <c r="I567">
        <v>479.66</v>
      </c>
      <c r="J567">
        <v>1</v>
      </c>
      <c r="K567">
        <v>1.54</v>
      </c>
      <c r="L567">
        <v>130</v>
      </c>
      <c r="M567">
        <v>8.5</v>
      </c>
      <c r="N567">
        <v>865</v>
      </c>
      <c r="O567" s="1" t="s">
        <v>73</v>
      </c>
      <c r="Q567">
        <v>89.513558707460163</v>
      </c>
      <c r="R567" s="2">
        <v>0.99894891500000005</v>
      </c>
      <c r="S567">
        <v>59.409062385704566</v>
      </c>
      <c r="T567" s="2">
        <v>0.91588478500000003</v>
      </c>
    </row>
    <row r="568" spans="2:20" x14ac:dyDescent="0.25">
      <c r="B568" s="1" t="s">
        <v>37</v>
      </c>
      <c r="C568" s="1" t="s">
        <v>58</v>
      </c>
      <c r="D568" s="1" t="s">
        <v>18</v>
      </c>
      <c r="E568" s="1">
        <v>1724.02</v>
      </c>
      <c r="F568" s="1">
        <v>250</v>
      </c>
      <c r="G568" s="1">
        <v>139.56963828891551</v>
      </c>
      <c r="H568" s="7">
        <v>5.9799514394727709</v>
      </c>
      <c r="I568">
        <v>479.66</v>
      </c>
      <c r="J568">
        <v>1</v>
      </c>
      <c r="K568">
        <v>1.54</v>
      </c>
      <c r="L568">
        <v>140</v>
      </c>
      <c r="M568">
        <v>8.5</v>
      </c>
      <c r="N568">
        <v>865</v>
      </c>
      <c r="O568" s="1" t="s">
        <v>73</v>
      </c>
      <c r="Q568">
        <v>87.606495241441095</v>
      </c>
      <c r="R568" s="2">
        <v>0.99892605899999998</v>
      </c>
      <c r="S568">
        <v>59.397909011131141</v>
      </c>
      <c r="T568" s="2">
        <v>0.91584477500000006</v>
      </c>
    </row>
    <row r="569" spans="2:20" x14ac:dyDescent="0.25">
      <c r="B569" s="1" t="s">
        <v>37</v>
      </c>
      <c r="C569" s="1" t="s">
        <v>58</v>
      </c>
      <c r="D569" s="1" t="s">
        <v>18</v>
      </c>
      <c r="E569" s="1">
        <v>1724.02</v>
      </c>
      <c r="F569" s="1">
        <v>250</v>
      </c>
      <c r="G569" s="1">
        <v>139.56963828891551</v>
      </c>
      <c r="H569" s="7">
        <v>5.9799514394727709</v>
      </c>
      <c r="I569">
        <v>479.66</v>
      </c>
      <c r="J569">
        <v>1</v>
      </c>
      <c r="K569">
        <v>1.54</v>
      </c>
      <c r="L569">
        <v>150</v>
      </c>
      <c r="M569">
        <v>8.5</v>
      </c>
      <c r="N569">
        <v>865</v>
      </c>
      <c r="O569" s="1" t="s">
        <v>73</v>
      </c>
      <c r="Q569">
        <v>85.679449518174025</v>
      </c>
      <c r="R569" s="2">
        <v>0.99890193100000002</v>
      </c>
      <c r="S569">
        <v>59.388043684185725</v>
      </c>
      <c r="T569" s="2">
        <v>0.915809396</v>
      </c>
    </row>
    <row r="570" spans="2:20" x14ac:dyDescent="0.25">
      <c r="B570" s="1" t="s">
        <v>37</v>
      </c>
      <c r="C570" s="1" t="s">
        <v>58</v>
      </c>
      <c r="D570" s="1" t="s">
        <v>18</v>
      </c>
      <c r="E570" s="1">
        <v>1724.02</v>
      </c>
      <c r="F570" s="1">
        <v>250</v>
      </c>
      <c r="G570" s="1">
        <v>139.56963828891551</v>
      </c>
      <c r="H570" s="7">
        <v>5.9799514394727709</v>
      </c>
      <c r="I570">
        <v>479.66</v>
      </c>
      <c r="J570">
        <v>1</v>
      </c>
      <c r="K570">
        <v>1.54</v>
      </c>
      <c r="L570">
        <v>160</v>
      </c>
      <c r="M570">
        <v>8.5</v>
      </c>
      <c r="N570">
        <v>865</v>
      </c>
      <c r="O570" s="1" t="s">
        <v>73</v>
      </c>
      <c r="Q570">
        <v>83.737125454310174</v>
      </c>
      <c r="R570" s="2">
        <v>0.99887648900000003</v>
      </c>
      <c r="S570">
        <v>59.379162995285313</v>
      </c>
      <c r="T570" s="2">
        <v>0.91577755000000005</v>
      </c>
    </row>
    <row r="571" spans="2:20" x14ac:dyDescent="0.25">
      <c r="B571" s="1" t="s">
        <v>37</v>
      </c>
      <c r="C571" s="1" t="s">
        <v>58</v>
      </c>
      <c r="D571" s="1" t="s">
        <v>18</v>
      </c>
      <c r="E571" s="1">
        <v>1724.02</v>
      </c>
      <c r="F571" s="1">
        <v>250</v>
      </c>
      <c r="G571" s="1">
        <v>139.56963828891551</v>
      </c>
      <c r="H571" s="7">
        <v>5.9799514394727709</v>
      </c>
      <c r="I571">
        <v>479.66</v>
      </c>
      <c r="J571">
        <v>1</v>
      </c>
      <c r="K571">
        <v>1.54</v>
      </c>
      <c r="L571">
        <v>170</v>
      </c>
      <c r="M571">
        <v>8.5</v>
      </c>
      <c r="N571">
        <v>865</v>
      </c>
      <c r="O571" s="1" t="s">
        <v>73</v>
      </c>
      <c r="Q571">
        <v>81.782809925915927</v>
      </c>
      <c r="R571" s="2">
        <v>0.99884967199999997</v>
      </c>
      <c r="S571">
        <v>59.371054098222793</v>
      </c>
      <c r="T571" s="2">
        <v>0.91574847400000003</v>
      </c>
    </row>
    <row r="572" spans="2:20" x14ac:dyDescent="0.25">
      <c r="B572" s="1" t="s">
        <v>37</v>
      </c>
      <c r="C572" s="1" t="s">
        <v>58</v>
      </c>
      <c r="D572" s="1" t="s">
        <v>18</v>
      </c>
      <c r="E572" s="1">
        <v>1724.02</v>
      </c>
      <c r="F572" s="1">
        <v>250</v>
      </c>
      <c r="G572" s="1">
        <v>139.56963828891551</v>
      </c>
      <c r="H572" s="7">
        <v>5.9799514394727709</v>
      </c>
      <c r="I572">
        <v>479.66</v>
      </c>
      <c r="J572">
        <v>1</v>
      </c>
      <c r="K572">
        <v>1.54</v>
      </c>
      <c r="L572">
        <v>180</v>
      </c>
      <c r="M572">
        <v>8.5</v>
      </c>
      <c r="N572">
        <v>865</v>
      </c>
      <c r="O572" s="1" t="s">
        <v>73</v>
      </c>
      <c r="Q572">
        <v>79.818886722869664</v>
      </c>
      <c r="R572" s="2">
        <v>0.99882140200000002</v>
      </c>
      <c r="S572">
        <v>59.363563559670474</v>
      </c>
      <c r="T572" s="2">
        <v>0.91572161500000004</v>
      </c>
    </row>
    <row r="573" spans="2:20" x14ac:dyDescent="0.25">
      <c r="B573" s="1" t="s">
        <v>37</v>
      </c>
      <c r="C573" s="1" t="s">
        <v>58</v>
      </c>
      <c r="D573" s="1" t="s">
        <v>18</v>
      </c>
      <c r="E573" s="1">
        <v>1724.02</v>
      </c>
      <c r="F573" s="1">
        <v>250</v>
      </c>
      <c r="G573" s="1">
        <v>139.56963828891551</v>
      </c>
      <c r="H573" s="7">
        <v>5.9799514394727709</v>
      </c>
      <c r="I573">
        <v>479.66</v>
      </c>
      <c r="J573">
        <v>1</v>
      </c>
      <c r="K573">
        <v>1.54</v>
      </c>
      <c r="L573">
        <v>190</v>
      </c>
      <c r="M573">
        <v>8.5</v>
      </c>
      <c r="N573">
        <v>865</v>
      </c>
      <c r="O573" s="1" t="s">
        <v>73</v>
      </c>
      <c r="Q573">
        <v>77.847138143882788</v>
      </c>
      <c r="R573" s="2">
        <v>0.99879158599999995</v>
      </c>
      <c r="S573">
        <v>59.356576918687992</v>
      </c>
      <c r="T573" s="2">
        <v>0.91569656099999996</v>
      </c>
    </row>
    <row r="574" spans="2:20" x14ac:dyDescent="0.25">
      <c r="B574" s="1" t="s">
        <v>37</v>
      </c>
      <c r="C574" s="1" t="s">
        <v>58</v>
      </c>
      <c r="D574" s="1" t="s">
        <v>18</v>
      </c>
      <c r="E574" s="1">
        <v>1724.02</v>
      </c>
      <c r="F574" s="1">
        <v>250</v>
      </c>
      <c r="G574" s="1">
        <v>139.56963828891551</v>
      </c>
      <c r="H574" s="7">
        <v>5.9799514394727709</v>
      </c>
      <c r="I574">
        <v>479.66</v>
      </c>
      <c r="J574">
        <v>1</v>
      </c>
      <c r="K574">
        <v>1.54</v>
      </c>
      <c r="L574">
        <v>200</v>
      </c>
      <c r="M574">
        <v>8.5</v>
      </c>
      <c r="N574">
        <v>865</v>
      </c>
      <c r="O574" s="1" t="s">
        <v>73</v>
      </c>
      <c r="Q574">
        <v>75.86893249865183</v>
      </c>
      <c r="R574" s="2">
        <v>0.998760117</v>
      </c>
      <c r="S574">
        <v>59.350005667925466</v>
      </c>
      <c r="T574" s="2">
        <v>0.91567299499999999</v>
      </c>
    </row>
    <row r="575" spans="2:20" x14ac:dyDescent="0.25">
      <c r="B575" s="1" t="s">
        <v>37</v>
      </c>
      <c r="C575" s="1" t="s">
        <v>58</v>
      </c>
      <c r="D575" s="1" t="s">
        <v>18</v>
      </c>
      <c r="E575" s="1">
        <v>1724.02</v>
      </c>
      <c r="F575" s="1">
        <v>260</v>
      </c>
      <c r="G575" s="1">
        <v>139.56963828891551</v>
      </c>
      <c r="H575" s="7">
        <v>5.9799514394727709</v>
      </c>
      <c r="I575">
        <v>479.66</v>
      </c>
      <c r="J575">
        <v>1</v>
      </c>
      <c r="K575">
        <v>1.54</v>
      </c>
      <c r="L575">
        <v>10</v>
      </c>
      <c r="M575">
        <v>8.5</v>
      </c>
      <c r="N575">
        <v>865</v>
      </c>
      <c r="O575" s="1" t="s">
        <v>73</v>
      </c>
      <c r="Q575">
        <v>100.00000007789232</v>
      </c>
      <c r="R575" s="2">
        <v>0.97244481800000004</v>
      </c>
      <c r="S575">
        <v>59.878186735239794</v>
      </c>
      <c r="T575" s="2">
        <v>0.90915590499999999</v>
      </c>
    </row>
    <row r="576" spans="2:20" x14ac:dyDescent="0.25">
      <c r="B576" s="1" t="s">
        <v>37</v>
      </c>
      <c r="C576" s="1" t="s">
        <v>58</v>
      </c>
      <c r="D576" s="1" t="s">
        <v>18</v>
      </c>
      <c r="E576" s="1">
        <v>1724.02</v>
      </c>
      <c r="F576" s="1">
        <v>260</v>
      </c>
      <c r="G576" s="1">
        <v>139.56963828891551</v>
      </c>
      <c r="H576" s="7">
        <v>5.9799514394727709</v>
      </c>
      <c r="I576">
        <v>479.66</v>
      </c>
      <c r="J576">
        <v>1</v>
      </c>
      <c r="K576">
        <v>1.54</v>
      </c>
      <c r="L576">
        <v>20</v>
      </c>
      <c r="M576">
        <v>8.5</v>
      </c>
      <c r="N576">
        <v>865</v>
      </c>
      <c r="O576" s="1" t="s">
        <v>73</v>
      </c>
      <c r="Q576">
        <v>100.00000007789232</v>
      </c>
      <c r="R576" s="2">
        <v>0.97883450500000002</v>
      </c>
      <c r="S576">
        <v>59.852842678062132</v>
      </c>
      <c r="T576" s="2">
        <v>0.91129965199999996</v>
      </c>
    </row>
    <row r="577" spans="2:20" x14ac:dyDescent="0.25">
      <c r="B577" s="1" t="s">
        <v>37</v>
      </c>
      <c r="C577" s="1" t="s">
        <v>58</v>
      </c>
      <c r="D577" s="1" t="s">
        <v>18</v>
      </c>
      <c r="E577" s="1">
        <v>1724.02</v>
      </c>
      <c r="F577" s="1">
        <v>260</v>
      </c>
      <c r="G577" s="1">
        <v>139.56963828891551</v>
      </c>
      <c r="H577" s="7">
        <v>5.9799514394727709</v>
      </c>
      <c r="I577">
        <v>479.66</v>
      </c>
      <c r="J577">
        <v>1</v>
      </c>
      <c r="K577">
        <v>1.54</v>
      </c>
      <c r="L577">
        <v>30</v>
      </c>
      <c r="M577">
        <v>8.5</v>
      </c>
      <c r="N577">
        <v>865</v>
      </c>
      <c r="O577" s="1" t="s">
        <v>73</v>
      </c>
      <c r="Q577">
        <v>100.00000007789232</v>
      </c>
      <c r="R577" s="2">
        <v>0.98530820399999997</v>
      </c>
      <c r="S577">
        <v>59.826699355022257</v>
      </c>
      <c r="T577" s="2">
        <v>0.91337569699999999</v>
      </c>
    </row>
    <row r="578" spans="2:20" x14ac:dyDescent="0.25">
      <c r="B578" s="1" t="s">
        <v>37</v>
      </c>
      <c r="C578" s="1" t="s">
        <v>58</v>
      </c>
      <c r="D578" s="1" t="s">
        <v>18</v>
      </c>
      <c r="E578" s="1">
        <v>1724.02</v>
      </c>
      <c r="F578" s="1">
        <v>260</v>
      </c>
      <c r="G578" s="1">
        <v>139.56963828891551</v>
      </c>
      <c r="H578" s="7">
        <v>5.9799514394727709</v>
      </c>
      <c r="I578">
        <v>479.66</v>
      </c>
      <c r="J578">
        <v>1</v>
      </c>
      <c r="K578">
        <v>1.54</v>
      </c>
      <c r="L578">
        <v>40</v>
      </c>
      <c r="M578">
        <v>8.5</v>
      </c>
      <c r="N578">
        <v>865</v>
      </c>
      <c r="O578" s="1" t="s">
        <v>73</v>
      </c>
      <c r="Q578">
        <v>100.00000007789232</v>
      </c>
      <c r="R578" s="2">
        <v>0.99186819999999998</v>
      </c>
      <c r="S578">
        <v>59.799799802061393</v>
      </c>
      <c r="T578" s="2">
        <v>0.91538609100000001</v>
      </c>
    </row>
    <row r="579" spans="2:20" x14ac:dyDescent="0.25">
      <c r="B579" s="1" t="s">
        <v>37</v>
      </c>
      <c r="C579" s="1" t="s">
        <v>58</v>
      </c>
      <c r="D579" s="1" t="s">
        <v>18</v>
      </c>
      <c r="E579" s="1">
        <v>1724.02</v>
      </c>
      <c r="F579" s="1">
        <v>260</v>
      </c>
      <c r="G579" s="1">
        <v>139.56963828891551</v>
      </c>
      <c r="H579" s="7">
        <v>5.9799514394727709</v>
      </c>
      <c r="I579">
        <v>479.66</v>
      </c>
      <c r="J579">
        <v>1</v>
      </c>
      <c r="K579">
        <v>1.54</v>
      </c>
      <c r="L579">
        <v>50</v>
      </c>
      <c r="M579">
        <v>8.5</v>
      </c>
      <c r="N579">
        <v>865</v>
      </c>
      <c r="O579" s="1" t="s">
        <v>73</v>
      </c>
      <c r="Q579">
        <v>100.00000007789232</v>
      </c>
      <c r="R579" s="2">
        <v>0.99851611399999995</v>
      </c>
      <c r="S579">
        <v>59.772139012390539</v>
      </c>
      <c r="T579" s="2">
        <v>0.91733352499999998</v>
      </c>
    </row>
    <row r="580" spans="2:20" x14ac:dyDescent="0.25">
      <c r="B580" s="1" t="s">
        <v>37</v>
      </c>
      <c r="C580" s="1" t="s">
        <v>58</v>
      </c>
      <c r="D580" s="1" t="s">
        <v>18</v>
      </c>
      <c r="E580" s="1">
        <v>1724.02</v>
      </c>
      <c r="F580" s="1">
        <v>260</v>
      </c>
      <c r="G580" s="1">
        <v>139.56963828891551</v>
      </c>
      <c r="H580" s="7">
        <v>5.9799514394727709</v>
      </c>
      <c r="I580">
        <v>479.66</v>
      </c>
      <c r="J580">
        <v>1</v>
      </c>
      <c r="K580">
        <v>1.54</v>
      </c>
      <c r="L580">
        <v>60</v>
      </c>
      <c r="M580">
        <v>8.5</v>
      </c>
      <c r="N580">
        <v>865</v>
      </c>
      <c r="O580" s="1" t="s">
        <v>73</v>
      </c>
      <c r="Q580">
        <v>100.00000007789232</v>
      </c>
      <c r="R580" s="2">
        <v>0.99905904700000003</v>
      </c>
      <c r="S580">
        <v>59.646545575274686</v>
      </c>
      <c r="T580" s="2">
        <v>0.91705978799999999</v>
      </c>
    </row>
    <row r="581" spans="2:20" x14ac:dyDescent="0.25">
      <c r="B581" s="1" t="s">
        <v>37</v>
      </c>
      <c r="C581" s="1" t="s">
        <v>58</v>
      </c>
      <c r="D581" s="1" t="s">
        <v>18</v>
      </c>
      <c r="E581" s="1">
        <v>1724.02</v>
      </c>
      <c r="F581" s="1">
        <v>260</v>
      </c>
      <c r="G581" s="1">
        <v>139.56963828891551</v>
      </c>
      <c r="H581" s="7">
        <v>5.9799514394727709</v>
      </c>
      <c r="I581">
        <v>479.66</v>
      </c>
      <c r="J581">
        <v>1</v>
      </c>
      <c r="K581">
        <v>1.54</v>
      </c>
      <c r="L581">
        <v>70</v>
      </c>
      <c r="M581">
        <v>8.5</v>
      </c>
      <c r="N581">
        <v>865</v>
      </c>
      <c r="O581" s="1" t="s">
        <v>73</v>
      </c>
      <c r="Q581">
        <v>99.406805118879277</v>
      </c>
      <c r="R581" s="2">
        <v>0.99905343800000002</v>
      </c>
      <c r="S581">
        <v>59.550283000522981</v>
      </c>
      <c r="T581" s="2">
        <v>0.91671594899999997</v>
      </c>
    </row>
    <row r="582" spans="2:20" x14ac:dyDescent="0.25">
      <c r="B582" s="1" t="s">
        <v>37</v>
      </c>
      <c r="C582" s="1" t="s">
        <v>58</v>
      </c>
      <c r="D582" s="1" t="s">
        <v>18</v>
      </c>
      <c r="E582" s="1">
        <v>1724.02</v>
      </c>
      <c r="F582" s="1">
        <v>260</v>
      </c>
      <c r="G582" s="1">
        <v>139.56963828891551</v>
      </c>
      <c r="H582" s="7">
        <v>5.9799514394727709</v>
      </c>
      <c r="I582">
        <v>479.66</v>
      </c>
      <c r="J582">
        <v>1</v>
      </c>
      <c r="K582">
        <v>1.54</v>
      </c>
      <c r="L582">
        <v>80</v>
      </c>
      <c r="M582">
        <v>8.5</v>
      </c>
      <c r="N582">
        <v>865</v>
      </c>
      <c r="O582" s="1" t="s">
        <v>73</v>
      </c>
      <c r="Q582">
        <v>98.23029981641568</v>
      </c>
      <c r="R582" s="2">
        <v>0.99904211099999995</v>
      </c>
      <c r="S582">
        <v>59.492269374992787</v>
      </c>
      <c r="T582" s="2">
        <v>0.91651061700000003</v>
      </c>
    </row>
    <row r="583" spans="2:20" x14ac:dyDescent="0.25">
      <c r="B583" s="1" t="s">
        <v>37</v>
      </c>
      <c r="C583" s="1" t="s">
        <v>58</v>
      </c>
      <c r="D583" s="1" t="s">
        <v>18</v>
      </c>
      <c r="E583" s="1">
        <v>1724.02</v>
      </c>
      <c r="F583" s="1">
        <v>260</v>
      </c>
      <c r="G583" s="1">
        <v>139.56963828891551</v>
      </c>
      <c r="H583" s="7">
        <v>5.9799514394727709</v>
      </c>
      <c r="I583">
        <v>479.66</v>
      </c>
      <c r="J583">
        <v>1</v>
      </c>
      <c r="K583">
        <v>1.54</v>
      </c>
      <c r="L583">
        <v>90</v>
      </c>
      <c r="M583">
        <v>8.5</v>
      </c>
      <c r="N583">
        <v>865</v>
      </c>
      <c r="O583" s="1" t="s">
        <v>73</v>
      </c>
      <c r="Q583">
        <v>96.707601389396004</v>
      </c>
      <c r="R583" s="2">
        <v>0.99902704399999998</v>
      </c>
      <c r="S583">
        <v>59.456054006149436</v>
      </c>
      <c r="T583" s="2">
        <v>0.91637743000000005</v>
      </c>
    </row>
    <row r="584" spans="2:20" x14ac:dyDescent="0.25">
      <c r="B584" s="1" t="s">
        <v>37</v>
      </c>
      <c r="C584" s="1" t="s">
        <v>58</v>
      </c>
      <c r="D584" s="1" t="s">
        <v>18</v>
      </c>
      <c r="E584" s="1">
        <v>1724.02</v>
      </c>
      <c r="F584" s="1">
        <v>260</v>
      </c>
      <c r="G584" s="1">
        <v>139.56963828891551</v>
      </c>
      <c r="H584" s="7">
        <v>5.9799514394727709</v>
      </c>
      <c r="I584">
        <v>479.66</v>
      </c>
      <c r="J584">
        <v>1</v>
      </c>
      <c r="K584">
        <v>1.54</v>
      </c>
      <c r="L584">
        <v>100</v>
      </c>
      <c r="M584">
        <v>8.5</v>
      </c>
      <c r="N584">
        <v>865</v>
      </c>
      <c r="O584" s="1" t="s">
        <v>73</v>
      </c>
      <c r="Q584">
        <v>95.01586664788384</v>
      </c>
      <c r="R584" s="2">
        <v>0.99900973800000004</v>
      </c>
      <c r="S584">
        <v>59.430949214336465</v>
      </c>
      <c r="T584" s="2">
        <v>0.91628652099999996</v>
      </c>
    </row>
    <row r="585" spans="2:20" x14ac:dyDescent="0.25">
      <c r="B585" s="1" t="s">
        <v>37</v>
      </c>
      <c r="C585" s="1" t="s">
        <v>58</v>
      </c>
      <c r="D585" s="1" t="s">
        <v>18</v>
      </c>
      <c r="E585" s="1">
        <v>1724.02</v>
      </c>
      <c r="F585" s="1">
        <v>260</v>
      </c>
      <c r="G585" s="1">
        <v>139.56963828891551</v>
      </c>
      <c r="H585" s="7">
        <v>5.9799514394727709</v>
      </c>
      <c r="I585">
        <v>479.66</v>
      </c>
      <c r="J585">
        <v>1</v>
      </c>
      <c r="K585">
        <v>1.54</v>
      </c>
      <c r="L585">
        <v>110</v>
      </c>
      <c r="M585">
        <v>8.5</v>
      </c>
      <c r="N585">
        <v>865</v>
      </c>
      <c r="O585" s="1" t="s">
        <v>73</v>
      </c>
      <c r="Q585">
        <v>93.231093130038758</v>
      </c>
      <c r="R585" s="2">
        <v>0.99899079999999996</v>
      </c>
      <c r="S585">
        <v>59.411901017685835</v>
      </c>
      <c r="T585" s="2">
        <v>0.91621799699999995</v>
      </c>
    </row>
    <row r="586" spans="2:20" x14ac:dyDescent="0.25">
      <c r="B586" s="1" t="s">
        <v>37</v>
      </c>
      <c r="C586" s="1" t="s">
        <v>58</v>
      </c>
      <c r="D586" s="1" t="s">
        <v>18</v>
      </c>
      <c r="E586" s="1">
        <v>1724.02</v>
      </c>
      <c r="F586" s="1">
        <v>260</v>
      </c>
      <c r="G586" s="1">
        <v>139.56963828891551</v>
      </c>
      <c r="H586" s="7">
        <v>5.9799514394727709</v>
      </c>
      <c r="I586">
        <v>479.66</v>
      </c>
      <c r="J586">
        <v>1</v>
      </c>
      <c r="K586">
        <v>1.54</v>
      </c>
      <c r="L586">
        <v>120</v>
      </c>
      <c r="M586">
        <v>8.5</v>
      </c>
      <c r="N586">
        <v>865</v>
      </c>
      <c r="O586" s="1" t="s">
        <v>73</v>
      </c>
      <c r="Q586">
        <v>91.389107761322109</v>
      </c>
      <c r="R586" s="2">
        <v>0.99897047999999999</v>
      </c>
      <c r="S586">
        <v>59.39655697349955</v>
      </c>
      <c r="T586" s="2">
        <v>0.91616294499999995</v>
      </c>
    </row>
    <row r="587" spans="2:20" x14ac:dyDescent="0.25">
      <c r="B587" s="1" t="s">
        <v>37</v>
      </c>
      <c r="C587" s="1" t="s">
        <v>58</v>
      </c>
      <c r="D587" s="1" t="s">
        <v>18</v>
      </c>
      <c r="E587" s="1">
        <v>1724.02</v>
      </c>
      <c r="F587" s="1">
        <v>260</v>
      </c>
      <c r="G587" s="1">
        <v>139.56963828891551</v>
      </c>
      <c r="H587" s="7">
        <v>5.9799514394727709</v>
      </c>
      <c r="I587">
        <v>479.66</v>
      </c>
      <c r="J587">
        <v>1</v>
      </c>
      <c r="K587">
        <v>1.54</v>
      </c>
      <c r="L587">
        <v>130</v>
      </c>
      <c r="M587">
        <v>8.5</v>
      </c>
      <c r="N587">
        <v>865</v>
      </c>
      <c r="O587" s="1" t="s">
        <v>73</v>
      </c>
      <c r="Q587">
        <v>89.508965362381019</v>
      </c>
      <c r="R587" s="2">
        <v>0.99894887700000001</v>
      </c>
      <c r="S587">
        <v>59.383677380382984</v>
      </c>
      <c r="T587" s="2">
        <v>0.91611678900000004</v>
      </c>
    </row>
    <row r="588" spans="2:20" x14ac:dyDescent="0.25">
      <c r="B588" s="1" t="s">
        <v>37</v>
      </c>
      <c r="C588" s="1" t="s">
        <v>58</v>
      </c>
      <c r="D588" s="1" t="s">
        <v>18</v>
      </c>
      <c r="E588" s="1">
        <v>1724.02</v>
      </c>
      <c r="F588" s="1">
        <v>260</v>
      </c>
      <c r="G588" s="1">
        <v>139.56963828891551</v>
      </c>
      <c r="H588" s="7">
        <v>5.9799514394727709</v>
      </c>
      <c r="I588">
        <v>479.66</v>
      </c>
      <c r="J588">
        <v>1</v>
      </c>
      <c r="K588">
        <v>1.54</v>
      </c>
      <c r="L588">
        <v>140</v>
      </c>
      <c r="M588">
        <v>8.5</v>
      </c>
      <c r="N588">
        <v>865</v>
      </c>
      <c r="O588" s="1" t="s">
        <v>73</v>
      </c>
      <c r="Q588">
        <v>87.601823522742379</v>
      </c>
      <c r="R588" s="2">
        <v>0.99892601800000003</v>
      </c>
      <c r="S588">
        <v>59.372538292259492</v>
      </c>
      <c r="T588" s="2">
        <v>0.916076895</v>
      </c>
    </row>
    <row r="589" spans="2:20" x14ac:dyDescent="0.25">
      <c r="B589" s="1" t="s">
        <v>37</v>
      </c>
      <c r="C589" s="1" t="s">
        <v>58</v>
      </c>
      <c r="D589" s="1" t="s">
        <v>18</v>
      </c>
      <c r="E589" s="1">
        <v>1724.02</v>
      </c>
      <c r="F589" s="1">
        <v>260</v>
      </c>
      <c r="G589" s="1">
        <v>139.56963828891551</v>
      </c>
      <c r="H589" s="7">
        <v>5.9799514394727709</v>
      </c>
      <c r="I589">
        <v>479.66</v>
      </c>
      <c r="J589">
        <v>1</v>
      </c>
      <c r="K589">
        <v>1.54</v>
      </c>
      <c r="L589">
        <v>150</v>
      </c>
      <c r="M589">
        <v>8.5</v>
      </c>
      <c r="N589">
        <v>865</v>
      </c>
      <c r="O589" s="1" t="s">
        <v>73</v>
      </c>
      <c r="Q589">
        <v>85.674719051495032</v>
      </c>
      <c r="R589" s="2">
        <v>0.99890188800000002</v>
      </c>
      <c r="S589">
        <v>59.362685143051763</v>
      </c>
      <c r="T589" s="2">
        <v>0.916041616</v>
      </c>
    </row>
    <row r="590" spans="2:20" x14ac:dyDescent="0.25">
      <c r="B590" s="1" t="s">
        <v>37</v>
      </c>
      <c r="C590" s="1" t="s">
        <v>58</v>
      </c>
      <c r="D590" s="1" t="s">
        <v>18</v>
      </c>
      <c r="E590" s="1">
        <v>1724.02</v>
      </c>
      <c r="F590" s="1">
        <v>260</v>
      </c>
      <c r="G590" s="1">
        <v>139.56963828891551</v>
      </c>
      <c r="H590" s="7">
        <v>5.9799514394727709</v>
      </c>
      <c r="I590">
        <v>479.66</v>
      </c>
      <c r="J590">
        <v>1</v>
      </c>
      <c r="K590">
        <v>1.54</v>
      </c>
      <c r="L590">
        <v>160</v>
      </c>
      <c r="M590">
        <v>8.5</v>
      </c>
      <c r="N590">
        <v>865</v>
      </c>
      <c r="O590" s="1" t="s">
        <v>73</v>
      </c>
      <c r="Q590">
        <v>83.732350248135631</v>
      </c>
      <c r="R590" s="2">
        <v>0.998876443</v>
      </c>
      <c r="S590">
        <v>59.353815031033051</v>
      </c>
      <c r="T590" s="2">
        <v>0.91600985999999995</v>
      </c>
    </row>
    <row r="591" spans="2:20" x14ac:dyDescent="0.25">
      <c r="B591" s="1" t="s">
        <v>37</v>
      </c>
      <c r="C591" s="1" t="s">
        <v>58</v>
      </c>
      <c r="D591" s="1" t="s">
        <v>18</v>
      </c>
      <c r="E591" s="1">
        <v>1724.02</v>
      </c>
      <c r="F591" s="1">
        <v>260</v>
      </c>
      <c r="G591" s="1">
        <v>139.56963828891551</v>
      </c>
      <c r="H591" s="7">
        <v>5.9799514394727709</v>
      </c>
      <c r="I591">
        <v>479.66</v>
      </c>
      <c r="J591">
        <v>1</v>
      </c>
      <c r="K591">
        <v>1.54</v>
      </c>
      <c r="L591">
        <v>170</v>
      </c>
      <c r="M591">
        <v>8.5</v>
      </c>
      <c r="N591">
        <v>865</v>
      </c>
      <c r="O591" s="1" t="s">
        <v>73</v>
      </c>
      <c r="Q591">
        <v>81.778000360818439</v>
      </c>
      <c r="R591" s="2">
        <v>0.99884962300000002</v>
      </c>
      <c r="S591">
        <v>59.345715559512684</v>
      </c>
      <c r="T591" s="2">
        <v>0.91598086499999998</v>
      </c>
    </row>
    <row r="592" spans="2:20" x14ac:dyDescent="0.25">
      <c r="B592" s="1" t="s">
        <v>37</v>
      </c>
      <c r="C592" s="1" t="s">
        <v>58</v>
      </c>
      <c r="D592" s="1" t="s">
        <v>18</v>
      </c>
      <c r="E592" s="1">
        <v>1724.02</v>
      </c>
      <c r="F592" s="1">
        <v>260</v>
      </c>
      <c r="G592" s="1">
        <v>139.56963828891551</v>
      </c>
      <c r="H592" s="7">
        <v>5.9799514394727709</v>
      </c>
      <c r="I592">
        <v>479.66</v>
      </c>
      <c r="J592">
        <v>1</v>
      </c>
      <c r="K592">
        <v>1.54</v>
      </c>
      <c r="L592">
        <v>180</v>
      </c>
      <c r="M592">
        <v>8.5</v>
      </c>
      <c r="N592">
        <v>865</v>
      </c>
      <c r="O592" s="1" t="s">
        <v>73</v>
      </c>
      <c r="Q592">
        <v>79.814050638586053</v>
      </c>
      <c r="R592" s="2">
        <v>0.99882134899999997</v>
      </c>
      <c r="S592">
        <v>59.338233826882565</v>
      </c>
      <c r="T592" s="2">
        <v>0.91595408</v>
      </c>
    </row>
    <row r="593" spans="2:20" x14ac:dyDescent="0.25">
      <c r="B593" s="1" t="s">
        <v>37</v>
      </c>
      <c r="C593" s="1" t="s">
        <v>58</v>
      </c>
      <c r="D593" s="1" t="s">
        <v>18</v>
      </c>
      <c r="E593" s="1">
        <v>1724.02</v>
      </c>
      <c r="F593" s="1">
        <v>260</v>
      </c>
      <c r="G593" s="1">
        <v>139.56963828891551</v>
      </c>
      <c r="H593" s="7">
        <v>5.9799514394727709</v>
      </c>
      <c r="I593">
        <v>479.66</v>
      </c>
      <c r="J593">
        <v>1</v>
      </c>
      <c r="K593">
        <v>1.54</v>
      </c>
      <c r="L593">
        <v>190</v>
      </c>
      <c r="M593">
        <v>8.5</v>
      </c>
      <c r="N593">
        <v>865</v>
      </c>
      <c r="O593" s="1" t="s">
        <v>73</v>
      </c>
      <c r="Q593">
        <v>77.84228183226206</v>
      </c>
      <c r="R593" s="2">
        <v>0.99879152999999998</v>
      </c>
      <c r="S593">
        <v>59.331255314184752</v>
      </c>
      <c r="T593" s="2">
        <v>0.91592909499999997</v>
      </c>
    </row>
    <row r="594" spans="2:20" x14ac:dyDescent="0.25">
      <c r="B594" s="1" t="s">
        <v>37</v>
      </c>
      <c r="C594" s="1" t="s">
        <v>58</v>
      </c>
      <c r="D594" s="1" t="s">
        <v>18</v>
      </c>
      <c r="E594" s="1">
        <v>1724.02</v>
      </c>
      <c r="F594" s="1">
        <v>260</v>
      </c>
      <c r="G594" s="1">
        <v>139.56963828891551</v>
      </c>
      <c r="H594" s="7">
        <v>5.9799514394727709</v>
      </c>
      <c r="I594">
        <v>479.66</v>
      </c>
      <c r="J594">
        <v>1</v>
      </c>
      <c r="K594">
        <v>1.54</v>
      </c>
      <c r="L594">
        <v>200</v>
      </c>
      <c r="M594">
        <v>8.5</v>
      </c>
      <c r="N594">
        <v>865</v>
      </c>
      <c r="O594" s="1" t="s">
        <v>73</v>
      </c>
      <c r="Q594">
        <v>75.86406071012766</v>
      </c>
      <c r="R594" s="2">
        <v>0.99876005700000003</v>
      </c>
      <c r="S594">
        <v>59.32469156751732</v>
      </c>
      <c r="T594" s="2">
        <v>0.91590559299999996</v>
      </c>
    </row>
    <row r="595" spans="2:20" x14ac:dyDescent="0.25">
      <c r="B595" s="1" t="s">
        <v>37</v>
      </c>
      <c r="C595" s="1" t="s">
        <v>58</v>
      </c>
      <c r="D595" s="1" t="s">
        <v>18</v>
      </c>
      <c r="E595" s="1">
        <v>1724.02</v>
      </c>
      <c r="F595" s="1">
        <v>270</v>
      </c>
      <c r="G595" s="1">
        <v>139.56963828891551</v>
      </c>
      <c r="H595" s="7">
        <v>5.9799514394727709</v>
      </c>
      <c r="I595">
        <v>479.66</v>
      </c>
      <c r="J595">
        <v>1</v>
      </c>
      <c r="K595">
        <v>1.54</v>
      </c>
      <c r="L595">
        <v>10</v>
      </c>
      <c r="M595">
        <v>8.5</v>
      </c>
      <c r="N595">
        <v>865</v>
      </c>
      <c r="O595" s="1" t="s">
        <v>73</v>
      </c>
      <c r="Q595">
        <v>100.00000045111602</v>
      </c>
      <c r="R595" s="2">
        <v>0.97245530199999997</v>
      </c>
      <c r="S595">
        <v>59.852876985847374</v>
      </c>
      <c r="T595" s="2">
        <v>0.90942430699999999</v>
      </c>
    </row>
    <row r="596" spans="2:20" x14ac:dyDescent="0.25">
      <c r="B596" s="1" t="s">
        <v>37</v>
      </c>
      <c r="C596" s="1" t="s">
        <v>58</v>
      </c>
      <c r="D596" s="1" t="s">
        <v>18</v>
      </c>
      <c r="E596" s="1">
        <v>1724.02</v>
      </c>
      <c r="F596" s="1">
        <v>270</v>
      </c>
      <c r="G596" s="1">
        <v>139.56963828891551</v>
      </c>
      <c r="H596" s="7">
        <v>5.9799514394727709</v>
      </c>
      <c r="I596">
        <v>479.66</v>
      </c>
      <c r="J596">
        <v>1</v>
      </c>
      <c r="K596">
        <v>1.54</v>
      </c>
      <c r="L596">
        <v>20</v>
      </c>
      <c r="M596">
        <v>8.5</v>
      </c>
      <c r="N596">
        <v>865</v>
      </c>
      <c r="O596" s="1" t="s">
        <v>73</v>
      </c>
      <c r="Q596">
        <v>100.00000045111602</v>
      </c>
      <c r="R596" s="2">
        <v>0.97884502699999998</v>
      </c>
      <c r="S596">
        <v>59.82740986025189</v>
      </c>
      <c r="T596" s="2">
        <v>0.91155802900000005</v>
      </c>
    </row>
    <row r="597" spans="2:20" x14ac:dyDescent="0.25">
      <c r="B597" s="1" t="s">
        <v>37</v>
      </c>
      <c r="C597" s="1" t="s">
        <v>58</v>
      </c>
      <c r="D597" s="1" t="s">
        <v>18</v>
      </c>
      <c r="E597" s="1">
        <v>1724.02</v>
      </c>
      <c r="F597" s="1">
        <v>270</v>
      </c>
      <c r="G597" s="1">
        <v>139.56963828891551</v>
      </c>
      <c r="H597" s="7">
        <v>5.9799514394727709</v>
      </c>
      <c r="I597">
        <v>479.66</v>
      </c>
      <c r="J597">
        <v>1</v>
      </c>
      <c r="K597">
        <v>1.54</v>
      </c>
      <c r="L597">
        <v>30</v>
      </c>
      <c r="M597">
        <v>8.5</v>
      </c>
      <c r="N597">
        <v>865</v>
      </c>
      <c r="O597" s="1" t="s">
        <v>73</v>
      </c>
      <c r="Q597">
        <v>100.00000045111602</v>
      </c>
      <c r="R597" s="2">
        <v>0.98531876299999999</v>
      </c>
      <c r="S597">
        <v>59.801148302597277</v>
      </c>
      <c r="T597" s="2">
        <v>0.91362452900000002</v>
      </c>
    </row>
    <row r="598" spans="2:20" x14ac:dyDescent="0.25">
      <c r="B598" s="1" t="s">
        <v>37</v>
      </c>
      <c r="C598" s="1" t="s">
        <v>58</v>
      </c>
      <c r="D598" s="1" t="s">
        <v>18</v>
      </c>
      <c r="E598" s="1">
        <v>1724.02</v>
      </c>
      <c r="F598" s="1">
        <v>270</v>
      </c>
      <c r="G598" s="1">
        <v>139.56963828891551</v>
      </c>
      <c r="H598" s="7">
        <v>5.9799514394727709</v>
      </c>
      <c r="I598">
        <v>479.66</v>
      </c>
      <c r="J598">
        <v>1</v>
      </c>
      <c r="K598">
        <v>1.54</v>
      </c>
      <c r="L598">
        <v>40</v>
      </c>
      <c r="M598">
        <v>8.5</v>
      </c>
      <c r="N598">
        <v>865</v>
      </c>
      <c r="O598" s="1" t="s">
        <v>73</v>
      </c>
      <c r="Q598">
        <v>100.00000045111602</v>
      </c>
      <c r="R598" s="2">
        <v>0.99187879700000003</v>
      </c>
      <c r="S598">
        <v>59.774134540639153</v>
      </c>
      <c r="T598" s="2">
        <v>0.91562583099999995</v>
      </c>
    </row>
    <row r="599" spans="2:20" x14ac:dyDescent="0.25">
      <c r="B599" s="1" t="s">
        <v>37</v>
      </c>
      <c r="C599" s="1" t="s">
        <v>58</v>
      </c>
      <c r="D599" s="1" t="s">
        <v>18</v>
      </c>
      <c r="E599" s="1">
        <v>1724.02</v>
      </c>
      <c r="F599" s="1">
        <v>270</v>
      </c>
      <c r="G599" s="1">
        <v>139.56963828891551</v>
      </c>
      <c r="H599" s="7">
        <v>5.9799514394727709</v>
      </c>
      <c r="I599">
        <v>479.66</v>
      </c>
      <c r="J599">
        <v>1</v>
      </c>
      <c r="K599">
        <v>1.54</v>
      </c>
      <c r="L599">
        <v>50</v>
      </c>
      <c r="M599">
        <v>8.5</v>
      </c>
      <c r="N599">
        <v>865</v>
      </c>
      <c r="O599" s="1" t="s">
        <v>73</v>
      </c>
      <c r="Q599">
        <v>100.00000045111602</v>
      </c>
      <c r="R599" s="2">
        <v>0.99852674799999996</v>
      </c>
      <c r="S599">
        <v>59.746363362455902</v>
      </c>
      <c r="T599" s="2">
        <v>0.91756459800000001</v>
      </c>
    </row>
    <row r="600" spans="2:20" x14ac:dyDescent="0.25">
      <c r="B600" s="1" t="s">
        <v>37</v>
      </c>
      <c r="C600" s="1" t="s">
        <v>58</v>
      </c>
      <c r="D600" s="1" t="s">
        <v>18</v>
      </c>
      <c r="E600" s="1">
        <v>1724.02</v>
      </c>
      <c r="F600" s="1">
        <v>270</v>
      </c>
      <c r="G600" s="1">
        <v>139.56963828891551</v>
      </c>
      <c r="H600" s="7">
        <v>5.9799514394727709</v>
      </c>
      <c r="I600">
        <v>479.66</v>
      </c>
      <c r="J600">
        <v>1</v>
      </c>
      <c r="K600">
        <v>1.54</v>
      </c>
      <c r="L600">
        <v>60</v>
      </c>
      <c r="M600">
        <v>8.5</v>
      </c>
      <c r="N600">
        <v>865</v>
      </c>
      <c r="O600" s="1" t="s">
        <v>73</v>
      </c>
      <c r="Q600">
        <v>100.00000045111602</v>
      </c>
      <c r="R600" s="2">
        <v>0.99905906200000005</v>
      </c>
      <c r="S600">
        <v>59.620704684687595</v>
      </c>
      <c r="T600" s="2">
        <v>0.91728789099999997</v>
      </c>
    </row>
    <row r="601" spans="2:20" x14ac:dyDescent="0.25">
      <c r="B601" s="1" t="s">
        <v>37</v>
      </c>
      <c r="C601" s="1" t="s">
        <v>58</v>
      </c>
      <c r="D601" s="1" t="s">
        <v>18</v>
      </c>
      <c r="E601" s="1">
        <v>1724.02</v>
      </c>
      <c r="F601" s="1">
        <v>270</v>
      </c>
      <c r="G601" s="1">
        <v>139.56963828891551</v>
      </c>
      <c r="H601" s="7">
        <v>5.9799514394727709</v>
      </c>
      <c r="I601">
        <v>479.66</v>
      </c>
      <c r="J601">
        <v>1</v>
      </c>
      <c r="K601">
        <v>1.54</v>
      </c>
      <c r="L601">
        <v>70</v>
      </c>
      <c r="M601">
        <v>8.5</v>
      </c>
      <c r="N601">
        <v>865</v>
      </c>
      <c r="O601" s="1" t="s">
        <v>73</v>
      </c>
      <c r="Q601">
        <v>99.404903144653119</v>
      </c>
      <c r="R601" s="2">
        <v>0.99905343400000002</v>
      </c>
      <c r="S601">
        <v>59.524599968684456</v>
      </c>
      <c r="T601" s="2">
        <v>0.91694475499999994</v>
      </c>
    </row>
    <row r="602" spans="2:20" x14ac:dyDescent="0.25">
      <c r="B602" s="1" t="s">
        <v>37</v>
      </c>
      <c r="C602" s="1" t="s">
        <v>58</v>
      </c>
      <c r="D602" s="1" t="s">
        <v>18</v>
      </c>
      <c r="E602" s="1">
        <v>1724.02</v>
      </c>
      <c r="F602" s="1">
        <v>270</v>
      </c>
      <c r="G602" s="1">
        <v>139.56963828891551</v>
      </c>
      <c r="H602" s="7">
        <v>5.9799514394727709</v>
      </c>
      <c r="I602">
        <v>479.66</v>
      </c>
      <c r="J602">
        <v>1</v>
      </c>
      <c r="K602">
        <v>1.54</v>
      </c>
      <c r="L602">
        <v>80</v>
      </c>
      <c r="M602">
        <v>8.5</v>
      </c>
      <c r="N602">
        <v>865</v>
      </c>
      <c r="O602" s="1" t="s">
        <v>73</v>
      </c>
      <c r="Q602">
        <v>98.227185037300515</v>
      </c>
      <c r="R602" s="2">
        <v>0.99904209600000005</v>
      </c>
      <c r="S602">
        <v>59.466703100087429</v>
      </c>
      <c r="T602" s="2">
        <v>0.91674016599999997</v>
      </c>
    </row>
    <row r="603" spans="2:20" x14ac:dyDescent="0.25">
      <c r="B603" s="1" t="s">
        <v>37</v>
      </c>
      <c r="C603" s="1" t="s">
        <v>58</v>
      </c>
      <c r="D603" s="1" t="s">
        <v>18</v>
      </c>
      <c r="E603" s="1">
        <v>1724.02</v>
      </c>
      <c r="F603" s="1">
        <v>270</v>
      </c>
      <c r="G603" s="1">
        <v>139.56963828891551</v>
      </c>
      <c r="H603" s="7">
        <v>5.9799514394727709</v>
      </c>
      <c r="I603">
        <v>479.66</v>
      </c>
      <c r="J603">
        <v>1</v>
      </c>
      <c r="K603">
        <v>1.54</v>
      </c>
      <c r="L603">
        <v>90</v>
      </c>
      <c r="M603">
        <v>8.5</v>
      </c>
      <c r="N603">
        <v>865</v>
      </c>
      <c r="O603" s="1" t="s">
        <v>73</v>
      </c>
      <c r="Q603">
        <v>96.703847876176539</v>
      </c>
      <c r="R603" s="2">
        <v>0.99902702099999996</v>
      </c>
      <c r="S603">
        <v>59.430556127230517</v>
      </c>
      <c r="T603" s="2">
        <v>0.91660744800000005</v>
      </c>
    </row>
    <row r="604" spans="2:20" x14ac:dyDescent="0.25">
      <c r="B604" s="1" t="s">
        <v>37</v>
      </c>
      <c r="C604" s="1" t="s">
        <v>58</v>
      </c>
      <c r="D604" s="1" t="s">
        <v>18</v>
      </c>
      <c r="E604" s="1">
        <v>1724.02</v>
      </c>
      <c r="F604" s="1">
        <v>270</v>
      </c>
      <c r="G604" s="1">
        <v>139.56963828891551</v>
      </c>
      <c r="H604" s="7">
        <v>5.9799514394727709</v>
      </c>
      <c r="I604">
        <v>479.66</v>
      </c>
      <c r="J604">
        <v>1</v>
      </c>
      <c r="K604">
        <v>1.54</v>
      </c>
      <c r="L604">
        <v>100</v>
      </c>
      <c r="M604">
        <v>8.5</v>
      </c>
      <c r="N604">
        <v>865</v>
      </c>
      <c r="O604" s="1" t="s">
        <v>73</v>
      </c>
      <c r="Q604">
        <v>95.01175332542195</v>
      </c>
      <c r="R604" s="2">
        <v>0.99900971000000005</v>
      </c>
      <c r="S604">
        <v>59.405493181014272</v>
      </c>
      <c r="T604" s="2">
        <v>0.91651683900000003</v>
      </c>
    </row>
    <row r="605" spans="2:20" x14ac:dyDescent="0.25">
      <c r="B605" s="1" t="s">
        <v>37</v>
      </c>
      <c r="C605" s="1" t="s">
        <v>58</v>
      </c>
      <c r="D605" s="1" t="s">
        <v>18</v>
      </c>
      <c r="E605" s="1">
        <v>1724.02</v>
      </c>
      <c r="F605" s="1">
        <v>270</v>
      </c>
      <c r="G605" s="1">
        <v>139.56963828891551</v>
      </c>
      <c r="H605" s="7">
        <v>5.9799514394727709</v>
      </c>
      <c r="I605">
        <v>479.66</v>
      </c>
      <c r="J605">
        <v>1</v>
      </c>
      <c r="K605">
        <v>1.54</v>
      </c>
      <c r="L605">
        <v>110</v>
      </c>
      <c r="M605">
        <v>8.5</v>
      </c>
      <c r="N605">
        <v>865</v>
      </c>
      <c r="O605" s="1" t="s">
        <v>73</v>
      </c>
      <c r="Q605">
        <v>93.226755570454415</v>
      </c>
      <c r="R605" s="2">
        <v>0.99899076899999995</v>
      </c>
      <c r="S605">
        <v>59.38647414280257</v>
      </c>
      <c r="T605" s="2">
        <v>0.91644852899999996</v>
      </c>
    </row>
    <row r="606" spans="2:20" x14ac:dyDescent="0.25">
      <c r="B606" s="1" t="s">
        <v>37</v>
      </c>
      <c r="C606" s="1" t="s">
        <v>58</v>
      </c>
      <c r="D606" s="1" t="s">
        <v>18</v>
      </c>
      <c r="E606" s="1">
        <v>1724.02</v>
      </c>
      <c r="F606" s="1">
        <v>270</v>
      </c>
      <c r="G606" s="1">
        <v>139.56963828891551</v>
      </c>
      <c r="H606" s="7">
        <v>5.9799514394727709</v>
      </c>
      <c r="I606">
        <v>479.66</v>
      </c>
      <c r="J606">
        <v>1</v>
      </c>
      <c r="K606">
        <v>1.54</v>
      </c>
      <c r="L606">
        <v>120</v>
      </c>
      <c r="M606">
        <v>8.5</v>
      </c>
      <c r="N606">
        <v>865</v>
      </c>
      <c r="O606" s="1" t="s">
        <v>73</v>
      </c>
      <c r="Q606">
        <v>91.384620176662708</v>
      </c>
      <c r="R606" s="2">
        <v>0.99897044499999998</v>
      </c>
      <c r="S606">
        <v>59.371151901458788</v>
      </c>
      <c r="T606" s="2">
        <v>0.91639364400000001</v>
      </c>
    </row>
    <row r="607" spans="2:20" x14ac:dyDescent="0.25">
      <c r="B607" s="1" t="s">
        <v>37</v>
      </c>
      <c r="C607" s="1" t="s">
        <v>58</v>
      </c>
      <c r="D607" s="1" t="s">
        <v>18</v>
      </c>
      <c r="E607" s="1">
        <v>1724.02</v>
      </c>
      <c r="F607" s="1">
        <v>270</v>
      </c>
      <c r="G607" s="1">
        <v>139.56963828891551</v>
      </c>
      <c r="H607" s="7">
        <v>5.9799514394727709</v>
      </c>
      <c r="I607">
        <v>479.66</v>
      </c>
      <c r="J607">
        <v>1</v>
      </c>
      <c r="K607">
        <v>1.54</v>
      </c>
      <c r="L607">
        <v>130</v>
      </c>
      <c r="M607">
        <v>8.5</v>
      </c>
      <c r="N607">
        <v>865</v>
      </c>
      <c r="O607" s="1" t="s">
        <v>73</v>
      </c>
      <c r="Q607">
        <v>89.504371266813166</v>
      </c>
      <c r="R607" s="2">
        <v>0.99894883999999995</v>
      </c>
      <c r="S607">
        <v>59.358289224791008</v>
      </c>
      <c r="T607" s="2">
        <v>0.91634762400000003</v>
      </c>
    </row>
    <row r="608" spans="2:20" x14ac:dyDescent="0.25">
      <c r="B608" s="1" t="s">
        <v>37</v>
      </c>
      <c r="C608" s="1" t="s">
        <v>58</v>
      </c>
      <c r="D608" s="1" t="s">
        <v>18</v>
      </c>
      <c r="E608" s="1">
        <v>1724.02</v>
      </c>
      <c r="F608" s="1">
        <v>270</v>
      </c>
      <c r="G608" s="1">
        <v>139.56963828891551</v>
      </c>
      <c r="H608" s="7">
        <v>5.9799514394727709</v>
      </c>
      <c r="I608">
        <v>479.66</v>
      </c>
      <c r="J608">
        <v>1</v>
      </c>
      <c r="K608">
        <v>1.54</v>
      </c>
      <c r="L608">
        <v>140</v>
      </c>
      <c r="M608">
        <v>8.5</v>
      </c>
      <c r="N608">
        <v>865</v>
      </c>
      <c r="O608" s="1" t="s">
        <v>73</v>
      </c>
      <c r="Q608">
        <v>87.597151592475669</v>
      </c>
      <c r="R608" s="2">
        <v>0.99892597800000005</v>
      </c>
      <c r="S608">
        <v>59.347164773074631</v>
      </c>
      <c r="T608" s="2">
        <v>0.91630784600000004</v>
      </c>
    </row>
    <row r="609" spans="2:20" x14ac:dyDescent="0.25">
      <c r="B609" s="1" t="s">
        <v>37</v>
      </c>
      <c r="C609" s="1" t="s">
        <v>58</v>
      </c>
      <c r="D609" s="1" t="s">
        <v>18</v>
      </c>
      <c r="E609" s="1">
        <v>1724.02</v>
      </c>
      <c r="F609" s="1">
        <v>270</v>
      </c>
      <c r="G609" s="1">
        <v>139.56963828891551</v>
      </c>
      <c r="H609" s="7">
        <v>5.9799514394727709</v>
      </c>
      <c r="I609">
        <v>479.66</v>
      </c>
      <c r="J609">
        <v>1</v>
      </c>
      <c r="K609">
        <v>1.54</v>
      </c>
      <c r="L609">
        <v>150</v>
      </c>
      <c r="M609">
        <v>8.5</v>
      </c>
      <c r="N609">
        <v>865</v>
      </c>
      <c r="O609" s="1" t="s">
        <v>73</v>
      </c>
      <c r="Q609">
        <v>85.669988553908439</v>
      </c>
      <c r="R609" s="2">
        <v>0.99890184400000004</v>
      </c>
      <c r="S609">
        <v>59.337323798144119</v>
      </c>
      <c r="T609" s="2">
        <v>0.91627266699999999</v>
      </c>
    </row>
    <row r="610" spans="2:20" x14ac:dyDescent="0.25">
      <c r="B610" s="1" t="s">
        <v>37</v>
      </c>
      <c r="C610" s="1" t="s">
        <v>58</v>
      </c>
      <c r="D610" s="1" t="s">
        <v>18</v>
      </c>
      <c r="E610" s="1">
        <v>1724.02</v>
      </c>
      <c r="F610" s="1">
        <v>270</v>
      </c>
      <c r="G610" s="1">
        <v>139.56963828891551</v>
      </c>
      <c r="H610" s="7">
        <v>5.9799514394727709</v>
      </c>
      <c r="I610">
        <v>479.66</v>
      </c>
      <c r="J610">
        <v>1</v>
      </c>
      <c r="K610">
        <v>1.54</v>
      </c>
      <c r="L610">
        <v>160</v>
      </c>
      <c r="M610">
        <v>8.5</v>
      </c>
      <c r="N610">
        <v>865</v>
      </c>
      <c r="O610" s="1" t="s">
        <v>73</v>
      </c>
      <c r="Q610">
        <v>83.727574923040748</v>
      </c>
      <c r="R610" s="2">
        <v>0.998876396</v>
      </c>
      <c r="S610">
        <v>59.328464268119319</v>
      </c>
      <c r="T610" s="2">
        <v>0.91624099999999997</v>
      </c>
    </row>
    <row r="611" spans="2:20" x14ac:dyDescent="0.25">
      <c r="B611" s="1" t="s">
        <v>37</v>
      </c>
      <c r="C611" s="1" t="s">
        <v>58</v>
      </c>
      <c r="D611" s="1" t="s">
        <v>18</v>
      </c>
      <c r="E611" s="1">
        <v>1724.02</v>
      </c>
      <c r="F611" s="1">
        <v>270</v>
      </c>
      <c r="G611" s="1">
        <v>139.56963828891551</v>
      </c>
      <c r="H611" s="7">
        <v>5.9799514394727709</v>
      </c>
      <c r="I611">
        <v>479.66</v>
      </c>
      <c r="J611">
        <v>1</v>
      </c>
      <c r="K611">
        <v>1.54</v>
      </c>
      <c r="L611">
        <v>170</v>
      </c>
      <c r="M611">
        <v>8.5</v>
      </c>
      <c r="N611">
        <v>865</v>
      </c>
      <c r="O611" s="1" t="s">
        <v>73</v>
      </c>
      <c r="Q611">
        <v>81.77319067787495</v>
      </c>
      <c r="R611" s="2">
        <v>0.99884957299999999</v>
      </c>
      <c r="S611">
        <v>59.320374536451858</v>
      </c>
      <c r="T611" s="2">
        <v>0.91621208600000004</v>
      </c>
    </row>
    <row r="612" spans="2:20" x14ac:dyDescent="0.25">
      <c r="B612" s="1" t="s">
        <v>37</v>
      </c>
      <c r="C612" s="1" t="s">
        <v>58</v>
      </c>
      <c r="D612" s="1" t="s">
        <v>18</v>
      </c>
      <c r="E612" s="1">
        <v>1724.02</v>
      </c>
      <c r="F612" s="1">
        <v>270</v>
      </c>
      <c r="G612" s="1">
        <v>139.56963828891551</v>
      </c>
      <c r="H612" s="7">
        <v>5.9799514394727709</v>
      </c>
      <c r="I612">
        <v>479.66</v>
      </c>
      <c r="J612">
        <v>1</v>
      </c>
      <c r="K612">
        <v>1.54</v>
      </c>
      <c r="L612">
        <v>180</v>
      </c>
      <c r="M612">
        <v>8.5</v>
      </c>
      <c r="N612">
        <v>865</v>
      </c>
      <c r="O612" s="1" t="s">
        <v>73</v>
      </c>
      <c r="Q612">
        <v>79.809214437285675</v>
      </c>
      <c r="R612" s="2">
        <v>0.99882129600000003</v>
      </c>
      <c r="S612">
        <v>59.312901685423626</v>
      </c>
      <c r="T612" s="2">
        <v>0.91618537499999997</v>
      </c>
    </row>
    <row r="613" spans="2:20" x14ac:dyDescent="0.25">
      <c r="B613" s="1" t="s">
        <v>37</v>
      </c>
      <c r="C613" s="1" t="s">
        <v>58</v>
      </c>
      <c r="D613" s="1" t="s">
        <v>18</v>
      </c>
      <c r="E613" s="1">
        <v>1724.02</v>
      </c>
      <c r="F613" s="1">
        <v>270</v>
      </c>
      <c r="G613" s="1">
        <v>139.56963828891551</v>
      </c>
      <c r="H613" s="7">
        <v>5.9799514394727709</v>
      </c>
      <c r="I613">
        <v>479.66</v>
      </c>
      <c r="J613">
        <v>1</v>
      </c>
      <c r="K613">
        <v>1.54</v>
      </c>
      <c r="L613">
        <v>190</v>
      </c>
      <c r="M613">
        <v>8.5</v>
      </c>
      <c r="N613">
        <v>865</v>
      </c>
      <c r="O613" s="1" t="s">
        <v>73</v>
      </c>
      <c r="Q613">
        <v>77.837425404257019</v>
      </c>
      <c r="R613" s="2">
        <v>0.99879147300000004</v>
      </c>
      <c r="S613">
        <v>59.305930528668192</v>
      </c>
      <c r="T613" s="2">
        <v>0.91616045800000001</v>
      </c>
    </row>
    <row r="614" spans="2:20" x14ac:dyDescent="0.25">
      <c r="B614" s="1" t="s">
        <v>37</v>
      </c>
      <c r="C614" s="1" t="s">
        <v>58</v>
      </c>
      <c r="D614" s="1" t="s">
        <v>18</v>
      </c>
      <c r="E614" s="1">
        <v>1724.02</v>
      </c>
      <c r="F614" s="1">
        <v>270</v>
      </c>
      <c r="G614" s="1">
        <v>139.56963828891551</v>
      </c>
      <c r="H614" s="7">
        <v>5.9799514394727709</v>
      </c>
      <c r="I614">
        <v>479.66</v>
      </c>
      <c r="J614">
        <v>1</v>
      </c>
      <c r="K614">
        <v>1.54</v>
      </c>
      <c r="L614">
        <v>200</v>
      </c>
      <c r="M614">
        <v>8.5</v>
      </c>
      <c r="N614">
        <v>865</v>
      </c>
      <c r="O614" s="1" t="s">
        <v>73</v>
      </c>
      <c r="Q614">
        <v>75.859189073938168</v>
      </c>
      <c r="R614" s="2">
        <v>0.99875999699999995</v>
      </c>
      <c r="S614">
        <v>59.299374245950752</v>
      </c>
      <c r="T614" s="2">
        <v>0.91613701999999997</v>
      </c>
    </row>
    <row r="615" spans="2:20" x14ac:dyDescent="0.25">
      <c r="B615" s="1" t="s">
        <v>37</v>
      </c>
      <c r="C615" s="1" t="s">
        <v>58</v>
      </c>
      <c r="D615" s="1" t="s">
        <v>18</v>
      </c>
      <c r="E615" s="1">
        <v>1724.02</v>
      </c>
      <c r="F615" s="1">
        <v>280</v>
      </c>
      <c r="G615" s="1">
        <v>139.56963828891551</v>
      </c>
      <c r="H615" s="7">
        <v>5.9799514394727709</v>
      </c>
      <c r="I615">
        <v>479.66</v>
      </c>
      <c r="J615">
        <v>1</v>
      </c>
      <c r="K615">
        <v>1.54</v>
      </c>
      <c r="L615">
        <v>10</v>
      </c>
      <c r="M615">
        <v>8.5</v>
      </c>
      <c r="N615">
        <v>865</v>
      </c>
      <c r="O615" s="1" t="s">
        <v>73</v>
      </c>
      <c r="Q615">
        <v>99.999999930225286</v>
      </c>
      <c r="R615" s="2">
        <v>0.97246578500000003</v>
      </c>
      <c r="S615">
        <v>59.827561330072612</v>
      </c>
      <c r="T615" s="2">
        <v>0.90969126099999997</v>
      </c>
    </row>
    <row r="616" spans="2:20" x14ac:dyDescent="0.25">
      <c r="B616" s="1" t="s">
        <v>37</v>
      </c>
      <c r="C616" s="1" t="s">
        <v>58</v>
      </c>
      <c r="D616" s="1" t="s">
        <v>18</v>
      </c>
      <c r="E616" s="1">
        <v>1724.02</v>
      </c>
      <c r="F616" s="1">
        <v>280</v>
      </c>
      <c r="G616" s="1">
        <v>139.56963828891551</v>
      </c>
      <c r="H616" s="7">
        <v>5.9799514394727709</v>
      </c>
      <c r="I616">
        <v>479.66</v>
      </c>
      <c r="J616">
        <v>1</v>
      </c>
      <c r="K616">
        <v>1.54</v>
      </c>
      <c r="L616">
        <v>20</v>
      </c>
      <c r="M616">
        <v>8.5</v>
      </c>
      <c r="N616">
        <v>865</v>
      </c>
      <c r="O616" s="1" t="s">
        <v>73</v>
      </c>
      <c r="Q616">
        <v>99.999999930225286</v>
      </c>
      <c r="R616" s="2">
        <v>0.97885554799999996</v>
      </c>
      <c r="S616">
        <v>59.801972001627078</v>
      </c>
      <c r="T616" s="2">
        <v>0.911815033</v>
      </c>
    </row>
    <row r="617" spans="2:20" x14ac:dyDescent="0.25">
      <c r="B617" s="1" t="s">
        <v>37</v>
      </c>
      <c r="C617" s="1" t="s">
        <v>58</v>
      </c>
      <c r="D617" s="1" t="s">
        <v>18</v>
      </c>
      <c r="E617" s="1">
        <v>1724.02</v>
      </c>
      <c r="F617" s="1">
        <v>280</v>
      </c>
      <c r="G617" s="1">
        <v>139.56963828891551</v>
      </c>
      <c r="H617" s="7">
        <v>5.9799514394727709</v>
      </c>
      <c r="I617">
        <v>479.66</v>
      </c>
      <c r="J617">
        <v>1</v>
      </c>
      <c r="K617">
        <v>1.54</v>
      </c>
      <c r="L617">
        <v>30</v>
      </c>
      <c r="M617">
        <v>8.5</v>
      </c>
      <c r="N617">
        <v>865</v>
      </c>
      <c r="O617" s="1" t="s">
        <v>73</v>
      </c>
      <c r="Q617">
        <v>99.999999930225286</v>
      </c>
      <c r="R617" s="2">
        <v>0.98532932100000004</v>
      </c>
      <c r="S617">
        <v>59.775592700632259</v>
      </c>
      <c r="T617" s="2">
        <v>0.91387205900000001</v>
      </c>
    </row>
    <row r="618" spans="2:20" x14ac:dyDescent="0.25">
      <c r="B618" s="1" t="s">
        <v>37</v>
      </c>
      <c r="C618" s="1" t="s">
        <v>58</v>
      </c>
      <c r="D618" s="1" t="s">
        <v>18</v>
      </c>
      <c r="E618" s="1">
        <v>1724.02</v>
      </c>
      <c r="F618" s="1">
        <v>280</v>
      </c>
      <c r="G618" s="1">
        <v>139.56963828891551</v>
      </c>
      <c r="H618" s="7">
        <v>5.9799514394727709</v>
      </c>
      <c r="I618">
        <v>479.66</v>
      </c>
      <c r="J618">
        <v>1</v>
      </c>
      <c r="K618">
        <v>1.54</v>
      </c>
      <c r="L618">
        <v>40</v>
      </c>
      <c r="M618">
        <v>8.5</v>
      </c>
      <c r="N618">
        <v>865</v>
      </c>
      <c r="O618" s="1" t="s">
        <v>73</v>
      </c>
      <c r="Q618">
        <v>99.999999930225286</v>
      </c>
      <c r="R618" s="2">
        <v>0.99188939300000001</v>
      </c>
      <c r="S618">
        <v>59.748465367288041</v>
      </c>
      <c r="T618" s="2">
        <v>0.91586433499999997</v>
      </c>
    </row>
    <row r="619" spans="2:20" x14ac:dyDescent="0.25">
      <c r="B619" s="1" t="s">
        <v>37</v>
      </c>
      <c r="C619" s="1" t="s">
        <v>58</v>
      </c>
      <c r="D619" s="1" t="s">
        <v>18</v>
      </c>
      <c r="E619" s="1">
        <v>1724.02</v>
      </c>
      <c r="F619" s="1">
        <v>280</v>
      </c>
      <c r="G619" s="1">
        <v>139.56963828891551</v>
      </c>
      <c r="H619" s="7">
        <v>5.9799514394727709</v>
      </c>
      <c r="I619">
        <v>479.66</v>
      </c>
      <c r="J619">
        <v>1</v>
      </c>
      <c r="K619">
        <v>1.54</v>
      </c>
      <c r="L619">
        <v>50</v>
      </c>
      <c r="M619">
        <v>8.5</v>
      </c>
      <c r="N619">
        <v>865</v>
      </c>
      <c r="O619" s="1" t="s">
        <v>73</v>
      </c>
      <c r="Q619">
        <v>99.999999930225286</v>
      </c>
      <c r="R619" s="2">
        <v>0.99853738299999995</v>
      </c>
      <c r="S619">
        <v>59.720584945308374</v>
      </c>
      <c r="T619" s="2">
        <v>0.91779449599999996</v>
      </c>
    </row>
    <row r="620" spans="2:20" x14ac:dyDescent="0.25">
      <c r="B620" s="1" t="s">
        <v>37</v>
      </c>
      <c r="C620" s="1" t="s">
        <v>58</v>
      </c>
      <c r="D620" s="1" t="s">
        <v>18</v>
      </c>
      <c r="E620" s="1">
        <v>1724.02</v>
      </c>
      <c r="F620" s="1">
        <v>280</v>
      </c>
      <c r="G620" s="1">
        <v>139.56963828891551</v>
      </c>
      <c r="H620" s="7">
        <v>5.9799514394727709</v>
      </c>
      <c r="I620">
        <v>479.66</v>
      </c>
      <c r="J620">
        <v>1</v>
      </c>
      <c r="K620">
        <v>1.54</v>
      </c>
      <c r="L620">
        <v>60</v>
      </c>
      <c r="M620">
        <v>8.5</v>
      </c>
      <c r="N620">
        <v>865</v>
      </c>
      <c r="O620" s="1" t="s">
        <v>73</v>
      </c>
      <c r="Q620">
        <v>99.999999930225286</v>
      </c>
      <c r="R620" s="2">
        <v>0.99905907699999996</v>
      </c>
      <c r="S620">
        <v>59.594862156505044</v>
      </c>
      <c r="T620" s="2">
        <v>0.91751485399999999</v>
      </c>
    </row>
    <row r="621" spans="2:20" x14ac:dyDescent="0.25">
      <c r="B621" s="1" t="s">
        <v>37</v>
      </c>
      <c r="C621" s="1" t="s">
        <v>58</v>
      </c>
      <c r="D621" s="1" t="s">
        <v>18</v>
      </c>
      <c r="E621" s="1">
        <v>1724.02</v>
      </c>
      <c r="F621" s="1">
        <v>280</v>
      </c>
      <c r="G621" s="1">
        <v>139.56963828891551</v>
      </c>
      <c r="H621" s="7">
        <v>5.9799514394727709</v>
      </c>
      <c r="I621">
        <v>479.66</v>
      </c>
      <c r="J621">
        <v>1</v>
      </c>
      <c r="K621">
        <v>1.54</v>
      </c>
      <c r="L621">
        <v>70</v>
      </c>
      <c r="M621">
        <v>8.5</v>
      </c>
      <c r="N621">
        <v>865</v>
      </c>
      <c r="O621" s="1" t="s">
        <v>73</v>
      </c>
      <c r="Q621">
        <v>99.999999930225286</v>
      </c>
      <c r="R621" s="2">
        <v>0.99905907699999996</v>
      </c>
      <c r="S621">
        <v>59.460322338549865</v>
      </c>
      <c r="T621" s="2">
        <v>0.91703280099999995</v>
      </c>
    </row>
    <row r="622" spans="2:20" x14ac:dyDescent="0.25">
      <c r="B622" s="1" t="s">
        <v>37</v>
      </c>
      <c r="C622" s="1" t="s">
        <v>58</v>
      </c>
      <c r="D622" s="1" t="s">
        <v>18</v>
      </c>
      <c r="E622" s="1">
        <v>1724.02</v>
      </c>
      <c r="F622" s="1">
        <v>280</v>
      </c>
      <c r="G622" s="1">
        <v>139.56963828891551</v>
      </c>
      <c r="H622" s="7">
        <v>5.9799514394727709</v>
      </c>
      <c r="I622">
        <v>479.66</v>
      </c>
      <c r="J622">
        <v>1</v>
      </c>
      <c r="K622">
        <v>1.54</v>
      </c>
      <c r="L622">
        <v>80</v>
      </c>
      <c r="M622">
        <v>8.5</v>
      </c>
      <c r="N622">
        <v>865</v>
      </c>
      <c r="O622" s="1" t="s">
        <v>73</v>
      </c>
      <c r="Q622">
        <v>98.224067673270639</v>
      </c>
      <c r="R622" s="2">
        <v>0.99904208100000003</v>
      </c>
      <c r="S622">
        <v>59.440680627696679</v>
      </c>
      <c r="T622" s="2">
        <v>0.91696114200000001</v>
      </c>
    </row>
    <row r="623" spans="2:20" x14ac:dyDescent="0.25">
      <c r="B623" s="1" t="s">
        <v>37</v>
      </c>
      <c r="C623" s="1" t="s">
        <v>58</v>
      </c>
      <c r="D623" s="1" t="s">
        <v>18</v>
      </c>
      <c r="E623" s="1">
        <v>1724.02</v>
      </c>
      <c r="F623" s="1">
        <v>280</v>
      </c>
      <c r="G623" s="1">
        <v>139.56963828891551</v>
      </c>
      <c r="H623" s="7">
        <v>5.9799514394727709</v>
      </c>
      <c r="I623">
        <v>479.66</v>
      </c>
      <c r="J623">
        <v>1</v>
      </c>
      <c r="K623">
        <v>1.54</v>
      </c>
      <c r="L623">
        <v>90</v>
      </c>
      <c r="M623">
        <v>8.5</v>
      </c>
      <c r="N623">
        <v>865</v>
      </c>
      <c r="O623" s="1" t="s">
        <v>73</v>
      </c>
      <c r="Q623">
        <v>96.700092692117238</v>
      </c>
      <c r="R623" s="2">
        <v>0.99902699900000003</v>
      </c>
      <c r="S623">
        <v>59.405047860127198</v>
      </c>
      <c r="T623" s="2">
        <v>0.91683619199999999</v>
      </c>
    </row>
    <row r="624" spans="2:20" x14ac:dyDescent="0.25">
      <c r="B624" s="1" t="s">
        <v>37</v>
      </c>
      <c r="C624" s="1" t="s">
        <v>58</v>
      </c>
      <c r="D624" s="1" t="s">
        <v>18</v>
      </c>
      <c r="E624" s="1">
        <v>1724.02</v>
      </c>
      <c r="F624" s="1">
        <v>280</v>
      </c>
      <c r="G624" s="1">
        <v>139.56963828891551</v>
      </c>
      <c r="H624" s="7">
        <v>5.9799514394727709</v>
      </c>
      <c r="I624">
        <v>479.66</v>
      </c>
      <c r="J624">
        <v>1</v>
      </c>
      <c r="K624">
        <v>1.54</v>
      </c>
      <c r="L624">
        <v>100</v>
      </c>
      <c r="M624">
        <v>8.5</v>
      </c>
      <c r="N624">
        <v>865</v>
      </c>
      <c r="O624" s="1" t="s">
        <v>73</v>
      </c>
      <c r="Q624">
        <v>95.007639237473697</v>
      </c>
      <c r="R624" s="2">
        <v>0.99900968300000004</v>
      </c>
      <c r="S624">
        <v>59.38003444160163</v>
      </c>
      <c r="T624" s="2">
        <v>0.91674599899999998</v>
      </c>
    </row>
    <row r="625" spans="2:20" x14ac:dyDescent="0.25">
      <c r="B625" s="1" t="s">
        <v>37</v>
      </c>
      <c r="C625" s="1" t="s">
        <v>58</v>
      </c>
      <c r="D625" s="1" t="s">
        <v>18</v>
      </c>
      <c r="E625" s="1">
        <v>1724.02</v>
      </c>
      <c r="F625" s="1">
        <v>280</v>
      </c>
      <c r="G625" s="1">
        <v>139.56963828891551</v>
      </c>
      <c r="H625" s="7">
        <v>5.9799514394727709</v>
      </c>
      <c r="I625">
        <v>479.66</v>
      </c>
      <c r="J625">
        <v>1</v>
      </c>
      <c r="K625">
        <v>1.54</v>
      </c>
      <c r="L625">
        <v>110</v>
      </c>
      <c r="M625">
        <v>8.5</v>
      </c>
      <c r="N625">
        <v>865</v>
      </c>
      <c r="O625" s="1" t="s">
        <v>73</v>
      </c>
      <c r="Q625">
        <v>93.222418146498001</v>
      </c>
      <c r="R625" s="2">
        <v>0.99899073699999996</v>
      </c>
      <c r="S625">
        <v>59.361044287765814</v>
      </c>
      <c r="T625" s="2">
        <v>0.91667790400000004</v>
      </c>
    </row>
    <row r="626" spans="2:20" x14ac:dyDescent="0.25">
      <c r="B626" s="1" t="s">
        <v>37</v>
      </c>
      <c r="C626" s="1" t="s">
        <v>58</v>
      </c>
      <c r="D626" s="1" t="s">
        <v>18</v>
      </c>
      <c r="E626" s="1">
        <v>1724.02</v>
      </c>
      <c r="F626" s="1">
        <v>280</v>
      </c>
      <c r="G626" s="1">
        <v>139.56963828891551</v>
      </c>
      <c r="H626" s="7">
        <v>5.9799514394727709</v>
      </c>
      <c r="I626">
        <v>479.66</v>
      </c>
      <c r="J626">
        <v>1</v>
      </c>
      <c r="K626">
        <v>1.54</v>
      </c>
      <c r="L626">
        <v>120</v>
      </c>
      <c r="M626">
        <v>8.5</v>
      </c>
      <c r="N626">
        <v>865</v>
      </c>
      <c r="O626" s="1" t="s">
        <v>73</v>
      </c>
      <c r="Q626">
        <v>91.38013273232221</v>
      </c>
      <c r="R626" s="2">
        <v>0.99897041099999995</v>
      </c>
      <c r="S626">
        <v>59.345744219439418</v>
      </c>
      <c r="T626" s="2">
        <v>0.91662318399999998</v>
      </c>
    </row>
    <row r="627" spans="2:20" x14ac:dyDescent="0.25">
      <c r="B627" s="1" t="s">
        <v>37</v>
      </c>
      <c r="C627" s="1" t="s">
        <v>58</v>
      </c>
      <c r="D627" s="1" t="s">
        <v>18</v>
      </c>
      <c r="E627" s="1">
        <v>1724.02</v>
      </c>
      <c r="F627" s="1">
        <v>280</v>
      </c>
      <c r="G627" s="1">
        <v>139.56963828891551</v>
      </c>
      <c r="H627" s="7">
        <v>5.9799514394727709</v>
      </c>
      <c r="I627">
        <v>479.66</v>
      </c>
      <c r="J627">
        <v>1</v>
      </c>
      <c r="K627">
        <v>1.54</v>
      </c>
      <c r="L627">
        <v>130</v>
      </c>
      <c r="M627">
        <v>8.5</v>
      </c>
      <c r="N627">
        <v>865</v>
      </c>
      <c r="O627" s="1" t="s">
        <v>73</v>
      </c>
      <c r="Q627">
        <v>89.4997773148947</v>
      </c>
      <c r="R627" s="2">
        <v>0.99894880200000002</v>
      </c>
      <c r="S627">
        <v>59.332898794351941</v>
      </c>
      <c r="T627" s="2">
        <v>0.91657730000000004</v>
      </c>
    </row>
    <row r="628" spans="2:20" x14ac:dyDescent="0.25">
      <c r="B628" s="1" t="s">
        <v>37</v>
      </c>
      <c r="C628" s="1" t="s">
        <v>58</v>
      </c>
      <c r="D628" s="1" t="s">
        <v>18</v>
      </c>
      <c r="E628" s="1">
        <v>1724.02</v>
      </c>
      <c r="F628" s="1">
        <v>280</v>
      </c>
      <c r="G628" s="1">
        <v>139.56963828891551</v>
      </c>
      <c r="H628" s="7">
        <v>5.9799514394727709</v>
      </c>
      <c r="I628">
        <v>479.66</v>
      </c>
      <c r="J628">
        <v>1</v>
      </c>
      <c r="K628">
        <v>1.54</v>
      </c>
      <c r="L628">
        <v>140</v>
      </c>
      <c r="M628">
        <v>8.5</v>
      </c>
      <c r="N628">
        <v>865</v>
      </c>
      <c r="O628" s="1" t="s">
        <v>73</v>
      </c>
      <c r="Q628">
        <v>87.592479450650956</v>
      </c>
      <c r="R628" s="2">
        <v>0.99892593699999999</v>
      </c>
      <c r="S628">
        <v>59.321788598568183</v>
      </c>
      <c r="T628" s="2">
        <v>0.91653763600000004</v>
      </c>
    </row>
    <row r="629" spans="2:20" x14ac:dyDescent="0.25">
      <c r="B629" s="1" t="s">
        <v>37</v>
      </c>
      <c r="C629" s="1" t="s">
        <v>58</v>
      </c>
      <c r="D629" s="1" t="s">
        <v>18</v>
      </c>
      <c r="E629" s="1">
        <v>1724.02</v>
      </c>
      <c r="F629" s="1">
        <v>280</v>
      </c>
      <c r="G629" s="1">
        <v>139.56963828891551</v>
      </c>
      <c r="H629" s="7">
        <v>5.9799514394727709</v>
      </c>
      <c r="I629">
        <v>479.66</v>
      </c>
      <c r="J629">
        <v>1</v>
      </c>
      <c r="K629">
        <v>1.54</v>
      </c>
      <c r="L629">
        <v>150</v>
      </c>
      <c r="M629">
        <v>8.5</v>
      </c>
      <c r="N629">
        <v>865</v>
      </c>
      <c r="O629" s="1" t="s">
        <v>73</v>
      </c>
      <c r="Q629">
        <v>85.665257846595097</v>
      </c>
      <c r="R629" s="2">
        <v>0.99890180100000003</v>
      </c>
      <c r="S629">
        <v>59.311960157932852</v>
      </c>
      <c r="T629" s="2">
        <v>0.91650255800000002</v>
      </c>
    </row>
    <row r="630" spans="2:20" x14ac:dyDescent="0.25">
      <c r="B630" s="1" t="s">
        <v>37</v>
      </c>
      <c r="C630" s="1" t="s">
        <v>58</v>
      </c>
      <c r="D630" s="1" t="s">
        <v>18</v>
      </c>
      <c r="E630" s="1">
        <v>1724.02</v>
      </c>
      <c r="F630" s="1">
        <v>280</v>
      </c>
      <c r="G630" s="1">
        <v>139.56963828891551</v>
      </c>
      <c r="H630" s="7">
        <v>5.9799514394727709</v>
      </c>
      <c r="I630">
        <v>479.66</v>
      </c>
      <c r="J630">
        <v>1</v>
      </c>
      <c r="K630">
        <v>1.54</v>
      </c>
      <c r="L630">
        <v>160</v>
      </c>
      <c r="M630">
        <v>8.5</v>
      </c>
      <c r="N630">
        <v>865</v>
      </c>
      <c r="O630" s="1" t="s">
        <v>73</v>
      </c>
      <c r="Q630">
        <v>83.72279956844136</v>
      </c>
      <c r="R630" s="2">
        <v>0.99887634999999997</v>
      </c>
      <c r="S630">
        <v>59.303111153640593</v>
      </c>
      <c r="T630" s="2">
        <v>0.91647098000000005</v>
      </c>
    </row>
    <row r="631" spans="2:20" x14ac:dyDescent="0.25">
      <c r="B631" s="1" t="s">
        <v>37</v>
      </c>
      <c r="C631" s="1" t="s">
        <v>58</v>
      </c>
      <c r="D631" s="1" t="s">
        <v>18</v>
      </c>
      <c r="E631" s="1">
        <v>1724.02</v>
      </c>
      <c r="F631" s="1">
        <v>280</v>
      </c>
      <c r="G631" s="1">
        <v>139.56963828891551</v>
      </c>
      <c r="H631" s="7">
        <v>5.9799514394727709</v>
      </c>
      <c r="I631">
        <v>479.66</v>
      </c>
      <c r="J631">
        <v>1</v>
      </c>
      <c r="K631">
        <v>1.54</v>
      </c>
      <c r="L631">
        <v>170</v>
      </c>
      <c r="M631">
        <v>8.5</v>
      </c>
      <c r="N631">
        <v>865</v>
      </c>
      <c r="O631" s="1" t="s">
        <v>73</v>
      </c>
      <c r="Q631">
        <v>81.768380966501283</v>
      </c>
      <c r="R631" s="2">
        <v>0.99884952299999996</v>
      </c>
      <c r="S631">
        <v>59.295030868965647</v>
      </c>
      <c r="T631" s="2">
        <v>0.91644214599999996</v>
      </c>
    </row>
    <row r="632" spans="2:20" x14ac:dyDescent="0.25">
      <c r="B632" s="1" t="s">
        <v>37</v>
      </c>
      <c r="C632" s="1" t="s">
        <v>58</v>
      </c>
      <c r="D632" s="1" t="s">
        <v>18</v>
      </c>
      <c r="E632" s="1">
        <v>1724.02</v>
      </c>
      <c r="F632" s="1">
        <v>280</v>
      </c>
      <c r="G632" s="1">
        <v>139.56963828891551</v>
      </c>
      <c r="H632" s="7">
        <v>5.9799514394727709</v>
      </c>
      <c r="I632">
        <v>479.66</v>
      </c>
      <c r="J632">
        <v>1</v>
      </c>
      <c r="K632">
        <v>1.54</v>
      </c>
      <c r="L632">
        <v>180</v>
      </c>
      <c r="M632">
        <v>8.5</v>
      </c>
      <c r="N632">
        <v>865</v>
      </c>
      <c r="O632" s="1" t="s">
        <v>73</v>
      </c>
      <c r="Q632">
        <v>79.804378297794585</v>
      </c>
      <c r="R632" s="2">
        <v>0.99882124299999997</v>
      </c>
      <c r="S632">
        <v>59.287566427525917</v>
      </c>
      <c r="T632" s="2">
        <v>0.91641550800000005</v>
      </c>
    </row>
    <row r="633" spans="2:20" x14ac:dyDescent="0.25">
      <c r="B633" s="1" t="s">
        <v>37</v>
      </c>
      <c r="C633" s="1" t="s">
        <v>58</v>
      </c>
      <c r="D633" s="1" t="s">
        <v>18</v>
      </c>
      <c r="E633" s="1">
        <v>1724.02</v>
      </c>
      <c r="F633" s="1">
        <v>280</v>
      </c>
      <c r="G633" s="1">
        <v>139.56963828891551</v>
      </c>
      <c r="H633" s="7">
        <v>5.9799514394727709</v>
      </c>
      <c r="I633">
        <v>479.66</v>
      </c>
      <c r="J633">
        <v>1</v>
      </c>
      <c r="K633">
        <v>1.54</v>
      </c>
      <c r="L633">
        <v>190</v>
      </c>
      <c r="M633">
        <v>8.5</v>
      </c>
      <c r="N633">
        <v>865</v>
      </c>
      <c r="O633" s="1" t="s">
        <v>73</v>
      </c>
      <c r="Q633">
        <v>77.832568949283441</v>
      </c>
      <c r="R633" s="2">
        <v>0.99879141699999996</v>
      </c>
      <c r="S633">
        <v>59.280603437158739</v>
      </c>
      <c r="T633" s="2">
        <v>0.91639065900000005</v>
      </c>
    </row>
    <row r="634" spans="2:20" x14ac:dyDescent="0.25">
      <c r="B634" s="1" t="s">
        <v>37</v>
      </c>
      <c r="C634" s="1" t="s">
        <v>58</v>
      </c>
      <c r="D634" s="1" t="s">
        <v>18</v>
      </c>
      <c r="E634" s="1">
        <v>1724.02</v>
      </c>
      <c r="F634" s="1">
        <v>280</v>
      </c>
      <c r="G634" s="1">
        <v>139.569638288916</v>
      </c>
      <c r="H634" s="7">
        <v>5.9799514394727709</v>
      </c>
      <c r="I634">
        <v>479.66</v>
      </c>
      <c r="J634">
        <v>1</v>
      </c>
      <c r="K634">
        <v>1.54</v>
      </c>
      <c r="L634">
        <v>200</v>
      </c>
      <c r="M634">
        <v>8.5</v>
      </c>
      <c r="N634">
        <v>865</v>
      </c>
      <c r="O634" s="1" t="s">
        <v>73</v>
      </c>
      <c r="Q634">
        <v>75.8543173218454</v>
      </c>
      <c r="R634" s="2">
        <v>0.99875993699999999</v>
      </c>
      <c r="S634">
        <v>59.274054276547595</v>
      </c>
      <c r="T634" s="2">
        <v>0.91636728499999998</v>
      </c>
    </row>
    <row r="635" spans="2:20" x14ac:dyDescent="0.25">
      <c r="B635" s="1" t="s">
        <v>38</v>
      </c>
      <c r="C635" s="1" t="s">
        <v>58</v>
      </c>
      <c r="D635" s="1" t="s">
        <v>59</v>
      </c>
      <c r="E635" s="1">
        <v>1724.02</v>
      </c>
      <c r="F635" s="1">
        <v>268.62262387036458</v>
      </c>
      <c r="G635">
        <v>120</v>
      </c>
      <c r="H635" s="7">
        <v>5.8000005382768682</v>
      </c>
      <c r="I635">
        <v>569.74329999999998</v>
      </c>
      <c r="J635">
        <v>0.85</v>
      </c>
      <c r="K635">
        <v>1</v>
      </c>
      <c r="L635">
        <v>75</v>
      </c>
      <c r="M635">
        <v>3</v>
      </c>
      <c r="N635">
        <v>1500</v>
      </c>
      <c r="O635" s="1" t="s">
        <v>74</v>
      </c>
      <c r="Q635">
        <v>100</v>
      </c>
      <c r="R635" s="2">
        <v>0.93389997199999997</v>
      </c>
      <c r="S635" s="2">
        <v>89.287921876272392</v>
      </c>
      <c r="T635" s="2">
        <v>0.969082267</v>
      </c>
    </row>
    <row r="636" spans="2:20" x14ac:dyDescent="0.25">
      <c r="B636" s="1" t="s">
        <v>38</v>
      </c>
      <c r="C636" s="1" t="s">
        <v>58</v>
      </c>
      <c r="D636" s="1" t="s">
        <v>59</v>
      </c>
      <c r="E636" s="1">
        <v>1724.02</v>
      </c>
      <c r="F636" s="1">
        <v>268.62262387036458</v>
      </c>
      <c r="G636">
        <v>120</v>
      </c>
      <c r="H636" s="7">
        <v>5.8000005382768682</v>
      </c>
      <c r="I636">
        <v>569.74329999999998</v>
      </c>
      <c r="J636">
        <v>0.85</v>
      </c>
      <c r="K636">
        <v>1.0499999999999998</v>
      </c>
      <c r="L636">
        <v>75</v>
      </c>
      <c r="M636">
        <v>3</v>
      </c>
      <c r="N636">
        <v>1500</v>
      </c>
      <c r="O636" s="1" t="s">
        <v>74</v>
      </c>
      <c r="Q636">
        <v>100</v>
      </c>
      <c r="R636" s="2">
        <v>0.93390019499999999</v>
      </c>
      <c r="S636" s="2">
        <v>88.969585795067744</v>
      </c>
      <c r="T636" s="2">
        <v>0.97189556799999999</v>
      </c>
    </row>
    <row r="637" spans="2:20" x14ac:dyDescent="0.25">
      <c r="B637" s="1" t="s">
        <v>38</v>
      </c>
      <c r="C637" s="1" t="s">
        <v>58</v>
      </c>
      <c r="D637" s="1" t="s">
        <v>59</v>
      </c>
      <c r="E637" s="1">
        <v>1724.02</v>
      </c>
      <c r="F637" s="1">
        <v>268.62262387036458</v>
      </c>
      <c r="G637">
        <v>120</v>
      </c>
      <c r="H637" s="7">
        <v>5.8000005382768682</v>
      </c>
      <c r="I637">
        <v>569.74329999999998</v>
      </c>
      <c r="J637">
        <v>0.85</v>
      </c>
      <c r="K637">
        <v>1.1000000000000001</v>
      </c>
      <c r="L637">
        <v>75</v>
      </c>
      <c r="M637">
        <v>3</v>
      </c>
      <c r="N637">
        <v>1500</v>
      </c>
      <c r="O637" s="1" t="s">
        <v>74</v>
      </c>
      <c r="Q637">
        <v>100</v>
      </c>
      <c r="R637" s="2">
        <v>0.93390015299999996</v>
      </c>
      <c r="S637" s="2">
        <v>88.647640679691818</v>
      </c>
      <c r="T637" s="2">
        <v>0.97454899900000003</v>
      </c>
    </row>
    <row r="638" spans="2:20" x14ac:dyDescent="0.25">
      <c r="B638" s="1" t="s">
        <v>38</v>
      </c>
      <c r="C638" s="1" t="s">
        <v>58</v>
      </c>
      <c r="D638" s="1" t="s">
        <v>59</v>
      </c>
      <c r="E638" s="1">
        <v>1724.02</v>
      </c>
      <c r="F638" s="1">
        <v>268.62262387036458</v>
      </c>
      <c r="G638">
        <v>120</v>
      </c>
      <c r="H638" s="7">
        <v>5.8000005382768682</v>
      </c>
      <c r="I638">
        <v>569.74329999999998</v>
      </c>
      <c r="J638">
        <v>0.85</v>
      </c>
      <c r="K638">
        <v>1.1499999999999999</v>
      </c>
      <c r="L638">
        <v>75</v>
      </c>
      <c r="M638">
        <v>3</v>
      </c>
      <c r="N638">
        <v>1500</v>
      </c>
      <c r="O638" s="1" t="s">
        <v>74</v>
      </c>
      <c r="Q638">
        <v>100</v>
      </c>
      <c r="R638" s="2">
        <v>0.93390016099999995</v>
      </c>
      <c r="S638" s="2">
        <v>88.322327566198666</v>
      </c>
      <c r="T638" s="2">
        <v>0.97705394599999995</v>
      </c>
    </row>
    <row r="639" spans="2:20" x14ac:dyDescent="0.25">
      <c r="B639" s="1" t="s">
        <v>38</v>
      </c>
      <c r="C639" s="1" t="s">
        <v>58</v>
      </c>
      <c r="D639" s="1" t="s">
        <v>59</v>
      </c>
      <c r="E639" s="1">
        <v>1724.02</v>
      </c>
      <c r="F639" s="1">
        <v>268.62262387036458</v>
      </c>
      <c r="G639">
        <v>120</v>
      </c>
      <c r="H639" s="7">
        <v>5.8000005382768682</v>
      </c>
      <c r="I639">
        <v>569.74329999999998</v>
      </c>
      <c r="J639">
        <v>0.85</v>
      </c>
      <c r="K639">
        <v>1.1999999999999997</v>
      </c>
      <c r="L639">
        <v>75</v>
      </c>
      <c r="M639">
        <v>3</v>
      </c>
      <c r="N639">
        <v>1500</v>
      </c>
      <c r="O639" s="1" t="s">
        <v>74</v>
      </c>
      <c r="Q639">
        <v>100</v>
      </c>
      <c r="R639" s="2">
        <v>0.93390015900000001</v>
      </c>
      <c r="S639" s="2">
        <v>87.993780891675627</v>
      </c>
      <c r="T639" s="2">
        <v>0.97942010300000004</v>
      </c>
    </row>
    <row r="640" spans="2:20" x14ac:dyDescent="0.25">
      <c r="B640" s="1" t="s">
        <v>38</v>
      </c>
      <c r="C640" s="1" t="s">
        <v>58</v>
      </c>
      <c r="D640" s="1" t="s">
        <v>59</v>
      </c>
      <c r="E640" s="1">
        <v>1724.02</v>
      </c>
      <c r="F640" s="1">
        <v>268.62262387036458</v>
      </c>
      <c r="G640">
        <v>120</v>
      </c>
      <c r="H640" s="7">
        <v>5.8000005382768682</v>
      </c>
      <c r="I640">
        <v>569.74329999999998</v>
      </c>
      <c r="J640">
        <v>0.85</v>
      </c>
      <c r="K640">
        <v>1.25</v>
      </c>
      <c r="L640">
        <v>75</v>
      </c>
      <c r="M640">
        <v>3</v>
      </c>
      <c r="N640">
        <v>1500</v>
      </c>
      <c r="O640" s="1" t="s">
        <v>74</v>
      </c>
      <c r="Q640">
        <v>100</v>
      </c>
      <c r="R640" s="2">
        <v>0.93390015999999998</v>
      </c>
      <c r="S640" s="2">
        <v>87.661833710742798</v>
      </c>
      <c r="T640" s="2">
        <v>0.98165419399999998</v>
      </c>
    </row>
    <row r="641" spans="2:20" x14ac:dyDescent="0.25">
      <c r="B641" s="1" t="s">
        <v>38</v>
      </c>
      <c r="C641" s="1" t="s">
        <v>58</v>
      </c>
      <c r="D641" s="1" t="s">
        <v>59</v>
      </c>
      <c r="E641" s="1">
        <v>1724.02</v>
      </c>
      <c r="F641" s="1">
        <v>268.62262387036458</v>
      </c>
      <c r="G641">
        <v>120</v>
      </c>
      <c r="H641" s="7">
        <v>5.8000005382768682</v>
      </c>
      <c r="I641">
        <v>569.74329999999998</v>
      </c>
      <c r="J641">
        <v>0.85</v>
      </c>
      <c r="K641">
        <v>1.2999999999999998</v>
      </c>
      <c r="L641">
        <v>75</v>
      </c>
      <c r="M641">
        <v>3</v>
      </c>
      <c r="N641">
        <v>1500</v>
      </c>
      <c r="O641" s="1" t="s">
        <v>74</v>
      </c>
      <c r="Q641">
        <v>100</v>
      </c>
      <c r="R641" s="2">
        <v>0.93390015999999998</v>
      </c>
      <c r="S641" s="2">
        <v>87.296860327483486</v>
      </c>
      <c r="T641" s="2">
        <v>0.98355461700000002</v>
      </c>
    </row>
    <row r="642" spans="2:20" x14ac:dyDescent="0.25">
      <c r="B642" s="1" t="s">
        <v>38</v>
      </c>
      <c r="C642" s="1" t="s">
        <v>58</v>
      </c>
      <c r="D642" s="1" t="s">
        <v>59</v>
      </c>
      <c r="E642" s="1">
        <v>1724.02</v>
      </c>
      <c r="F642" s="1">
        <v>268.62262387036458</v>
      </c>
      <c r="G642">
        <v>120</v>
      </c>
      <c r="H642" s="7">
        <v>5.8000005382768682</v>
      </c>
      <c r="I642">
        <v>569.74329999999998</v>
      </c>
      <c r="J642">
        <v>0.85</v>
      </c>
      <c r="K642">
        <v>1.35</v>
      </c>
      <c r="L642">
        <v>75</v>
      </c>
      <c r="M642">
        <v>3</v>
      </c>
      <c r="N642">
        <v>1500</v>
      </c>
      <c r="O642" s="1" t="s">
        <v>74</v>
      </c>
      <c r="Q642">
        <v>100</v>
      </c>
      <c r="R642" s="2">
        <v>0.93390015999999998</v>
      </c>
      <c r="S642" s="2">
        <v>86.637186102988736</v>
      </c>
      <c r="T642" s="2">
        <v>0.98333258999999995</v>
      </c>
    </row>
    <row r="643" spans="2:20" x14ac:dyDescent="0.25">
      <c r="B643" s="1" t="s">
        <v>38</v>
      </c>
      <c r="C643" s="1" t="s">
        <v>58</v>
      </c>
      <c r="D643" s="1" t="s">
        <v>59</v>
      </c>
      <c r="E643" s="1">
        <v>1724.02</v>
      </c>
      <c r="F643" s="1">
        <v>268.62262387036458</v>
      </c>
      <c r="G643">
        <v>120</v>
      </c>
      <c r="H643" s="7">
        <v>5.8000005382768682</v>
      </c>
      <c r="I643">
        <v>569.74329999999998</v>
      </c>
      <c r="J643">
        <v>0.85</v>
      </c>
      <c r="K643">
        <v>1.4</v>
      </c>
      <c r="L643">
        <v>75</v>
      </c>
      <c r="M643">
        <v>3</v>
      </c>
      <c r="N643">
        <v>1500</v>
      </c>
      <c r="O643" s="1" t="s">
        <v>74</v>
      </c>
      <c r="Q643">
        <v>100</v>
      </c>
      <c r="R643" s="2">
        <v>0.93390015999999998</v>
      </c>
      <c r="S643" s="2">
        <v>85.940618841914059</v>
      </c>
      <c r="T643" s="2">
        <v>0.98285386699999999</v>
      </c>
    </row>
    <row r="644" spans="2:20" x14ac:dyDescent="0.25">
      <c r="B644" s="1" t="s">
        <v>38</v>
      </c>
      <c r="C644" s="1" t="s">
        <v>58</v>
      </c>
      <c r="D644" s="1" t="s">
        <v>59</v>
      </c>
      <c r="E644" s="1">
        <v>1724.02</v>
      </c>
      <c r="F644" s="1">
        <v>268.62262387036458</v>
      </c>
      <c r="G644">
        <v>120</v>
      </c>
      <c r="H644" s="7">
        <v>5.8000005382768682</v>
      </c>
      <c r="I644">
        <v>569.74329999999998</v>
      </c>
      <c r="J644">
        <v>0.85</v>
      </c>
      <c r="K644">
        <v>1.4499999999999997</v>
      </c>
      <c r="L644">
        <v>75</v>
      </c>
      <c r="M644">
        <v>3</v>
      </c>
      <c r="N644">
        <v>1500</v>
      </c>
      <c r="O644" s="1" t="s">
        <v>74</v>
      </c>
      <c r="Q644">
        <v>100</v>
      </c>
      <c r="R644" s="2">
        <v>0.93390015999999998</v>
      </c>
      <c r="S644" s="2">
        <v>85.242805643603404</v>
      </c>
      <c r="T644" s="2">
        <v>0.982363243</v>
      </c>
    </row>
    <row r="645" spans="2:20" x14ac:dyDescent="0.25">
      <c r="B645" s="1" t="s">
        <v>38</v>
      </c>
      <c r="C645" s="1" t="s">
        <v>58</v>
      </c>
      <c r="D645" s="1" t="s">
        <v>59</v>
      </c>
      <c r="E645" s="1">
        <v>1724.02</v>
      </c>
      <c r="F645" s="1">
        <v>268.62262387036458</v>
      </c>
      <c r="G645">
        <v>120</v>
      </c>
      <c r="H645" s="7">
        <v>5.8000005382768682</v>
      </c>
      <c r="I645">
        <v>569.74329999999998</v>
      </c>
      <c r="J645">
        <v>0.85</v>
      </c>
      <c r="K645">
        <v>1.5</v>
      </c>
      <c r="L645">
        <v>75</v>
      </c>
      <c r="M645">
        <v>3</v>
      </c>
      <c r="N645">
        <v>1500</v>
      </c>
      <c r="O645" s="1" t="s">
        <v>74</v>
      </c>
      <c r="Q645">
        <v>100</v>
      </c>
      <c r="R645" s="2">
        <v>0.93390015999999998</v>
      </c>
      <c r="S645" s="2">
        <v>84.546620257700212</v>
      </c>
      <c r="T645" s="2">
        <v>0.98187490399999999</v>
      </c>
    </row>
    <row r="646" spans="2:20" x14ac:dyDescent="0.25">
      <c r="B646" s="1" t="s">
        <v>38</v>
      </c>
      <c r="C646" s="1" t="s">
        <v>58</v>
      </c>
      <c r="D646" s="1" t="s">
        <v>59</v>
      </c>
      <c r="E646" s="1">
        <v>1724.02</v>
      </c>
      <c r="F646" s="1">
        <v>268.62262387036458</v>
      </c>
      <c r="G646">
        <v>120</v>
      </c>
      <c r="H646" s="7">
        <v>5.8000005382768682</v>
      </c>
      <c r="I646">
        <v>569.74329999999998</v>
      </c>
      <c r="J646">
        <v>0.85</v>
      </c>
      <c r="K646">
        <v>1.5499999999999998</v>
      </c>
      <c r="L646">
        <v>75</v>
      </c>
      <c r="M646">
        <v>3</v>
      </c>
      <c r="N646">
        <v>1500</v>
      </c>
      <c r="O646" s="1" t="s">
        <v>74</v>
      </c>
      <c r="Q646">
        <v>100</v>
      </c>
      <c r="R646" s="2">
        <v>0.93390015999999998</v>
      </c>
      <c r="S646" s="2">
        <v>83.853302335347138</v>
      </c>
      <c r="T646" s="2">
        <v>0.98139115499999996</v>
      </c>
    </row>
    <row r="647" spans="2:20" x14ac:dyDescent="0.25">
      <c r="B647" s="1" t="s">
        <v>38</v>
      </c>
      <c r="C647" s="1" t="s">
        <v>58</v>
      </c>
      <c r="D647" s="1" t="s">
        <v>59</v>
      </c>
      <c r="E647" s="1">
        <v>1724.02</v>
      </c>
      <c r="F647" s="1">
        <v>268.62262387036458</v>
      </c>
      <c r="G647">
        <v>120</v>
      </c>
      <c r="H647" s="7">
        <v>5.8000005382768682</v>
      </c>
      <c r="I647">
        <v>569.74329999999998</v>
      </c>
      <c r="J647">
        <v>0.85</v>
      </c>
      <c r="K647">
        <v>1.6</v>
      </c>
      <c r="L647">
        <v>75</v>
      </c>
      <c r="M647">
        <v>3</v>
      </c>
      <c r="N647">
        <v>1500</v>
      </c>
      <c r="O647" s="1" t="s">
        <v>74</v>
      </c>
      <c r="Q647">
        <v>100</v>
      </c>
      <c r="R647" s="2">
        <v>0.93390015999999998</v>
      </c>
      <c r="S647" s="2">
        <v>83.163680948563837</v>
      </c>
      <c r="T647" s="2">
        <v>0.98091292200000002</v>
      </c>
    </row>
    <row r="648" spans="2:20" x14ac:dyDescent="0.25">
      <c r="B648" s="1" t="s">
        <v>38</v>
      </c>
      <c r="C648" s="1" t="s">
        <v>58</v>
      </c>
      <c r="D648" s="1" t="s">
        <v>59</v>
      </c>
      <c r="E648" s="1">
        <v>1724.02</v>
      </c>
      <c r="F648" s="1">
        <v>268.62262387036458</v>
      </c>
      <c r="G648">
        <v>122</v>
      </c>
      <c r="H648" s="7">
        <v>5.8000005382768682</v>
      </c>
      <c r="I648">
        <v>569.74329999999998</v>
      </c>
      <c r="J648">
        <v>0.85</v>
      </c>
      <c r="K648">
        <v>1</v>
      </c>
      <c r="L648">
        <v>75</v>
      </c>
      <c r="M648">
        <v>3</v>
      </c>
      <c r="N648">
        <v>1500</v>
      </c>
      <c r="O648" s="1" t="s">
        <v>74</v>
      </c>
      <c r="Q648">
        <v>100</v>
      </c>
      <c r="R648" s="2">
        <v>0.93390031900000003</v>
      </c>
      <c r="S648" s="2">
        <v>89.287956801806189</v>
      </c>
      <c r="T648" s="2">
        <v>0.96908247999999997</v>
      </c>
    </row>
    <row r="649" spans="2:20" x14ac:dyDescent="0.25">
      <c r="B649" s="1" t="s">
        <v>38</v>
      </c>
      <c r="C649" s="1" t="s">
        <v>58</v>
      </c>
      <c r="D649" s="1" t="s">
        <v>59</v>
      </c>
      <c r="E649" s="1">
        <v>1724.02</v>
      </c>
      <c r="F649" s="1">
        <v>268.62262387036458</v>
      </c>
      <c r="G649">
        <v>122</v>
      </c>
      <c r="H649" s="7">
        <v>5.8000005382768682</v>
      </c>
      <c r="I649">
        <v>569.74329999999998</v>
      </c>
      <c r="J649">
        <v>0.85</v>
      </c>
      <c r="K649">
        <v>1.0499999999999998</v>
      </c>
      <c r="L649">
        <v>75</v>
      </c>
      <c r="M649">
        <v>3</v>
      </c>
      <c r="N649">
        <v>1500</v>
      </c>
      <c r="O649" s="1" t="s">
        <v>74</v>
      </c>
      <c r="Q649">
        <v>100</v>
      </c>
      <c r="R649" s="2">
        <v>0.93390029600000002</v>
      </c>
      <c r="S649" s="2">
        <v>88.969576755684955</v>
      </c>
      <c r="T649" s="2">
        <v>0.97189552700000004</v>
      </c>
    </row>
    <row r="650" spans="2:20" x14ac:dyDescent="0.25">
      <c r="B650" s="1" t="s">
        <v>38</v>
      </c>
      <c r="C650" s="1" t="s">
        <v>58</v>
      </c>
      <c r="D650" s="1" t="s">
        <v>59</v>
      </c>
      <c r="E650" s="1">
        <v>1724.02</v>
      </c>
      <c r="F650" s="1">
        <v>268.62262387036458</v>
      </c>
      <c r="G650">
        <v>122</v>
      </c>
      <c r="H650" s="7">
        <v>5.8000005382768682</v>
      </c>
      <c r="I650">
        <v>569.74329999999998</v>
      </c>
      <c r="J650">
        <v>0.85</v>
      </c>
      <c r="K650">
        <v>1.1000000000000001</v>
      </c>
      <c r="L650">
        <v>75</v>
      </c>
      <c r="M650">
        <v>3</v>
      </c>
      <c r="N650">
        <v>1500</v>
      </c>
      <c r="O650" s="1" t="s">
        <v>74</v>
      </c>
      <c r="Q650">
        <v>100</v>
      </c>
      <c r="R650" s="2">
        <v>0.93390030000000002</v>
      </c>
      <c r="S650" s="2">
        <v>88.647639001028281</v>
      </c>
      <c r="T650" s="2">
        <v>0.97454900499999997</v>
      </c>
    </row>
    <row r="651" spans="2:20" x14ac:dyDescent="0.25">
      <c r="B651" s="1" t="s">
        <v>38</v>
      </c>
      <c r="C651" s="1" t="s">
        <v>58</v>
      </c>
      <c r="D651" s="1" t="s">
        <v>59</v>
      </c>
      <c r="E651" s="1">
        <v>1724.02</v>
      </c>
      <c r="F651" s="1">
        <v>268.62262387036458</v>
      </c>
      <c r="G651">
        <v>122</v>
      </c>
      <c r="H651" s="7">
        <v>5.8000005382768682</v>
      </c>
      <c r="I651">
        <v>569.74329999999998</v>
      </c>
      <c r="J651">
        <v>0.85</v>
      </c>
      <c r="K651">
        <v>1.1499999999999999</v>
      </c>
      <c r="L651">
        <v>75</v>
      </c>
      <c r="M651">
        <v>3</v>
      </c>
      <c r="N651">
        <v>1500</v>
      </c>
      <c r="O651" s="1" t="s">
        <v>74</v>
      </c>
      <c r="Q651">
        <v>100</v>
      </c>
      <c r="R651" s="2">
        <v>0.93390030000000002</v>
      </c>
      <c r="S651" s="2">
        <v>88.322324979550089</v>
      </c>
      <c r="T651" s="2">
        <v>0.97705394199999995</v>
      </c>
    </row>
    <row r="652" spans="2:20" x14ac:dyDescent="0.25">
      <c r="B652" s="1" t="s">
        <v>38</v>
      </c>
      <c r="C652" s="1" t="s">
        <v>58</v>
      </c>
      <c r="D652" s="1" t="s">
        <v>59</v>
      </c>
      <c r="E652" s="1">
        <v>1724.02</v>
      </c>
      <c r="F652" s="1">
        <v>268.62262387036458</v>
      </c>
      <c r="G652">
        <v>122</v>
      </c>
      <c r="H652" s="7">
        <v>5.8000005382768682</v>
      </c>
      <c r="I652">
        <v>569.74329999999998</v>
      </c>
      <c r="J652">
        <v>0.85</v>
      </c>
      <c r="K652">
        <v>1.1999999999999997</v>
      </c>
      <c r="L652">
        <v>75</v>
      </c>
      <c r="M652">
        <v>3</v>
      </c>
      <c r="N652">
        <v>1500</v>
      </c>
      <c r="O652" s="1" t="s">
        <v>74</v>
      </c>
      <c r="Q652">
        <v>100</v>
      </c>
      <c r="R652" s="2">
        <v>0.93390030000000002</v>
      </c>
      <c r="S652" s="2">
        <v>87.993779006231861</v>
      </c>
      <c r="T652" s="2">
        <v>0.97942010000000002</v>
      </c>
    </row>
    <row r="653" spans="2:20" x14ac:dyDescent="0.25">
      <c r="B653" s="1" t="s">
        <v>38</v>
      </c>
      <c r="C653" s="1" t="s">
        <v>58</v>
      </c>
      <c r="D653" s="1" t="s">
        <v>59</v>
      </c>
      <c r="E653" s="1">
        <v>1724.02</v>
      </c>
      <c r="F653" s="1">
        <v>268.62262387036458</v>
      </c>
      <c r="G653">
        <v>122</v>
      </c>
      <c r="H653" s="7">
        <v>5.8000005382768682</v>
      </c>
      <c r="I653">
        <v>569.74329999999998</v>
      </c>
      <c r="J653">
        <v>0.85</v>
      </c>
      <c r="K653">
        <v>1.25</v>
      </c>
      <c r="L653">
        <v>75</v>
      </c>
      <c r="M653">
        <v>3</v>
      </c>
      <c r="N653">
        <v>1500</v>
      </c>
      <c r="O653" s="1" t="s">
        <v>74</v>
      </c>
      <c r="Q653">
        <v>100</v>
      </c>
      <c r="R653" s="2">
        <v>0.93390030000000002</v>
      </c>
      <c r="S653" s="2">
        <v>87.661831938165648</v>
      </c>
      <c r="T653" s="2">
        <v>0.98165418999999998</v>
      </c>
    </row>
    <row r="654" spans="2:20" x14ac:dyDescent="0.25">
      <c r="B654" s="1" t="s">
        <v>38</v>
      </c>
      <c r="C654" s="1" t="s">
        <v>58</v>
      </c>
      <c r="D654" s="1" t="s">
        <v>59</v>
      </c>
      <c r="E654" s="1">
        <v>1724.02</v>
      </c>
      <c r="F654" s="1">
        <v>268.62262387036458</v>
      </c>
      <c r="G654">
        <v>122</v>
      </c>
      <c r="H654" s="7">
        <v>5.8000005382768682</v>
      </c>
      <c r="I654">
        <v>569.74329999999998</v>
      </c>
      <c r="J654">
        <v>0.85</v>
      </c>
      <c r="K654">
        <v>1.2999999999999998</v>
      </c>
      <c r="L654">
        <v>75</v>
      </c>
      <c r="M654">
        <v>3</v>
      </c>
      <c r="N654">
        <v>1500</v>
      </c>
      <c r="O654" s="1" t="s">
        <v>74</v>
      </c>
      <c r="Q654">
        <v>100</v>
      </c>
      <c r="R654" s="2">
        <v>0.93390030000000002</v>
      </c>
      <c r="S654" s="2">
        <v>87.296859217697261</v>
      </c>
      <c r="T654" s="2">
        <v>0.98355461799999999</v>
      </c>
    </row>
    <row r="655" spans="2:20" x14ac:dyDescent="0.25">
      <c r="B655" s="1" t="s">
        <v>38</v>
      </c>
      <c r="C655" s="1" t="s">
        <v>58</v>
      </c>
      <c r="D655" s="1" t="s">
        <v>59</v>
      </c>
      <c r="E655" s="1">
        <v>1724.02</v>
      </c>
      <c r="F655" s="1">
        <v>268.62262387036458</v>
      </c>
      <c r="G655">
        <v>122</v>
      </c>
      <c r="H655" s="7">
        <v>5.8000005382768682</v>
      </c>
      <c r="I655">
        <v>569.74329999999998</v>
      </c>
      <c r="J655">
        <v>0.85</v>
      </c>
      <c r="K655">
        <v>1.35</v>
      </c>
      <c r="L655">
        <v>75</v>
      </c>
      <c r="M655">
        <v>3</v>
      </c>
      <c r="N655">
        <v>1500</v>
      </c>
      <c r="O655" s="1" t="s">
        <v>74</v>
      </c>
      <c r="Q655">
        <v>100</v>
      </c>
      <c r="R655" s="2">
        <v>0.93390030000000002</v>
      </c>
      <c r="S655" s="2">
        <v>86.637185205761256</v>
      </c>
      <c r="T655" s="2">
        <v>0.98333259799999995</v>
      </c>
    </row>
    <row r="656" spans="2:20" x14ac:dyDescent="0.25">
      <c r="B656" s="1" t="s">
        <v>38</v>
      </c>
      <c r="C656" s="1" t="s">
        <v>58</v>
      </c>
      <c r="D656" s="1" t="s">
        <v>59</v>
      </c>
      <c r="E656" s="1">
        <v>1724.02</v>
      </c>
      <c r="F656" s="1">
        <v>268.62262387036458</v>
      </c>
      <c r="G656">
        <v>122</v>
      </c>
      <c r="H656" s="7">
        <v>5.8000005382768682</v>
      </c>
      <c r="I656">
        <v>569.74329999999998</v>
      </c>
      <c r="J656">
        <v>0.85</v>
      </c>
      <c r="K656">
        <v>1.4</v>
      </c>
      <c r="L656">
        <v>75</v>
      </c>
      <c r="M656">
        <v>3</v>
      </c>
      <c r="N656">
        <v>1500</v>
      </c>
      <c r="O656" s="1" t="s">
        <v>74</v>
      </c>
      <c r="Q656">
        <v>100</v>
      </c>
      <c r="R656" s="2">
        <v>0.93390030000000002</v>
      </c>
      <c r="S656" s="2">
        <v>85.940618155779987</v>
      </c>
      <c r="T656" s="2">
        <v>0.98285387400000002</v>
      </c>
    </row>
    <row r="657" spans="2:20" x14ac:dyDescent="0.25">
      <c r="B657" s="1" t="s">
        <v>38</v>
      </c>
      <c r="C657" s="1" t="s">
        <v>58</v>
      </c>
      <c r="D657" s="1" t="s">
        <v>59</v>
      </c>
      <c r="E657" s="1">
        <v>1724.02</v>
      </c>
      <c r="F657" s="1">
        <v>268.62262387036458</v>
      </c>
      <c r="G657">
        <v>122</v>
      </c>
      <c r="H657" s="7">
        <v>5.8000005382768682</v>
      </c>
      <c r="I657">
        <v>569.74329999999998</v>
      </c>
      <c r="J657">
        <v>0.85</v>
      </c>
      <c r="K657">
        <v>1.4499999999999997</v>
      </c>
      <c r="L657">
        <v>75</v>
      </c>
      <c r="M657">
        <v>3</v>
      </c>
      <c r="N657">
        <v>1500</v>
      </c>
      <c r="O657" s="1" t="s">
        <v>74</v>
      </c>
      <c r="Q657">
        <v>100</v>
      </c>
      <c r="R657" s="2">
        <v>0.93390030000000002</v>
      </c>
      <c r="S657" s="2">
        <v>85.242804551171616</v>
      </c>
      <c r="T657" s="2">
        <v>0.98236325099999999</v>
      </c>
    </row>
    <row r="658" spans="2:20" x14ac:dyDescent="0.25">
      <c r="B658" s="1" t="s">
        <v>38</v>
      </c>
      <c r="C658" s="1" t="s">
        <v>58</v>
      </c>
      <c r="D658" s="1" t="s">
        <v>59</v>
      </c>
      <c r="E658" s="1">
        <v>1724.02</v>
      </c>
      <c r="F658" s="1">
        <v>268.62262387036458</v>
      </c>
      <c r="G658">
        <v>122</v>
      </c>
      <c r="H658" s="7">
        <v>5.8000005382768682</v>
      </c>
      <c r="I658">
        <v>569.74329999999998</v>
      </c>
      <c r="J658">
        <v>0.85</v>
      </c>
      <c r="K658">
        <v>1.5</v>
      </c>
      <c r="L658">
        <v>75</v>
      </c>
      <c r="M658">
        <v>3</v>
      </c>
      <c r="N658">
        <v>1500</v>
      </c>
      <c r="O658" s="1" t="s">
        <v>74</v>
      </c>
      <c r="Q658">
        <v>100</v>
      </c>
      <c r="R658" s="2">
        <v>0.93390030000000002</v>
      </c>
      <c r="S658" s="2">
        <v>84.546619376005822</v>
      </c>
      <c r="T658" s="2">
        <v>0.98187491199999999</v>
      </c>
    </row>
    <row r="659" spans="2:20" x14ac:dyDescent="0.25">
      <c r="B659" s="1" t="s">
        <v>38</v>
      </c>
      <c r="C659" s="1" t="s">
        <v>58</v>
      </c>
      <c r="D659" s="1" t="s">
        <v>59</v>
      </c>
      <c r="E659" s="1">
        <v>1724.02</v>
      </c>
      <c r="F659" s="1">
        <v>268.62262387036458</v>
      </c>
      <c r="G659">
        <v>122</v>
      </c>
      <c r="H659" s="7">
        <v>5.8000005382768682</v>
      </c>
      <c r="I659">
        <v>569.74329999999998</v>
      </c>
      <c r="J659">
        <v>0.85</v>
      </c>
      <c r="K659">
        <v>1.5499999999999998</v>
      </c>
      <c r="L659">
        <v>75</v>
      </c>
      <c r="M659">
        <v>3</v>
      </c>
      <c r="N659">
        <v>1500</v>
      </c>
      <c r="O659" s="1" t="s">
        <v>74</v>
      </c>
      <c r="Q659">
        <v>100</v>
      </c>
      <c r="R659" s="2">
        <v>0.93390030000000002</v>
      </c>
      <c r="S659" s="2">
        <v>83.853301663470518</v>
      </c>
      <c r="T659" s="2">
        <v>0.98139116199999998</v>
      </c>
    </row>
    <row r="660" spans="2:20" x14ac:dyDescent="0.25">
      <c r="B660" s="1" t="s">
        <v>38</v>
      </c>
      <c r="C660" s="1" t="s">
        <v>58</v>
      </c>
      <c r="D660" s="1" t="s">
        <v>59</v>
      </c>
      <c r="E660" s="1">
        <v>1724.02</v>
      </c>
      <c r="F660" s="1">
        <v>268.62262387036458</v>
      </c>
      <c r="G660">
        <v>122</v>
      </c>
      <c r="H660" s="7">
        <v>5.8000005382768682</v>
      </c>
      <c r="I660">
        <v>569.74329999999998</v>
      </c>
      <c r="J660">
        <v>0.85</v>
      </c>
      <c r="K660">
        <v>1.6</v>
      </c>
      <c r="L660">
        <v>75</v>
      </c>
      <c r="M660">
        <v>3</v>
      </c>
      <c r="N660">
        <v>1500</v>
      </c>
      <c r="O660" s="1" t="s">
        <v>74</v>
      </c>
      <c r="Q660">
        <v>100</v>
      </c>
      <c r="R660" s="2">
        <v>0.93390030000000002</v>
      </c>
      <c r="S660" s="2">
        <v>83.163679867914865</v>
      </c>
      <c r="T660" s="2">
        <v>0.98091293000000002</v>
      </c>
    </row>
    <row r="661" spans="2:20" x14ac:dyDescent="0.25">
      <c r="B661" s="1" t="s">
        <v>38</v>
      </c>
      <c r="C661" s="1" t="s">
        <v>58</v>
      </c>
      <c r="D661" s="1" t="s">
        <v>59</v>
      </c>
      <c r="E661" s="1">
        <v>1724.02</v>
      </c>
      <c r="F661" s="1">
        <v>268.62262387036458</v>
      </c>
      <c r="G661">
        <v>124</v>
      </c>
      <c r="H661" s="7">
        <v>5.8000005382768682</v>
      </c>
      <c r="I661">
        <v>569.74329999999998</v>
      </c>
      <c r="J661">
        <v>0.85</v>
      </c>
      <c r="K661">
        <v>1</v>
      </c>
      <c r="L661">
        <v>75</v>
      </c>
      <c r="M661">
        <v>3</v>
      </c>
      <c r="N661">
        <v>1500</v>
      </c>
      <c r="O661" s="1" t="s">
        <v>74</v>
      </c>
      <c r="Q661">
        <v>100</v>
      </c>
      <c r="R661" s="2">
        <v>0.93390045899999996</v>
      </c>
      <c r="S661" s="2">
        <v>89.287955761411652</v>
      </c>
      <c r="T661" s="2">
        <v>0.96908247999999997</v>
      </c>
    </row>
    <row r="662" spans="2:20" x14ac:dyDescent="0.25">
      <c r="B662" s="1" t="s">
        <v>38</v>
      </c>
      <c r="C662" s="1" t="s">
        <v>58</v>
      </c>
      <c r="D662" s="1" t="s">
        <v>59</v>
      </c>
      <c r="E662" s="1">
        <v>1724.02</v>
      </c>
      <c r="F662" s="1">
        <v>268.62262387036458</v>
      </c>
      <c r="G662">
        <v>124</v>
      </c>
      <c r="H662" s="7">
        <v>5.8000005382768682</v>
      </c>
      <c r="I662">
        <v>569.74329999999998</v>
      </c>
      <c r="J662">
        <v>0.85</v>
      </c>
      <c r="K662">
        <v>1.0499999999999998</v>
      </c>
      <c r="L662">
        <v>75</v>
      </c>
      <c r="M662">
        <v>3</v>
      </c>
      <c r="N662">
        <v>1500</v>
      </c>
      <c r="O662" s="1" t="s">
        <v>74</v>
      </c>
      <c r="Q662">
        <v>100</v>
      </c>
      <c r="R662" s="2">
        <v>0.93390043599999994</v>
      </c>
      <c r="S662" s="2">
        <v>88.969574503627868</v>
      </c>
      <c r="T662" s="2">
        <v>0.97189552599999995</v>
      </c>
    </row>
    <row r="663" spans="2:20" x14ac:dyDescent="0.25">
      <c r="B663" s="1" t="s">
        <v>38</v>
      </c>
      <c r="C663" s="1" t="s">
        <v>58</v>
      </c>
      <c r="D663" s="1" t="s">
        <v>59</v>
      </c>
      <c r="E663" s="1">
        <v>1724.02</v>
      </c>
      <c r="F663" s="1">
        <v>268.62262387036458</v>
      </c>
      <c r="G663">
        <v>124</v>
      </c>
      <c r="H663" s="7">
        <v>5.8000005382768682</v>
      </c>
      <c r="I663">
        <v>569.74329999999998</v>
      </c>
      <c r="J663">
        <v>0.85</v>
      </c>
      <c r="K663">
        <v>1.1000000000000001</v>
      </c>
      <c r="L663">
        <v>75</v>
      </c>
      <c r="M663">
        <v>3</v>
      </c>
      <c r="N663">
        <v>1500</v>
      </c>
      <c r="O663" s="1" t="s">
        <v>74</v>
      </c>
      <c r="Q663">
        <v>100</v>
      </c>
      <c r="R663" s="2">
        <v>0.93390044000000005</v>
      </c>
      <c r="S663" s="2">
        <v>88.64763747600162</v>
      </c>
      <c r="T663" s="2">
        <v>0.97454900300000002</v>
      </c>
    </row>
    <row r="664" spans="2:20" x14ac:dyDescent="0.25">
      <c r="B664" s="1" t="s">
        <v>38</v>
      </c>
      <c r="C664" s="1" t="s">
        <v>58</v>
      </c>
      <c r="D664" s="1" t="s">
        <v>59</v>
      </c>
      <c r="E664" s="1">
        <v>1724.02</v>
      </c>
      <c r="F664" s="1">
        <v>268.62262387036458</v>
      </c>
      <c r="G664">
        <v>124</v>
      </c>
      <c r="H664" s="7">
        <v>5.8000005382768682</v>
      </c>
      <c r="I664">
        <v>569.74329999999998</v>
      </c>
      <c r="J664">
        <v>0.85</v>
      </c>
      <c r="K664">
        <v>1.1499999999999999</v>
      </c>
      <c r="L664">
        <v>75</v>
      </c>
      <c r="M664">
        <v>3</v>
      </c>
      <c r="N664">
        <v>1500</v>
      </c>
      <c r="O664" s="1" t="s">
        <v>74</v>
      </c>
      <c r="Q664">
        <v>100</v>
      </c>
      <c r="R664" s="2">
        <v>0.93390044000000005</v>
      </c>
      <c r="S664" s="2">
        <v>88.322322315704994</v>
      </c>
      <c r="T664" s="2">
        <v>0.97705394000000001</v>
      </c>
    </row>
    <row r="665" spans="2:20" x14ac:dyDescent="0.25">
      <c r="B665" s="1" t="s">
        <v>38</v>
      </c>
      <c r="C665" s="1" t="s">
        <v>58</v>
      </c>
      <c r="D665" s="1" t="s">
        <v>59</v>
      </c>
      <c r="E665" s="1">
        <v>1724.02</v>
      </c>
      <c r="F665" s="1">
        <v>268.62262387036458</v>
      </c>
      <c r="G665">
        <v>124</v>
      </c>
      <c r="H665" s="7">
        <v>5.8000005382768682</v>
      </c>
      <c r="I665">
        <v>569.74329999999998</v>
      </c>
      <c r="J665">
        <v>0.85</v>
      </c>
      <c r="K665">
        <v>1.1999999999999997</v>
      </c>
      <c r="L665">
        <v>75</v>
      </c>
      <c r="M665">
        <v>3</v>
      </c>
      <c r="N665">
        <v>1500</v>
      </c>
      <c r="O665" s="1" t="s">
        <v>74</v>
      </c>
      <c r="Q665">
        <v>100</v>
      </c>
      <c r="R665" s="2">
        <v>0.93390044000000005</v>
      </c>
      <c r="S665" s="2">
        <v>87.993776474621228</v>
      </c>
      <c r="T665" s="2">
        <v>0.97942009699999999</v>
      </c>
    </row>
    <row r="666" spans="2:20" x14ac:dyDescent="0.25">
      <c r="B666" s="1" t="s">
        <v>38</v>
      </c>
      <c r="C666" s="1" t="s">
        <v>58</v>
      </c>
      <c r="D666" s="1" t="s">
        <v>59</v>
      </c>
      <c r="E666" s="1">
        <v>1724.02</v>
      </c>
      <c r="F666" s="1">
        <v>268.62262387036458</v>
      </c>
      <c r="G666">
        <v>124</v>
      </c>
      <c r="H666" s="7">
        <v>5.8000005382768682</v>
      </c>
      <c r="I666">
        <v>569.74329999999998</v>
      </c>
      <c r="J666">
        <v>0.85</v>
      </c>
      <c r="K666">
        <v>1.25</v>
      </c>
      <c r="L666">
        <v>75</v>
      </c>
      <c r="M666">
        <v>3</v>
      </c>
      <c r="N666">
        <v>1500</v>
      </c>
      <c r="O666" s="1" t="s">
        <v>74</v>
      </c>
      <c r="Q666">
        <v>100</v>
      </c>
      <c r="R666" s="2">
        <v>0.93390044000000005</v>
      </c>
      <c r="S666" s="2">
        <v>87.661829533659883</v>
      </c>
      <c r="T666" s="2">
        <v>0.98165418699999996</v>
      </c>
    </row>
    <row r="667" spans="2:20" x14ac:dyDescent="0.25">
      <c r="B667" s="1" t="s">
        <v>38</v>
      </c>
      <c r="C667" s="1" t="s">
        <v>58</v>
      </c>
      <c r="D667" s="1" t="s">
        <v>59</v>
      </c>
      <c r="E667" s="1">
        <v>1724.02</v>
      </c>
      <c r="F667" s="1">
        <v>268.62262387036458</v>
      </c>
      <c r="G667">
        <v>124</v>
      </c>
      <c r="H667" s="7">
        <v>5.8000005382768682</v>
      </c>
      <c r="I667">
        <v>569.74329999999998</v>
      </c>
      <c r="J667">
        <v>0.85</v>
      </c>
      <c r="K667">
        <v>1.2999999999999998</v>
      </c>
      <c r="L667">
        <v>75</v>
      </c>
      <c r="M667">
        <v>3</v>
      </c>
      <c r="N667">
        <v>1500</v>
      </c>
      <c r="O667" s="1" t="s">
        <v>74</v>
      </c>
      <c r="Q667">
        <v>100</v>
      </c>
      <c r="R667" s="2">
        <v>0.93390044000000005</v>
      </c>
      <c r="S667" s="2">
        <v>87.296858107911618</v>
      </c>
      <c r="T667" s="2">
        <v>0.98355462000000005</v>
      </c>
    </row>
    <row r="668" spans="2:20" x14ac:dyDescent="0.25">
      <c r="B668" s="1" t="s">
        <v>38</v>
      </c>
      <c r="C668" s="1" t="s">
        <v>58</v>
      </c>
      <c r="D668" s="1" t="s">
        <v>59</v>
      </c>
      <c r="E668" s="1">
        <v>1724.02</v>
      </c>
      <c r="F668" s="1">
        <v>268.62262387036458</v>
      </c>
      <c r="G668">
        <v>124</v>
      </c>
      <c r="H668" s="7">
        <v>5.8000005382768682</v>
      </c>
      <c r="I668">
        <v>569.74329999999998</v>
      </c>
      <c r="J668">
        <v>0.85</v>
      </c>
      <c r="K668">
        <v>1.35</v>
      </c>
      <c r="L668">
        <v>75</v>
      </c>
      <c r="M668">
        <v>3</v>
      </c>
      <c r="N668">
        <v>1500</v>
      </c>
      <c r="O668" s="1" t="s">
        <v>74</v>
      </c>
      <c r="Q668">
        <v>100</v>
      </c>
      <c r="R668" s="2">
        <v>0.93390044000000005</v>
      </c>
      <c r="S668" s="2">
        <v>86.637184843805656</v>
      </c>
      <c r="T668" s="2">
        <v>0.98333260499999997</v>
      </c>
    </row>
    <row r="669" spans="2:20" x14ac:dyDescent="0.25">
      <c r="B669" s="1" t="s">
        <v>38</v>
      </c>
      <c r="C669" s="1" t="s">
        <v>58</v>
      </c>
      <c r="D669" s="1" t="s">
        <v>59</v>
      </c>
      <c r="E669" s="1">
        <v>1724.02</v>
      </c>
      <c r="F669" s="1">
        <v>268.62262387036458</v>
      </c>
      <c r="G669">
        <v>124</v>
      </c>
      <c r="H669" s="7">
        <v>5.8000005382768682</v>
      </c>
      <c r="I669">
        <v>569.74329999999998</v>
      </c>
      <c r="J669">
        <v>0.85</v>
      </c>
      <c r="K669">
        <v>1.4</v>
      </c>
      <c r="L669">
        <v>75</v>
      </c>
      <c r="M669">
        <v>3</v>
      </c>
      <c r="N669">
        <v>1500</v>
      </c>
      <c r="O669" s="1" t="s">
        <v>74</v>
      </c>
      <c r="Q669">
        <v>100</v>
      </c>
      <c r="R669" s="2">
        <v>0.93390044000000005</v>
      </c>
      <c r="S669" s="2">
        <v>85.94061685201028</v>
      </c>
      <c r="T669" s="2">
        <v>0.98285388200000001</v>
      </c>
    </row>
    <row r="670" spans="2:20" x14ac:dyDescent="0.25">
      <c r="B670" s="1" t="s">
        <v>38</v>
      </c>
      <c r="C670" s="1" t="s">
        <v>58</v>
      </c>
      <c r="D670" s="1" t="s">
        <v>59</v>
      </c>
      <c r="E670" s="1">
        <v>1724.02</v>
      </c>
      <c r="F670" s="1">
        <v>268.62262387036458</v>
      </c>
      <c r="G670">
        <v>124</v>
      </c>
      <c r="H670" s="7">
        <v>5.8000005382768682</v>
      </c>
      <c r="I670">
        <v>569.74329999999998</v>
      </c>
      <c r="J670">
        <v>0.85</v>
      </c>
      <c r="K670">
        <v>1.4499999999999997</v>
      </c>
      <c r="L670">
        <v>75</v>
      </c>
      <c r="M670">
        <v>3</v>
      </c>
      <c r="N670">
        <v>1500</v>
      </c>
      <c r="O670" s="1" t="s">
        <v>74</v>
      </c>
      <c r="Q670">
        <v>100</v>
      </c>
      <c r="R670" s="2">
        <v>0.93390044000000005</v>
      </c>
      <c r="S670" s="2">
        <v>85.24280407629108</v>
      </c>
      <c r="T670" s="2">
        <v>0.98236325800000002</v>
      </c>
    </row>
    <row r="671" spans="2:20" x14ac:dyDescent="0.25">
      <c r="B671" s="1" t="s">
        <v>38</v>
      </c>
      <c r="C671" s="1" t="s">
        <v>58</v>
      </c>
      <c r="D671" s="1" t="s">
        <v>59</v>
      </c>
      <c r="E671" s="1">
        <v>1724.02</v>
      </c>
      <c r="F671" s="1">
        <v>268.62262387036458</v>
      </c>
      <c r="G671">
        <v>124</v>
      </c>
      <c r="H671" s="7">
        <v>5.8000005382768682</v>
      </c>
      <c r="I671">
        <v>569.74329999999998</v>
      </c>
      <c r="J671">
        <v>0.85</v>
      </c>
      <c r="K671">
        <v>1.5</v>
      </c>
      <c r="L671">
        <v>75</v>
      </c>
      <c r="M671">
        <v>3</v>
      </c>
      <c r="N671">
        <v>1500</v>
      </c>
      <c r="O671" s="1" t="s">
        <v>74</v>
      </c>
      <c r="Q671">
        <v>100</v>
      </c>
      <c r="R671" s="2">
        <v>0.93390044000000005</v>
      </c>
      <c r="S671" s="2">
        <v>84.546618494311986</v>
      </c>
      <c r="T671" s="2">
        <v>0.98187491999999998</v>
      </c>
    </row>
    <row r="672" spans="2:20" x14ac:dyDescent="0.25">
      <c r="B672" s="1" t="s">
        <v>38</v>
      </c>
      <c r="C672" s="1" t="s">
        <v>58</v>
      </c>
      <c r="D672" s="1" t="s">
        <v>59</v>
      </c>
      <c r="E672" s="1">
        <v>1724.02</v>
      </c>
      <c r="F672" s="1">
        <v>268.62262387036458</v>
      </c>
      <c r="G672">
        <v>124</v>
      </c>
      <c r="H672" s="7">
        <v>5.8000005382768682</v>
      </c>
      <c r="I672">
        <v>569.74329999999998</v>
      </c>
      <c r="J672">
        <v>0.85</v>
      </c>
      <c r="K672">
        <v>1.5499999999999998</v>
      </c>
      <c r="L672">
        <v>75</v>
      </c>
      <c r="M672">
        <v>3</v>
      </c>
      <c r="N672">
        <v>1500</v>
      </c>
      <c r="O672" s="1" t="s">
        <v>74</v>
      </c>
      <c r="Q672">
        <v>100</v>
      </c>
      <c r="R672" s="2">
        <v>0.93390044000000005</v>
      </c>
      <c r="S672" s="2">
        <v>83.853300374127855</v>
      </c>
      <c r="T672" s="2">
        <v>0.98139116999999998</v>
      </c>
    </row>
    <row r="673" spans="2:20" x14ac:dyDescent="0.25">
      <c r="B673" s="1" t="s">
        <v>38</v>
      </c>
      <c r="C673" s="1" t="s">
        <v>58</v>
      </c>
      <c r="D673" s="1" t="s">
        <v>59</v>
      </c>
      <c r="E673" s="1">
        <v>1724.02</v>
      </c>
      <c r="F673" s="1">
        <v>268.62262387036458</v>
      </c>
      <c r="G673">
        <v>124</v>
      </c>
      <c r="H673" s="7">
        <v>5.8000005382768682</v>
      </c>
      <c r="I673">
        <v>569.74329999999998</v>
      </c>
      <c r="J673">
        <v>0.85</v>
      </c>
      <c r="K673">
        <v>1.6</v>
      </c>
      <c r="L673">
        <v>75</v>
      </c>
      <c r="M673">
        <v>3</v>
      </c>
      <c r="N673">
        <v>1500</v>
      </c>
      <c r="O673" s="1" t="s">
        <v>74</v>
      </c>
      <c r="Q673">
        <v>100</v>
      </c>
      <c r="R673" s="2">
        <v>0.93390044000000005</v>
      </c>
      <c r="S673" s="2">
        <v>83.163679918195413</v>
      </c>
      <c r="T673" s="2">
        <v>0.98091293899999998</v>
      </c>
    </row>
    <row r="674" spans="2:20" x14ac:dyDescent="0.25">
      <c r="B674" s="1" t="s">
        <v>38</v>
      </c>
      <c r="C674" s="1" t="s">
        <v>58</v>
      </c>
      <c r="D674" s="1" t="s">
        <v>59</v>
      </c>
      <c r="E674" s="1">
        <v>1724.02</v>
      </c>
      <c r="F674" s="1">
        <v>268.62262387036458</v>
      </c>
      <c r="G674">
        <v>126</v>
      </c>
      <c r="H674" s="7">
        <v>5.8000005382768682</v>
      </c>
      <c r="I674">
        <v>569.74329999999998</v>
      </c>
      <c r="J674">
        <v>0.85</v>
      </c>
      <c r="K674">
        <v>1</v>
      </c>
      <c r="L674">
        <v>75</v>
      </c>
      <c r="M674">
        <v>3</v>
      </c>
      <c r="N674">
        <v>1500</v>
      </c>
      <c r="O674" s="1" t="s">
        <v>74</v>
      </c>
      <c r="Q674">
        <v>100</v>
      </c>
      <c r="R674" s="2">
        <v>0.933900599</v>
      </c>
      <c r="S674" s="2">
        <v>89.28795337678109</v>
      </c>
      <c r="T674" s="2">
        <v>0.969082479</v>
      </c>
    </row>
    <row r="675" spans="2:20" x14ac:dyDescent="0.25">
      <c r="B675" s="1" t="s">
        <v>38</v>
      </c>
      <c r="C675" s="1" t="s">
        <v>58</v>
      </c>
      <c r="D675" s="1" t="s">
        <v>59</v>
      </c>
      <c r="E675" s="1">
        <v>1724.02</v>
      </c>
      <c r="F675" s="1">
        <v>268.62262387036458</v>
      </c>
      <c r="G675">
        <v>126</v>
      </c>
      <c r="H675" s="7">
        <v>5.8000005382768682</v>
      </c>
      <c r="I675">
        <v>569.74329999999998</v>
      </c>
      <c r="J675">
        <v>0.85</v>
      </c>
      <c r="K675">
        <v>1.0499999999999998</v>
      </c>
      <c r="L675">
        <v>75</v>
      </c>
      <c r="M675">
        <v>3</v>
      </c>
      <c r="N675">
        <v>1500</v>
      </c>
      <c r="O675" s="1" t="s">
        <v>74</v>
      </c>
      <c r="Q675">
        <v>100</v>
      </c>
      <c r="R675" s="2">
        <v>0.93390057599999998</v>
      </c>
      <c r="S675" s="2">
        <v>88.969572251571861</v>
      </c>
      <c r="T675" s="2">
        <v>0.97189552499999998</v>
      </c>
    </row>
    <row r="676" spans="2:20" x14ac:dyDescent="0.25">
      <c r="B676" s="1" t="s">
        <v>38</v>
      </c>
      <c r="C676" s="1" t="s">
        <v>58</v>
      </c>
      <c r="D676" s="1" t="s">
        <v>59</v>
      </c>
      <c r="E676" s="1">
        <v>1724.02</v>
      </c>
      <c r="F676" s="1">
        <v>268.62262387036458</v>
      </c>
      <c r="G676">
        <v>126</v>
      </c>
      <c r="H676" s="7">
        <v>5.8000005382768682</v>
      </c>
      <c r="I676">
        <v>569.74329999999998</v>
      </c>
      <c r="J676">
        <v>0.85</v>
      </c>
      <c r="K676">
        <v>1.1000000000000001</v>
      </c>
      <c r="L676">
        <v>75</v>
      </c>
      <c r="M676">
        <v>3</v>
      </c>
      <c r="N676">
        <v>1500</v>
      </c>
      <c r="O676" s="1" t="s">
        <v>74</v>
      </c>
      <c r="Q676">
        <v>100</v>
      </c>
      <c r="R676" s="2">
        <v>0.93390057999999998</v>
      </c>
      <c r="S676" s="2">
        <v>88.647635351123313</v>
      </c>
      <c r="T676" s="2">
        <v>0.97454900200000005</v>
      </c>
    </row>
    <row r="677" spans="2:20" x14ac:dyDescent="0.25">
      <c r="B677" s="1" t="s">
        <v>38</v>
      </c>
      <c r="C677" s="1" t="s">
        <v>58</v>
      </c>
      <c r="D677" s="1" t="s">
        <v>59</v>
      </c>
      <c r="E677" s="1">
        <v>1724.02</v>
      </c>
      <c r="F677" s="1">
        <v>268.62262387036458</v>
      </c>
      <c r="G677">
        <v>126</v>
      </c>
      <c r="H677" s="7">
        <v>5.8000005382768682</v>
      </c>
      <c r="I677">
        <v>569.74329999999998</v>
      </c>
      <c r="J677">
        <v>0.85</v>
      </c>
      <c r="K677">
        <v>1.1499999999999999</v>
      </c>
      <c r="L677">
        <v>75</v>
      </c>
      <c r="M677">
        <v>3</v>
      </c>
      <c r="N677">
        <v>1500</v>
      </c>
      <c r="O677" s="1" t="s">
        <v>74</v>
      </c>
      <c r="Q677">
        <v>100</v>
      </c>
      <c r="R677" s="2">
        <v>0.93390057999999998</v>
      </c>
      <c r="S677" s="2">
        <v>88.322320312931865</v>
      </c>
      <c r="T677" s="2">
        <v>0.97705393799999996</v>
      </c>
    </row>
    <row r="678" spans="2:20" x14ac:dyDescent="0.25">
      <c r="B678" s="1" t="s">
        <v>38</v>
      </c>
      <c r="C678" s="1" t="s">
        <v>58</v>
      </c>
      <c r="D678" s="1" t="s">
        <v>59</v>
      </c>
      <c r="E678" s="1">
        <v>1724.02</v>
      </c>
      <c r="F678" s="1">
        <v>268.62262387036458</v>
      </c>
      <c r="G678">
        <v>126</v>
      </c>
      <c r="H678" s="7">
        <v>5.8000005382768682</v>
      </c>
      <c r="I678">
        <v>569.74329999999998</v>
      </c>
      <c r="J678">
        <v>0.85</v>
      </c>
      <c r="K678">
        <v>1.1999999999999997</v>
      </c>
      <c r="L678">
        <v>75</v>
      </c>
      <c r="M678">
        <v>3</v>
      </c>
      <c r="N678">
        <v>1500</v>
      </c>
      <c r="O678" s="1" t="s">
        <v>74</v>
      </c>
      <c r="Q678">
        <v>100</v>
      </c>
      <c r="R678" s="2">
        <v>0.93390057999999998</v>
      </c>
      <c r="S678" s="2">
        <v>87.993774589179282</v>
      </c>
      <c r="T678" s="2">
        <v>0.97942009399999996</v>
      </c>
    </row>
    <row r="679" spans="2:20" x14ac:dyDescent="0.25">
      <c r="B679" s="1" t="s">
        <v>38</v>
      </c>
      <c r="C679" s="1" t="s">
        <v>58</v>
      </c>
      <c r="D679" s="1" t="s">
        <v>59</v>
      </c>
      <c r="E679" s="1">
        <v>1724.02</v>
      </c>
      <c r="F679" s="1">
        <v>268.62262387036458</v>
      </c>
      <c r="G679">
        <v>126</v>
      </c>
      <c r="H679" s="7">
        <v>5.8000005382768682</v>
      </c>
      <c r="I679">
        <v>569.74329999999998</v>
      </c>
      <c r="J679">
        <v>0.85</v>
      </c>
      <c r="K679">
        <v>1.25</v>
      </c>
      <c r="L679">
        <v>75</v>
      </c>
      <c r="M679">
        <v>3</v>
      </c>
      <c r="N679">
        <v>1500</v>
      </c>
      <c r="O679" s="1" t="s">
        <v>74</v>
      </c>
      <c r="Q679">
        <v>100</v>
      </c>
      <c r="R679" s="2">
        <v>0.93390057999999998</v>
      </c>
      <c r="S679" s="2">
        <v>87.661827129155128</v>
      </c>
      <c r="T679" s="2">
        <v>0.98165418400000004</v>
      </c>
    </row>
    <row r="680" spans="2:20" x14ac:dyDescent="0.25">
      <c r="B680" s="1" t="s">
        <v>38</v>
      </c>
      <c r="C680" s="1" t="s">
        <v>58</v>
      </c>
      <c r="D680" s="1" t="s">
        <v>59</v>
      </c>
      <c r="E680" s="1">
        <v>1724.02</v>
      </c>
      <c r="F680" s="1">
        <v>268.62262387036458</v>
      </c>
      <c r="G680">
        <v>126</v>
      </c>
      <c r="H680" s="7">
        <v>5.8000005382768682</v>
      </c>
      <c r="I680">
        <v>569.74329999999998</v>
      </c>
      <c r="J680">
        <v>0.85</v>
      </c>
      <c r="K680">
        <v>1.2999999999999998</v>
      </c>
      <c r="L680">
        <v>75</v>
      </c>
      <c r="M680">
        <v>3</v>
      </c>
      <c r="N680">
        <v>1500</v>
      </c>
      <c r="O680" s="1" t="s">
        <v>74</v>
      </c>
      <c r="Q680">
        <v>100</v>
      </c>
      <c r="R680" s="2">
        <v>0.93390057999999998</v>
      </c>
      <c r="S680" s="2">
        <v>87.296856457410399</v>
      </c>
      <c r="T680" s="2">
        <v>0.98355462199999999</v>
      </c>
    </row>
    <row r="681" spans="2:20" x14ac:dyDescent="0.25">
      <c r="B681" s="1" t="s">
        <v>38</v>
      </c>
      <c r="C681" s="1" t="s">
        <v>58</v>
      </c>
      <c r="D681" s="1" t="s">
        <v>59</v>
      </c>
      <c r="E681" s="1">
        <v>1724.02</v>
      </c>
      <c r="F681" s="1">
        <v>268.62262387036458</v>
      </c>
      <c r="G681">
        <v>126</v>
      </c>
      <c r="H681" s="7">
        <v>5.8000005382768682</v>
      </c>
      <c r="I681">
        <v>569.74329999999998</v>
      </c>
      <c r="J681">
        <v>0.85</v>
      </c>
      <c r="K681">
        <v>1.35</v>
      </c>
      <c r="L681">
        <v>75</v>
      </c>
      <c r="M681">
        <v>3</v>
      </c>
      <c r="N681">
        <v>1500</v>
      </c>
      <c r="O681" s="1" t="s">
        <v>74</v>
      </c>
      <c r="Q681">
        <v>100</v>
      </c>
      <c r="R681" s="2">
        <v>0.93390057999999998</v>
      </c>
      <c r="S681" s="2">
        <v>86.6371839465791</v>
      </c>
      <c r="T681" s="2">
        <v>0.98333261199999999</v>
      </c>
    </row>
    <row r="682" spans="2:20" x14ac:dyDescent="0.25">
      <c r="B682" s="1" t="s">
        <v>38</v>
      </c>
      <c r="C682" s="1" t="s">
        <v>58</v>
      </c>
      <c r="D682" s="1" t="s">
        <v>59</v>
      </c>
      <c r="E682" s="1">
        <v>1724.02</v>
      </c>
      <c r="F682" s="1">
        <v>268.62262387036458</v>
      </c>
      <c r="G682">
        <v>126</v>
      </c>
      <c r="H682" s="7">
        <v>5.8000005382768682</v>
      </c>
      <c r="I682">
        <v>569.74329999999998</v>
      </c>
      <c r="J682">
        <v>0.85</v>
      </c>
      <c r="K682">
        <v>1.4</v>
      </c>
      <c r="L682">
        <v>75</v>
      </c>
      <c r="M682">
        <v>3</v>
      </c>
      <c r="N682">
        <v>1500</v>
      </c>
      <c r="O682" s="1" t="s">
        <v>74</v>
      </c>
      <c r="Q682">
        <v>100</v>
      </c>
      <c r="R682" s="2">
        <v>0.93390057999999998</v>
      </c>
      <c r="S682" s="2">
        <v>85.940616165877231</v>
      </c>
      <c r="T682" s="2">
        <v>0.98285388900000004</v>
      </c>
    </row>
    <row r="683" spans="2:20" x14ac:dyDescent="0.25">
      <c r="B683" s="1" t="s">
        <v>38</v>
      </c>
      <c r="C683" s="1" t="s">
        <v>58</v>
      </c>
      <c r="D683" s="1" t="s">
        <v>59</v>
      </c>
      <c r="E683" s="1">
        <v>1724.02</v>
      </c>
      <c r="F683" s="1">
        <v>268.62262387036458</v>
      </c>
      <c r="G683">
        <v>126</v>
      </c>
      <c r="H683" s="7">
        <v>5.8000005382768682</v>
      </c>
      <c r="I683">
        <v>569.74329999999998</v>
      </c>
      <c r="J683">
        <v>0.85</v>
      </c>
      <c r="K683">
        <v>1.4499999999999997</v>
      </c>
      <c r="L683">
        <v>75</v>
      </c>
      <c r="M683">
        <v>3</v>
      </c>
      <c r="N683">
        <v>1500</v>
      </c>
      <c r="O683" s="1" t="s">
        <v>74</v>
      </c>
      <c r="Q683">
        <v>100</v>
      </c>
      <c r="R683" s="2">
        <v>0.93390057999999998</v>
      </c>
      <c r="S683" s="2">
        <v>85.242803510277739</v>
      </c>
      <c r="T683" s="2">
        <v>0.98236326600000001</v>
      </c>
    </row>
    <row r="684" spans="2:20" x14ac:dyDescent="0.25">
      <c r="B684" s="1" t="s">
        <v>38</v>
      </c>
      <c r="C684" s="1" t="s">
        <v>58</v>
      </c>
      <c r="D684" s="1" t="s">
        <v>59</v>
      </c>
      <c r="E684" s="1">
        <v>1724.02</v>
      </c>
      <c r="F684" s="1">
        <v>268.62262387036458</v>
      </c>
      <c r="G684">
        <v>126</v>
      </c>
      <c r="H684" s="7">
        <v>5.8000005382768682</v>
      </c>
      <c r="I684">
        <v>569.74329999999998</v>
      </c>
      <c r="J684">
        <v>0.85</v>
      </c>
      <c r="K684">
        <v>1.5</v>
      </c>
      <c r="L684">
        <v>75</v>
      </c>
      <c r="M684">
        <v>3</v>
      </c>
      <c r="N684">
        <v>1500</v>
      </c>
      <c r="O684" s="1" t="s">
        <v>74</v>
      </c>
      <c r="Q684">
        <v>100</v>
      </c>
      <c r="R684" s="2">
        <v>0.93390057999999998</v>
      </c>
      <c r="S684" s="2">
        <v>84.546618134694157</v>
      </c>
      <c r="T684" s="2">
        <v>0.98187492799999998</v>
      </c>
    </row>
    <row r="685" spans="2:20" x14ac:dyDescent="0.25">
      <c r="B685" s="1" t="s">
        <v>38</v>
      </c>
      <c r="C685" s="1" t="s">
        <v>58</v>
      </c>
      <c r="D685" s="1" t="s">
        <v>59</v>
      </c>
      <c r="E685" s="1">
        <v>1724.02</v>
      </c>
      <c r="F685" s="1">
        <v>268.62262387036458</v>
      </c>
      <c r="G685">
        <v>126</v>
      </c>
      <c r="H685" s="7">
        <v>5.8000005382768682</v>
      </c>
      <c r="I685">
        <v>569.74329999999998</v>
      </c>
      <c r="J685">
        <v>0.85</v>
      </c>
      <c r="K685">
        <v>1.5499999999999998</v>
      </c>
      <c r="L685">
        <v>75</v>
      </c>
      <c r="M685">
        <v>3</v>
      </c>
      <c r="N685">
        <v>1500</v>
      </c>
      <c r="O685" s="1" t="s">
        <v>74</v>
      </c>
      <c r="Q685">
        <v>100</v>
      </c>
      <c r="R685" s="2">
        <v>0.93390057999999998</v>
      </c>
      <c r="S685" s="2">
        <v>83.85329970225223</v>
      </c>
      <c r="T685" s="2">
        <v>0.98139117799999998</v>
      </c>
    </row>
    <row r="686" spans="2:20" x14ac:dyDescent="0.25">
      <c r="B686" s="1" t="s">
        <v>38</v>
      </c>
      <c r="C686" s="1" t="s">
        <v>58</v>
      </c>
      <c r="D686" s="1" t="s">
        <v>59</v>
      </c>
      <c r="E686" s="1">
        <v>1724.02</v>
      </c>
      <c r="F686" s="1">
        <v>268.62262387036458</v>
      </c>
      <c r="G686">
        <v>126</v>
      </c>
      <c r="H686" s="7">
        <v>5.8000005382768682</v>
      </c>
      <c r="I686">
        <v>569.74329999999998</v>
      </c>
      <c r="J686">
        <v>0.85</v>
      </c>
      <c r="K686">
        <v>1.6</v>
      </c>
      <c r="L686">
        <v>75</v>
      </c>
      <c r="M686">
        <v>3</v>
      </c>
      <c r="N686">
        <v>1500</v>
      </c>
      <c r="O686" s="1" t="s">
        <v>74</v>
      </c>
      <c r="Q686">
        <v>100</v>
      </c>
      <c r="R686" s="2">
        <v>0.93390057999999998</v>
      </c>
      <c r="S686" s="2">
        <v>83.16367883754738</v>
      </c>
      <c r="T686" s="2">
        <v>0.98091294699999998</v>
      </c>
    </row>
    <row r="687" spans="2:20" x14ac:dyDescent="0.25">
      <c r="B687" s="1" t="s">
        <v>38</v>
      </c>
      <c r="C687" s="1" t="s">
        <v>58</v>
      </c>
      <c r="D687" s="1" t="s">
        <v>59</v>
      </c>
      <c r="E687" s="1">
        <v>1724.02</v>
      </c>
      <c r="F687" s="1">
        <v>268.62262387036458</v>
      </c>
      <c r="G687">
        <v>128</v>
      </c>
      <c r="H687" s="7">
        <v>5.8000005382768682</v>
      </c>
      <c r="I687">
        <v>569.74329999999998</v>
      </c>
      <c r="J687">
        <v>0.85</v>
      </c>
      <c r="K687">
        <v>1</v>
      </c>
      <c r="L687">
        <v>75</v>
      </c>
      <c r="M687">
        <v>3</v>
      </c>
      <c r="N687">
        <v>1500</v>
      </c>
      <c r="O687" s="1" t="s">
        <v>74</v>
      </c>
      <c r="Q687">
        <v>100</v>
      </c>
      <c r="R687" s="2">
        <v>0.93390073900000004</v>
      </c>
      <c r="S687" s="2">
        <v>89.287951702305776</v>
      </c>
      <c r="T687" s="2">
        <v>0.969082479</v>
      </c>
    </row>
    <row r="688" spans="2:20" x14ac:dyDescent="0.25">
      <c r="B688" s="1" t="s">
        <v>38</v>
      </c>
      <c r="C688" s="1" t="s">
        <v>58</v>
      </c>
      <c r="D688" s="1" t="s">
        <v>59</v>
      </c>
      <c r="E688" s="1">
        <v>1724.02</v>
      </c>
      <c r="F688" s="1">
        <v>268.62262387036458</v>
      </c>
      <c r="G688">
        <v>128</v>
      </c>
      <c r="H688" s="7">
        <v>5.8000005382768682</v>
      </c>
      <c r="I688">
        <v>569.74329999999998</v>
      </c>
      <c r="J688">
        <v>0.85</v>
      </c>
      <c r="K688">
        <v>1.0499999999999998</v>
      </c>
      <c r="L688">
        <v>75</v>
      </c>
      <c r="M688">
        <v>3</v>
      </c>
      <c r="N688">
        <v>1500</v>
      </c>
      <c r="O688" s="1" t="s">
        <v>74</v>
      </c>
      <c r="Q688">
        <v>100</v>
      </c>
      <c r="R688" s="2">
        <v>0.93390071600000002</v>
      </c>
      <c r="S688" s="2">
        <v>88.969570692530539</v>
      </c>
      <c r="T688" s="2">
        <v>0.97189552400000001</v>
      </c>
    </row>
    <row r="689" spans="2:20" x14ac:dyDescent="0.25">
      <c r="B689" s="1" t="s">
        <v>38</v>
      </c>
      <c r="C689" s="1" t="s">
        <v>58</v>
      </c>
      <c r="D689" s="1" t="s">
        <v>59</v>
      </c>
      <c r="E689" s="1">
        <v>1724.02</v>
      </c>
      <c r="F689" s="1">
        <v>268.62262387036458</v>
      </c>
      <c r="G689">
        <v>128</v>
      </c>
      <c r="H689" s="7">
        <v>5.8000005382768682</v>
      </c>
      <c r="I689">
        <v>569.74329999999998</v>
      </c>
      <c r="J689">
        <v>0.85</v>
      </c>
      <c r="K689">
        <v>1.1000000000000001</v>
      </c>
      <c r="L689">
        <v>75</v>
      </c>
      <c r="M689">
        <v>3</v>
      </c>
      <c r="N689">
        <v>1500</v>
      </c>
      <c r="O689" s="1" t="s">
        <v>74</v>
      </c>
      <c r="Q689">
        <v>100</v>
      </c>
      <c r="R689" s="2">
        <v>0.93390072000000002</v>
      </c>
      <c r="S689" s="2">
        <v>88.647633226245986</v>
      </c>
      <c r="T689" s="2">
        <v>0.974549</v>
      </c>
    </row>
    <row r="690" spans="2:20" x14ac:dyDescent="0.25">
      <c r="B690" s="1" t="s">
        <v>38</v>
      </c>
      <c r="C690" s="1" t="s">
        <v>58</v>
      </c>
      <c r="D690" s="1" t="s">
        <v>59</v>
      </c>
      <c r="E690" s="1">
        <v>1724.02</v>
      </c>
      <c r="F690" s="1">
        <v>268.62262387036458</v>
      </c>
      <c r="G690">
        <v>128</v>
      </c>
      <c r="H690" s="7">
        <v>5.8000005382768682</v>
      </c>
      <c r="I690">
        <v>569.74329999999998</v>
      </c>
      <c r="J690">
        <v>0.85</v>
      </c>
      <c r="K690">
        <v>1.1499999999999999</v>
      </c>
      <c r="L690">
        <v>75</v>
      </c>
      <c r="M690">
        <v>3</v>
      </c>
      <c r="N690">
        <v>1500</v>
      </c>
      <c r="O690" s="1" t="s">
        <v>74</v>
      </c>
      <c r="Q690">
        <v>100</v>
      </c>
      <c r="R690" s="2">
        <v>0.93390072000000002</v>
      </c>
      <c r="S690" s="2">
        <v>88.322318310159631</v>
      </c>
      <c r="T690" s="2">
        <v>0.97705393600000001</v>
      </c>
    </row>
    <row r="691" spans="2:20" x14ac:dyDescent="0.25">
      <c r="B691" s="1" t="s">
        <v>38</v>
      </c>
      <c r="C691" s="1" t="s">
        <v>58</v>
      </c>
      <c r="D691" s="1" t="s">
        <v>59</v>
      </c>
      <c r="E691" s="1">
        <v>1724.02</v>
      </c>
      <c r="F691" s="1">
        <v>268.62262387036458</v>
      </c>
      <c r="G691">
        <v>128</v>
      </c>
      <c r="H691" s="7">
        <v>5.8000005382768682</v>
      </c>
      <c r="I691">
        <v>569.74329999999998</v>
      </c>
      <c r="J691">
        <v>0.85</v>
      </c>
      <c r="K691">
        <v>1.1999999999999997</v>
      </c>
      <c r="L691">
        <v>75</v>
      </c>
      <c r="M691">
        <v>3</v>
      </c>
      <c r="N691">
        <v>1500</v>
      </c>
      <c r="O691" s="1" t="s">
        <v>74</v>
      </c>
      <c r="Q691">
        <v>100</v>
      </c>
      <c r="R691" s="2">
        <v>0.93390072000000002</v>
      </c>
      <c r="S691" s="2">
        <v>87.993772057570723</v>
      </c>
      <c r="T691" s="2">
        <v>0.97942009200000002</v>
      </c>
    </row>
    <row r="692" spans="2:20" x14ac:dyDescent="0.25">
      <c r="B692" s="1" t="s">
        <v>38</v>
      </c>
      <c r="C692" s="1" t="s">
        <v>58</v>
      </c>
      <c r="D692" s="1" t="s">
        <v>59</v>
      </c>
      <c r="E692" s="1">
        <v>1724.02</v>
      </c>
      <c r="F692" s="1">
        <v>268.62262387036458</v>
      </c>
      <c r="G692">
        <v>128</v>
      </c>
      <c r="H692" s="7">
        <v>5.8000005382768682</v>
      </c>
      <c r="I692">
        <v>569.74329999999998</v>
      </c>
      <c r="J692">
        <v>0.85</v>
      </c>
      <c r="K692">
        <v>1.25</v>
      </c>
      <c r="L692">
        <v>75</v>
      </c>
      <c r="M692">
        <v>3</v>
      </c>
      <c r="N692">
        <v>1500</v>
      </c>
      <c r="O692" s="1" t="s">
        <v>74</v>
      </c>
      <c r="Q692">
        <v>100</v>
      </c>
      <c r="R692" s="2">
        <v>0.93390072000000002</v>
      </c>
      <c r="S692" s="2">
        <v>87.661825356580536</v>
      </c>
      <c r="T692" s="2">
        <v>0.98165418000000004</v>
      </c>
    </row>
    <row r="693" spans="2:20" x14ac:dyDescent="0.25">
      <c r="B693" s="1" t="s">
        <v>38</v>
      </c>
      <c r="C693" s="1" t="s">
        <v>58</v>
      </c>
      <c r="D693" s="1" t="s">
        <v>59</v>
      </c>
      <c r="E693" s="1">
        <v>1724.02</v>
      </c>
      <c r="F693" s="1">
        <v>268.62262387036458</v>
      </c>
      <c r="G693">
        <v>128</v>
      </c>
      <c r="H693" s="7">
        <v>5.8000005382768682</v>
      </c>
      <c r="I693">
        <v>569.74329999999998</v>
      </c>
      <c r="J693">
        <v>0.85</v>
      </c>
      <c r="K693">
        <v>1.2999999999999998</v>
      </c>
      <c r="L693">
        <v>75</v>
      </c>
      <c r="M693">
        <v>3</v>
      </c>
      <c r="N693">
        <v>1500</v>
      </c>
      <c r="O693" s="1" t="s">
        <v>74</v>
      </c>
      <c r="Q693">
        <v>100</v>
      </c>
      <c r="R693" s="2">
        <v>0.93390072000000002</v>
      </c>
      <c r="S693" s="2">
        <v>87.296854728226862</v>
      </c>
      <c r="T693" s="2">
        <v>0.98355462400000004</v>
      </c>
    </row>
    <row r="694" spans="2:20" x14ac:dyDescent="0.25">
      <c r="B694" s="1" t="s">
        <v>38</v>
      </c>
      <c r="C694" s="1" t="s">
        <v>58</v>
      </c>
      <c r="D694" s="1" t="s">
        <v>59</v>
      </c>
      <c r="E694" s="1">
        <v>1724.02</v>
      </c>
      <c r="F694" s="1">
        <v>268.62262387036458</v>
      </c>
      <c r="G694">
        <v>128</v>
      </c>
      <c r="H694" s="7">
        <v>5.8000005382768682</v>
      </c>
      <c r="I694">
        <v>569.74329999999998</v>
      </c>
      <c r="J694">
        <v>0.85</v>
      </c>
      <c r="K694">
        <v>1.35</v>
      </c>
      <c r="L694">
        <v>75</v>
      </c>
      <c r="M694">
        <v>3</v>
      </c>
      <c r="N694">
        <v>1500</v>
      </c>
      <c r="O694" s="1" t="s">
        <v>74</v>
      </c>
      <c r="Q694">
        <v>100</v>
      </c>
      <c r="R694" s="2">
        <v>0.93390072000000002</v>
      </c>
      <c r="S694" s="2">
        <v>86.637183584624083</v>
      </c>
      <c r="T694" s="2">
        <v>0.98333261900000002</v>
      </c>
    </row>
    <row r="695" spans="2:20" x14ac:dyDescent="0.25">
      <c r="B695" s="1" t="s">
        <v>38</v>
      </c>
      <c r="C695" s="1" t="s">
        <v>58</v>
      </c>
      <c r="D695" s="1" t="s">
        <v>59</v>
      </c>
      <c r="E695" s="1">
        <v>1724.02</v>
      </c>
      <c r="F695" s="1">
        <v>268.62262387036458</v>
      </c>
      <c r="G695">
        <v>128</v>
      </c>
      <c r="H695" s="7">
        <v>5.8000005382768682</v>
      </c>
      <c r="I695">
        <v>569.74329999999998</v>
      </c>
      <c r="J695">
        <v>0.85</v>
      </c>
      <c r="K695">
        <v>1.4</v>
      </c>
      <c r="L695">
        <v>75</v>
      </c>
      <c r="M695">
        <v>3</v>
      </c>
      <c r="N695">
        <v>1500</v>
      </c>
      <c r="O695" s="1" t="s">
        <v>74</v>
      </c>
      <c r="Q695">
        <v>100</v>
      </c>
      <c r="R695" s="2">
        <v>0.93390072000000002</v>
      </c>
      <c r="S695" s="2">
        <v>85.940615479744594</v>
      </c>
      <c r="T695" s="2">
        <v>0.98285389700000003</v>
      </c>
    </row>
    <row r="696" spans="2:20" x14ac:dyDescent="0.25">
      <c r="B696" s="1" t="s">
        <v>38</v>
      </c>
      <c r="C696" s="1" t="s">
        <v>58</v>
      </c>
      <c r="D696" s="1" t="s">
        <v>59</v>
      </c>
      <c r="E696" s="1">
        <v>1724.02</v>
      </c>
      <c r="F696" s="1">
        <v>268.62262387036458</v>
      </c>
      <c r="G696">
        <v>128</v>
      </c>
      <c r="H696" s="7">
        <v>5.8000005382768682</v>
      </c>
      <c r="I696">
        <v>569.74329999999998</v>
      </c>
      <c r="J696">
        <v>0.85</v>
      </c>
      <c r="K696">
        <v>1.4499999999999997</v>
      </c>
      <c r="L696">
        <v>75</v>
      </c>
      <c r="M696">
        <v>3</v>
      </c>
      <c r="N696">
        <v>1500</v>
      </c>
      <c r="O696" s="1" t="s">
        <v>74</v>
      </c>
      <c r="Q696">
        <v>100</v>
      </c>
      <c r="R696" s="2">
        <v>0.93390072000000002</v>
      </c>
      <c r="S696" s="2">
        <v>85.242802417847571</v>
      </c>
      <c r="T696" s="2">
        <v>0.98236327400000001</v>
      </c>
    </row>
    <row r="697" spans="2:20" x14ac:dyDescent="0.25">
      <c r="B697" s="1" t="s">
        <v>38</v>
      </c>
      <c r="C697" s="1" t="s">
        <v>58</v>
      </c>
      <c r="D697" s="1" t="s">
        <v>59</v>
      </c>
      <c r="E697" s="1">
        <v>1724.02</v>
      </c>
      <c r="F697" s="1">
        <v>268.62262387036458</v>
      </c>
      <c r="G697">
        <v>128</v>
      </c>
      <c r="H697" s="7">
        <v>5.8000005382768682</v>
      </c>
      <c r="I697">
        <v>569.74329999999998</v>
      </c>
      <c r="J697">
        <v>0.85</v>
      </c>
      <c r="K697">
        <v>1.5</v>
      </c>
      <c r="L697">
        <v>75</v>
      </c>
      <c r="M697">
        <v>3</v>
      </c>
      <c r="N697">
        <v>1500</v>
      </c>
      <c r="O697" s="1" t="s">
        <v>74</v>
      </c>
      <c r="Q697">
        <v>100</v>
      </c>
      <c r="R697" s="2">
        <v>0.93390072000000002</v>
      </c>
      <c r="S697" s="2">
        <v>84.546617253001202</v>
      </c>
      <c r="T697" s="2">
        <v>0.98187493599999998</v>
      </c>
    </row>
    <row r="698" spans="2:20" x14ac:dyDescent="0.25">
      <c r="B698" s="1" t="s">
        <v>38</v>
      </c>
      <c r="C698" s="1" t="s">
        <v>58</v>
      </c>
      <c r="D698" s="1" t="s">
        <v>59</v>
      </c>
      <c r="E698" s="1">
        <v>1724.02</v>
      </c>
      <c r="F698" s="1">
        <v>268.62262387036458</v>
      </c>
      <c r="G698">
        <v>128</v>
      </c>
      <c r="H698" s="7">
        <v>5.8000005382768682</v>
      </c>
      <c r="I698">
        <v>569.74329999999998</v>
      </c>
      <c r="J698">
        <v>0.85</v>
      </c>
      <c r="K698">
        <v>1.5499999999999998</v>
      </c>
      <c r="L698">
        <v>75</v>
      </c>
      <c r="M698">
        <v>3</v>
      </c>
      <c r="N698">
        <v>1500</v>
      </c>
      <c r="O698" s="1" t="s">
        <v>74</v>
      </c>
      <c r="Q698">
        <v>100</v>
      </c>
      <c r="R698" s="2">
        <v>0.93390072000000002</v>
      </c>
      <c r="S698" s="2">
        <v>83.853299030376988</v>
      </c>
      <c r="T698" s="2">
        <v>0.98139118599999997</v>
      </c>
    </row>
    <row r="699" spans="2:20" x14ac:dyDescent="0.25">
      <c r="B699" s="1" t="s">
        <v>38</v>
      </c>
      <c r="C699" s="1" t="s">
        <v>58</v>
      </c>
      <c r="D699" s="1" t="s">
        <v>59</v>
      </c>
      <c r="E699" s="1">
        <v>1724.02</v>
      </c>
      <c r="F699" s="1">
        <v>268.62262387036458</v>
      </c>
      <c r="G699">
        <v>128</v>
      </c>
      <c r="H699" s="7">
        <v>5.8000005382768682</v>
      </c>
      <c r="I699">
        <v>569.74329999999998</v>
      </c>
      <c r="J699">
        <v>0.85</v>
      </c>
      <c r="K699">
        <v>1.6</v>
      </c>
      <c r="L699">
        <v>75</v>
      </c>
      <c r="M699">
        <v>3</v>
      </c>
      <c r="N699">
        <v>1500</v>
      </c>
      <c r="O699" s="1" t="s">
        <v>74</v>
      </c>
      <c r="Q699">
        <v>100</v>
      </c>
      <c r="R699" s="2">
        <v>0.93390072000000002</v>
      </c>
      <c r="S699" s="2">
        <v>83.163677756900043</v>
      </c>
      <c r="T699" s="2">
        <v>0.98091295499999998</v>
      </c>
    </row>
    <row r="700" spans="2:20" x14ac:dyDescent="0.25">
      <c r="B700" s="1" t="s">
        <v>38</v>
      </c>
      <c r="C700" s="1" t="s">
        <v>58</v>
      </c>
      <c r="D700" s="1" t="s">
        <v>59</v>
      </c>
      <c r="E700" s="1">
        <v>1724.02</v>
      </c>
      <c r="F700" s="1">
        <v>268.62262387036458</v>
      </c>
      <c r="G700">
        <v>130</v>
      </c>
      <c r="H700" s="7">
        <v>5.8000005382768682</v>
      </c>
      <c r="I700">
        <v>569.74329999999998</v>
      </c>
      <c r="J700">
        <v>0.85</v>
      </c>
      <c r="K700">
        <v>1</v>
      </c>
      <c r="L700">
        <v>75</v>
      </c>
      <c r="M700">
        <v>3</v>
      </c>
      <c r="N700">
        <v>1500</v>
      </c>
      <c r="O700" s="1" t="s">
        <v>74</v>
      </c>
      <c r="Q700">
        <v>100</v>
      </c>
      <c r="R700" s="2">
        <v>0.93390087899999996</v>
      </c>
      <c r="S700" s="2">
        <v>89.287949317677345</v>
      </c>
      <c r="T700" s="2">
        <v>0.969082479</v>
      </c>
    </row>
    <row r="701" spans="2:20" x14ac:dyDescent="0.25">
      <c r="B701" s="1" t="s">
        <v>38</v>
      </c>
      <c r="C701" s="1" t="s">
        <v>58</v>
      </c>
      <c r="D701" s="1" t="s">
        <v>59</v>
      </c>
      <c r="E701" s="1">
        <v>1724.02</v>
      </c>
      <c r="F701" s="1">
        <v>268.62262387036458</v>
      </c>
      <c r="G701">
        <v>130</v>
      </c>
      <c r="H701" s="7">
        <v>5.8000005382768682</v>
      </c>
      <c r="I701">
        <v>569.74329999999998</v>
      </c>
      <c r="J701">
        <v>0.85</v>
      </c>
      <c r="K701">
        <v>1.0499999999999998</v>
      </c>
      <c r="L701">
        <v>75</v>
      </c>
      <c r="M701">
        <v>3</v>
      </c>
      <c r="N701">
        <v>1500</v>
      </c>
      <c r="O701" s="1" t="s">
        <v>74</v>
      </c>
      <c r="Q701">
        <v>100</v>
      </c>
      <c r="R701" s="2">
        <v>0.93390085599999995</v>
      </c>
      <c r="S701" s="2">
        <v>88.969568440476493</v>
      </c>
      <c r="T701" s="2">
        <v>0.97189552300000004</v>
      </c>
    </row>
    <row r="702" spans="2:20" x14ac:dyDescent="0.25">
      <c r="B702" s="1" t="s">
        <v>38</v>
      </c>
      <c r="C702" s="1" t="s">
        <v>58</v>
      </c>
      <c r="D702" s="1" t="s">
        <v>59</v>
      </c>
      <c r="E702" s="1">
        <v>1724.02</v>
      </c>
      <c r="F702" s="1">
        <v>268.62262387036458</v>
      </c>
      <c r="G702">
        <v>130</v>
      </c>
      <c r="H702" s="7">
        <v>5.8000005382768682</v>
      </c>
      <c r="I702">
        <v>569.74329999999998</v>
      </c>
      <c r="J702">
        <v>0.85</v>
      </c>
      <c r="K702">
        <v>1.1000000000000001</v>
      </c>
      <c r="L702">
        <v>75</v>
      </c>
      <c r="M702">
        <v>3</v>
      </c>
      <c r="N702">
        <v>1500</v>
      </c>
      <c r="O702" s="1" t="s">
        <v>74</v>
      </c>
      <c r="Q702">
        <v>100</v>
      </c>
      <c r="R702" s="2">
        <v>0.93390086100000003</v>
      </c>
      <c r="S702" s="2">
        <v>88.647631101369626</v>
      </c>
      <c r="T702" s="2">
        <v>0.97454899800000006</v>
      </c>
    </row>
    <row r="703" spans="2:20" x14ac:dyDescent="0.25">
      <c r="B703" s="1" t="s">
        <v>38</v>
      </c>
      <c r="C703" s="1" t="s">
        <v>58</v>
      </c>
      <c r="D703" s="1" t="s">
        <v>59</v>
      </c>
      <c r="E703" s="1">
        <v>1724.02</v>
      </c>
      <c r="F703" s="1">
        <v>268.62262387036458</v>
      </c>
      <c r="G703">
        <v>130</v>
      </c>
      <c r="H703" s="7">
        <v>5.8000005382768682</v>
      </c>
      <c r="I703">
        <v>569.74329999999998</v>
      </c>
      <c r="J703">
        <v>0.85</v>
      </c>
      <c r="K703">
        <v>1.1499999999999999</v>
      </c>
      <c r="L703">
        <v>75</v>
      </c>
      <c r="M703">
        <v>3</v>
      </c>
      <c r="N703">
        <v>1500</v>
      </c>
      <c r="O703" s="1" t="s">
        <v>74</v>
      </c>
      <c r="Q703">
        <v>100</v>
      </c>
      <c r="R703" s="2">
        <v>0.93390086000000005</v>
      </c>
      <c r="S703" s="2">
        <v>88.322316307388292</v>
      </c>
      <c r="T703" s="2">
        <v>0.97705393399999996</v>
      </c>
    </row>
    <row r="704" spans="2:20" x14ac:dyDescent="0.25">
      <c r="B704" s="1" t="s">
        <v>38</v>
      </c>
      <c r="C704" s="1" t="s">
        <v>58</v>
      </c>
      <c r="D704" s="1" t="s">
        <v>59</v>
      </c>
      <c r="E704" s="1">
        <v>1724.02</v>
      </c>
      <c r="F704" s="1">
        <v>268.62262387036458</v>
      </c>
      <c r="G704">
        <v>130</v>
      </c>
      <c r="H704" s="7">
        <v>5.8000005382768682</v>
      </c>
      <c r="I704">
        <v>569.74329999999998</v>
      </c>
      <c r="J704">
        <v>0.85</v>
      </c>
      <c r="K704">
        <v>1.1999999999999997</v>
      </c>
      <c r="L704">
        <v>75</v>
      </c>
      <c r="M704">
        <v>3</v>
      </c>
      <c r="N704">
        <v>1500</v>
      </c>
      <c r="O704" s="1" t="s">
        <v>74</v>
      </c>
      <c r="Q704">
        <v>100</v>
      </c>
      <c r="R704" s="2">
        <v>0.93390086000000005</v>
      </c>
      <c r="S704" s="2">
        <v>87.993770172130553</v>
      </c>
      <c r="T704" s="2">
        <v>0.97942008899999999</v>
      </c>
    </row>
    <row r="705" spans="2:20" x14ac:dyDescent="0.25">
      <c r="B705" s="1" t="s">
        <v>38</v>
      </c>
      <c r="C705" s="1" t="s">
        <v>58</v>
      </c>
      <c r="D705" s="1" t="s">
        <v>59</v>
      </c>
      <c r="E705" s="1">
        <v>1724.02</v>
      </c>
      <c r="F705" s="1">
        <v>268.62262387036458</v>
      </c>
      <c r="G705">
        <v>130</v>
      </c>
      <c r="H705" s="7">
        <v>5.8000005382768682</v>
      </c>
      <c r="I705">
        <v>569.74329999999998</v>
      </c>
      <c r="J705">
        <v>0.85</v>
      </c>
      <c r="K705">
        <v>1.25</v>
      </c>
      <c r="L705">
        <v>75</v>
      </c>
      <c r="M705">
        <v>3</v>
      </c>
      <c r="N705">
        <v>1500</v>
      </c>
      <c r="O705" s="1" t="s">
        <v>74</v>
      </c>
      <c r="Q705">
        <v>100</v>
      </c>
      <c r="R705" s="2">
        <v>0.93390086000000005</v>
      </c>
      <c r="S705" s="2">
        <v>87.661822952077713</v>
      </c>
      <c r="T705" s="2">
        <v>0.98165417700000002</v>
      </c>
    </row>
    <row r="706" spans="2:20" x14ac:dyDescent="0.25">
      <c r="B706" s="1" t="s">
        <v>38</v>
      </c>
      <c r="C706" s="1" t="s">
        <v>58</v>
      </c>
      <c r="D706" s="1" t="s">
        <v>59</v>
      </c>
      <c r="E706" s="1">
        <v>1724.02</v>
      </c>
      <c r="F706" s="1">
        <v>268.62262387036458</v>
      </c>
      <c r="G706">
        <v>130</v>
      </c>
      <c r="H706" s="7">
        <v>5.8000005382768682</v>
      </c>
      <c r="I706">
        <v>569.74329999999998</v>
      </c>
      <c r="J706">
        <v>0.85</v>
      </c>
      <c r="K706">
        <v>1.2999999999999998</v>
      </c>
      <c r="L706">
        <v>75</v>
      </c>
      <c r="M706">
        <v>3</v>
      </c>
      <c r="N706">
        <v>1500</v>
      </c>
      <c r="O706" s="1" t="s">
        <v>74</v>
      </c>
      <c r="Q706">
        <v>100</v>
      </c>
      <c r="R706" s="2">
        <v>0.93390086000000005</v>
      </c>
      <c r="S706" s="2">
        <v>87.296853077727349</v>
      </c>
      <c r="T706" s="2">
        <v>0.98355462599999999</v>
      </c>
    </row>
    <row r="707" spans="2:20" x14ac:dyDescent="0.25">
      <c r="B707" s="1" t="s">
        <v>38</v>
      </c>
      <c r="C707" s="1" t="s">
        <v>58</v>
      </c>
      <c r="D707" s="1" t="s">
        <v>59</v>
      </c>
      <c r="E707" s="1">
        <v>1724.02</v>
      </c>
      <c r="F707" s="1">
        <v>268.62262387036458</v>
      </c>
      <c r="G707">
        <v>130</v>
      </c>
      <c r="H707" s="7">
        <v>5.8000005382768682</v>
      </c>
      <c r="I707">
        <v>569.74329999999998</v>
      </c>
      <c r="J707">
        <v>0.85</v>
      </c>
      <c r="K707">
        <v>1.35</v>
      </c>
      <c r="L707">
        <v>75</v>
      </c>
      <c r="M707">
        <v>3</v>
      </c>
      <c r="N707">
        <v>1500</v>
      </c>
      <c r="O707" s="1" t="s">
        <v>74</v>
      </c>
      <c r="Q707">
        <v>100</v>
      </c>
      <c r="R707" s="2">
        <v>0.93390086000000005</v>
      </c>
      <c r="S707" s="2">
        <v>86.637182687398436</v>
      </c>
      <c r="T707" s="2">
        <v>0.98333262600000004</v>
      </c>
    </row>
    <row r="708" spans="2:20" x14ac:dyDescent="0.25">
      <c r="B708" s="1" t="s">
        <v>38</v>
      </c>
      <c r="C708" s="1" t="s">
        <v>58</v>
      </c>
      <c r="D708" s="1" t="s">
        <v>59</v>
      </c>
      <c r="E708" s="1">
        <v>1724.02</v>
      </c>
      <c r="F708" s="1">
        <v>268.62262387036458</v>
      </c>
      <c r="G708">
        <v>130</v>
      </c>
      <c r="H708" s="7">
        <v>5.8000005382768682</v>
      </c>
      <c r="I708">
        <v>569.74329999999998</v>
      </c>
      <c r="J708">
        <v>0.85</v>
      </c>
      <c r="K708">
        <v>1.4</v>
      </c>
      <c r="L708">
        <v>75</v>
      </c>
      <c r="M708">
        <v>3</v>
      </c>
      <c r="N708">
        <v>1500</v>
      </c>
      <c r="O708" s="1" t="s">
        <v>74</v>
      </c>
      <c r="Q708">
        <v>100</v>
      </c>
      <c r="R708" s="2">
        <v>0.93390086000000005</v>
      </c>
      <c r="S708" s="2">
        <v>85.940615324412079</v>
      </c>
      <c r="T708" s="2">
        <v>0.98285390399999994</v>
      </c>
    </row>
    <row r="709" spans="2:20" x14ac:dyDescent="0.25">
      <c r="B709" s="1" t="s">
        <v>38</v>
      </c>
      <c r="C709" s="1" t="s">
        <v>58</v>
      </c>
      <c r="D709" s="1" t="s">
        <v>59</v>
      </c>
      <c r="E709" s="1">
        <v>1724.02</v>
      </c>
      <c r="F709" s="1">
        <v>268.62262387036458</v>
      </c>
      <c r="G709">
        <v>130</v>
      </c>
      <c r="H709" s="7">
        <v>5.8000005382768682</v>
      </c>
      <c r="I709">
        <v>569.74329999999998</v>
      </c>
      <c r="J709">
        <v>0.85</v>
      </c>
      <c r="K709">
        <v>1.4499999999999997</v>
      </c>
      <c r="L709">
        <v>75</v>
      </c>
      <c r="M709">
        <v>3</v>
      </c>
      <c r="N709">
        <v>1500</v>
      </c>
      <c r="O709" s="1" t="s">
        <v>74</v>
      </c>
      <c r="Q709">
        <v>100</v>
      </c>
      <c r="R709" s="2">
        <v>0.93390086000000005</v>
      </c>
      <c r="S709" s="2">
        <v>85.242801942968129</v>
      </c>
      <c r="T709" s="2">
        <v>0.98236328100000003</v>
      </c>
    </row>
    <row r="710" spans="2:20" x14ac:dyDescent="0.25">
      <c r="B710" s="1" t="s">
        <v>38</v>
      </c>
      <c r="C710" s="1" t="s">
        <v>58</v>
      </c>
      <c r="D710" s="1" t="s">
        <v>59</v>
      </c>
      <c r="E710" s="1">
        <v>1724.02</v>
      </c>
      <c r="F710" s="1">
        <v>268.62262387036458</v>
      </c>
      <c r="G710">
        <v>130</v>
      </c>
      <c r="H710" s="7">
        <v>5.8000005382768682</v>
      </c>
      <c r="I710">
        <v>569.74329999999998</v>
      </c>
      <c r="J710">
        <v>0.85</v>
      </c>
      <c r="K710">
        <v>1.5</v>
      </c>
      <c r="L710">
        <v>75</v>
      </c>
      <c r="M710">
        <v>3</v>
      </c>
      <c r="N710">
        <v>1500</v>
      </c>
      <c r="O710" s="1" t="s">
        <v>74</v>
      </c>
      <c r="Q710">
        <v>100</v>
      </c>
      <c r="R710" s="2">
        <v>0.93390086000000005</v>
      </c>
      <c r="S710" s="2">
        <v>84.54661698880858</v>
      </c>
      <c r="T710" s="2">
        <v>0.981874943</v>
      </c>
    </row>
    <row r="711" spans="2:20" x14ac:dyDescent="0.25">
      <c r="B711" s="1" t="s">
        <v>38</v>
      </c>
      <c r="C711" s="1" t="s">
        <v>58</v>
      </c>
      <c r="D711" s="1" t="s">
        <v>59</v>
      </c>
      <c r="E711" s="1">
        <v>1724.02</v>
      </c>
      <c r="F711" s="1">
        <v>268.62262387036458</v>
      </c>
      <c r="G711">
        <v>130</v>
      </c>
      <c r="H711" s="7">
        <v>5.8000005382768682</v>
      </c>
      <c r="I711">
        <v>569.74329999999998</v>
      </c>
      <c r="J711">
        <v>0.85</v>
      </c>
      <c r="K711">
        <v>1.5499999999999998</v>
      </c>
      <c r="L711">
        <v>75</v>
      </c>
      <c r="M711">
        <v>3</v>
      </c>
      <c r="N711">
        <v>1500</v>
      </c>
      <c r="O711" s="1" t="s">
        <v>74</v>
      </c>
      <c r="Q711">
        <v>100</v>
      </c>
      <c r="R711" s="2">
        <v>0.93390086000000005</v>
      </c>
      <c r="S711" s="2">
        <v>83.853298358502173</v>
      </c>
      <c r="T711" s="2">
        <v>0.98139119399999997</v>
      </c>
    </row>
    <row r="712" spans="2:20" x14ac:dyDescent="0.25">
      <c r="B712" s="1" t="s">
        <v>38</v>
      </c>
      <c r="C712" s="1" t="s">
        <v>58</v>
      </c>
      <c r="D712" s="1" t="s">
        <v>59</v>
      </c>
      <c r="E712" s="1">
        <v>1724.02</v>
      </c>
      <c r="F712" s="1">
        <v>268.62262387036458</v>
      </c>
      <c r="G712">
        <v>130</v>
      </c>
      <c r="H712" s="7">
        <v>5.8000005382768682</v>
      </c>
      <c r="I712">
        <v>569.74329999999998</v>
      </c>
      <c r="J712">
        <v>0.85</v>
      </c>
      <c r="K712">
        <v>1.6</v>
      </c>
      <c r="L712">
        <v>75</v>
      </c>
      <c r="M712">
        <v>3</v>
      </c>
      <c r="N712">
        <v>1500</v>
      </c>
      <c r="O712" s="1" t="s">
        <v>74</v>
      </c>
      <c r="Q712">
        <v>100</v>
      </c>
      <c r="R712" s="2">
        <v>0.93390086000000005</v>
      </c>
      <c r="S712" s="2">
        <v>83.163677293694406</v>
      </c>
      <c r="T712" s="2">
        <v>0.98091296299999997</v>
      </c>
    </row>
    <row r="713" spans="2:20" x14ac:dyDescent="0.25">
      <c r="B713" s="1" t="s">
        <v>38</v>
      </c>
      <c r="C713" s="1" t="s">
        <v>58</v>
      </c>
      <c r="D713" s="1" t="s">
        <v>59</v>
      </c>
      <c r="E713" s="1">
        <v>1724.02</v>
      </c>
      <c r="F713" s="1">
        <v>268.62262387036458</v>
      </c>
      <c r="G713">
        <v>132</v>
      </c>
      <c r="H713" s="7">
        <v>5.8000005382768682</v>
      </c>
      <c r="I713">
        <v>569.74329999999998</v>
      </c>
      <c r="J713">
        <v>0.85</v>
      </c>
      <c r="K713">
        <v>1</v>
      </c>
      <c r="L713">
        <v>75</v>
      </c>
      <c r="M713">
        <v>3</v>
      </c>
      <c r="N713">
        <v>1500</v>
      </c>
      <c r="O713" s="1" t="s">
        <v>74</v>
      </c>
      <c r="Q713">
        <v>100</v>
      </c>
      <c r="R713" s="2">
        <v>0.933901019</v>
      </c>
      <c r="S713" s="2">
        <v>89.287946933050065</v>
      </c>
      <c r="T713" s="2">
        <v>0.969082479</v>
      </c>
    </row>
    <row r="714" spans="2:20" x14ac:dyDescent="0.25">
      <c r="B714" s="1" t="s">
        <v>38</v>
      </c>
      <c r="C714" s="1" t="s">
        <v>58</v>
      </c>
      <c r="D714" s="1" t="s">
        <v>59</v>
      </c>
      <c r="E714" s="1">
        <v>1724.02</v>
      </c>
      <c r="F714" s="1">
        <v>268.62262387036458</v>
      </c>
      <c r="G714">
        <v>132</v>
      </c>
      <c r="H714" s="7">
        <v>5.8000005382768682</v>
      </c>
      <c r="I714">
        <v>569.74329999999998</v>
      </c>
      <c r="J714">
        <v>0.85</v>
      </c>
      <c r="K714">
        <v>1.0499999999999998</v>
      </c>
      <c r="L714">
        <v>75</v>
      </c>
      <c r="M714">
        <v>3</v>
      </c>
      <c r="N714">
        <v>1500</v>
      </c>
      <c r="O714" s="1" t="s">
        <v>74</v>
      </c>
      <c r="Q714">
        <v>100</v>
      </c>
      <c r="R714" s="2">
        <v>0.93390099699999995</v>
      </c>
      <c r="S714" s="2">
        <v>88.969566188423485</v>
      </c>
      <c r="T714" s="2">
        <v>0.97189552199999996</v>
      </c>
    </row>
    <row r="715" spans="2:20" x14ac:dyDescent="0.25">
      <c r="B715" s="1" t="s">
        <v>38</v>
      </c>
      <c r="C715" s="1" t="s">
        <v>58</v>
      </c>
      <c r="D715" s="1" t="s">
        <v>59</v>
      </c>
      <c r="E715" s="1">
        <v>1724.02</v>
      </c>
      <c r="F715" s="1">
        <v>268.62262387036458</v>
      </c>
      <c r="G715">
        <v>132</v>
      </c>
      <c r="H715" s="7">
        <v>5.8000005382768682</v>
      </c>
      <c r="I715">
        <v>569.74329999999998</v>
      </c>
      <c r="J715">
        <v>0.85</v>
      </c>
      <c r="K715">
        <v>1.1000000000000001</v>
      </c>
      <c r="L715">
        <v>75</v>
      </c>
      <c r="M715">
        <v>3</v>
      </c>
      <c r="N715">
        <v>1500</v>
      </c>
      <c r="O715" s="1" t="s">
        <v>74</v>
      </c>
      <c r="Q715">
        <v>100</v>
      </c>
      <c r="R715" s="2">
        <v>0.93390099999999998</v>
      </c>
      <c r="S715" s="2">
        <v>88.647628976494232</v>
      </c>
      <c r="T715" s="2">
        <v>0.97454899699999997</v>
      </c>
    </row>
    <row r="716" spans="2:20" x14ac:dyDescent="0.25">
      <c r="B716" s="1" t="s">
        <v>38</v>
      </c>
      <c r="C716" s="1" t="s">
        <v>58</v>
      </c>
      <c r="D716" s="1" t="s">
        <v>59</v>
      </c>
      <c r="E716" s="1">
        <v>1724.02</v>
      </c>
      <c r="F716" s="1">
        <v>268.62262387036458</v>
      </c>
      <c r="G716">
        <v>132</v>
      </c>
      <c r="H716" s="7">
        <v>5.8000005382768682</v>
      </c>
      <c r="I716">
        <v>569.74329999999998</v>
      </c>
      <c r="J716">
        <v>0.85</v>
      </c>
      <c r="K716">
        <v>1.1499999999999999</v>
      </c>
      <c r="L716">
        <v>75</v>
      </c>
      <c r="M716">
        <v>3</v>
      </c>
      <c r="N716">
        <v>1500</v>
      </c>
      <c r="O716" s="1" t="s">
        <v>74</v>
      </c>
      <c r="Q716">
        <v>100</v>
      </c>
      <c r="R716" s="2">
        <v>0.93390099999999998</v>
      </c>
      <c r="S716" s="2">
        <v>88.322313643547545</v>
      </c>
      <c r="T716" s="2">
        <v>0.97705393100000004</v>
      </c>
    </row>
    <row r="717" spans="2:20" x14ac:dyDescent="0.25">
      <c r="B717" s="1" t="s">
        <v>38</v>
      </c>
      <c r="C717" s="1" t="s">
        <v>58</v>
      </c>
      <c r="D717" s="1" t="s">
        <v>59</v>
      </c>
      <c r="E717" s="1">
        <v>1724.02</v>
      </c>
      <c r="F717" s="1">
        <v>268.62262387036458</v>
      </c>
      <c r="G717">
        <v>132</v>
      </c>
      <c r="H717" s="7">
        <v>5.8000005382768682</v>
      </c>
      <c r="I717">
        <v>569.74329999999998</v>
      </c>
      <c r="J717">
        <v>0.85</v>
      </c>
      <c r="K717">
        <v>1.1999999999999997</v>
      </c>
      <c r="L717">
        <v>75</v>
      </c>
      <c r="M717">
        <v>3</v>
      </c>
      <c r="N717">
        <v>1500</v>
      </c>
      <c r="O717" s="1" t="s">
        <v>74</v>
      </c>
      <c r="Q717">
        <v>100</v>
      </c>
      <c r="R717" s="2">
        <v>0.93390099999999998</v>
      </c>
      <c r="S717" s="2">
        <v>87.993767640524098</v>
      </c>
      <c r="T717" s="2">
        <v>0.97942008599999997</v>
      </c>
    </row>
    <row r="718" spans="2:20" x14ac:dyDescent="0.25">
      <c r="B718" s="1" t="s">
        <v>38</v>
      </c>
      <c r="C718" s="1" t="s">
        <v>58</v>
      </c>
      <c r="D718" s="1" t="s">
        <v>59</v>
      </c>
      <c r="E718" s="1">
        <v>1724.02</v>
      </c>
      <c r="F718" s="1">
        <v>268.62262387036458</v>
      </c>
      <c r="G718">
        <v>132</v>
      </c>
      <c r="H718" s="7">
        <v>5.8000005382768682</v>
      </c>
      <c r="I718">
        <v>569.74329999999998</v>
      </c>
      <c r="J718">
        <v>0.85</v>
      </c>
      <c r="K718">
        <v>1.25</v>
      </c>
      <c r="L718">
        <v>75</v>
      </c>
      <c r="M718">
        <v>3</v>
      </c>
      <c r="N718">
        <v>1500</v>
      </c>
      <c r="O718" s="1" t="s">
        <v>74</v>
      </c>
      <c r="Q718">
        <v>100</v>
      </c>
      <c r="R718" s="2">
        <v>0.93390099999999998</v>
      </c>
      <c r="S718" s="2">
        <v>87.661820547575942</v>
      </c>
      <c r="T718" s="2">
        <v>0.98165417399999999</v>
      </c>
    </row>
    <row r="719" spans="2:20" x14ac:dyDescent="0.25">
      <c r="B719" s="1" t="s">
        <v>38</v>
      </c>
      <c r="C719" s="1" t="s">
        <v>58</v>
      </c>
      <c r="D719" s="1" t="s">
        <v>59</v>
      </c>
      <c r="E719" s="1">
        <v>1724.02</v>
      </c>
      <c r="F719" s="1">
        <v>268.62262387036458</v>
      </c>
      <c r="G719">
        <v>132</v>
      </c>
      <c r="H719" s="7">
        <v>5.8000005382768682</v>
      </c>
      <c r="I719">
        <v>569.74329999999998</v>
      </c>
      <c r="J719">
        <v>0.85</v>
      </c>
      <c r="K719">
        <v>1.2999999999999998</v>
      </c>
      <c r="L719">
        <v>75</v>
      </c>
      <c r="M719">
        <v>3</v>
      </c>
      <c r="N719">
        <v>1500</v>
      </c>
      <c r="O719" s="1" t="s">
        <v>74</v>
      </c>
      <c r="Q719">
        <v>100</v>
      </c>
      <c r="R719" s="2">
        <v>0.93390099999999998</v>
      </c>
      <c r="S719" s="2">
        <v>87.296851967944406</v>
      </c>
      <c r="T719" s="2">
        <v>0.98355462800000004</v>
      </c>
    </row>
    <row r="720" spans="2:20" x14ac:dyDescent="0.25">
      <c r="B720" s="1" t="s">
        <v>38</v>
      </c>
      <c r="C720" s="1" t="s">
        <v>58</v>
      </c>
      <c r="D720" s="1" t="s">
        <v>59</v>
      </c>
      <c r="E720" s="1">
        <v>1724.02</v>
      </c>
      <c r="F720" s="1">
        <v>268.62262387036458</v>
      </c>
      <c r="G720">
        <v>132</v>
      </c>
      <c r="H720" s="7">
        <v>5.8000005382768682</v>
      </c>
      <c r="I720">
        <v>569.74329999999998</v>
      </c>
      <c r="J720">
        <v>0.85</v>
      </c>
      <c r="K720">
        <v>1.35</v>
      </c>
      <c r="L720">
        <v>75</v>
      </c>
      <c r="M720">
        <v>3</v>
      </c>
      <c r="N720">
        <v>1500</v>
      </c>
      <c r="O720" s="1" t="s">
        <v>74</v>
      </c>
      <c r="Q720">
        <v>100</v>
      </c>
      <c r="R720" s="2">
        <v>0.93390099999999998</v>
      </c>
      <c r="S720" s="2">
        <v>86.637182325444002</v>
      </c>
      <c r="T720" s="2">
        <v>0.98333263400000004</v>
      </c>
    </row>
    <row r="721" spans="2:20" x14ac:dyDescent="0.25">
      <c r="B721" s="1" t="s">
        <v>38</v>
      </c>
      <c r="C721" s="1" t="s">
        <v>58</v>
      </c>
      <c r="D721" s="1" t="s">
        <v>59</v>
      </c>
      <c r="E721" s="1">
        <v>1724.02</v>
      </c>
      <c r="F721" s="1">
        <v>268.62262387036458</v>
      </c>
      <c r="G721">
        <v>132</v>
      </c>
      <c r="H721" s="7">
        <v>5.8000005382768682</v>
      </c>
      <c r="I721">
        <v>569.74329999999998</v>
      </c>
      <c r="J721">
        <v>0.85</v>
      </c>
      <c r="K721">
        <v>1.4</v>
      </c>
      <c r="L721">
        <v>75</v>
      </c>
      <c r="M721">
        <v>3</v>
      </c>
      <c r="N721">
        <v>1500</v>
      </c>
      <c r="O721" s="1" t="s">
        <v>74</v>
      </c>
      <c r="Q721">
        <v>100</v>
      </c>
      <c r="R721" s="2">
        <v>0.93390099999999998</v>
      </c>
      <c r="S721" s="2">
        <v>85.940614020644816</v>
      </c>
      <c r="T721" s="2">
        <v>0.98285391200000005</v>
      </c>
    </row>
    <row r="722" spans="2:20" x14ac:dyDescent="0.25">
      <c r="B722" s="1" t="s">
        <v>38</v>
      </c>
      <c r="C722" s="1" t="s">
        <v>58</v>
      </c>
      <c r="D722" s="1" t="s">
        <v>59</v>
      </c>
      <c r="E722" s="1">
        <v>1724.02</v>
      </c>
      <c r="F722" s="1">
        <v>268.62262387036458</v>
      </c>
      <c r="G722">
        <v>132</v>
      </c>
      <c r="H722" s="7">
        <v>5.8000005382768682</v>
      </c>
      <c r="I722">
        <v>569.74329999999998</v>
      </c>
      <c r="J722">
        <v>0.85</v>
      </c>
      <c r="K722">
        <v>1.4499999999999997</v>
      </c>
      <c r="L722">
        <v>75</v>
      </c>
      <c r="M722">
        <v>3</v>
      </c>
      <c r="N722">
        <v>1500</v>
      </c>
      <c r="O722" s="1" t="s">
        <v>74</v>
      </c>
      <c r="Q722">
        <v>100</v>
      </c>
      <c r="R722" s="2">
        <v>0.93390099999999998</v>
      </c>
      <c r="S722" s="2">
        <v>85.242800850539098</v>
      </c>
      <c r="T722" s="2">
        <v>0.98236328900000003</v>
      </c>
    </row>
    <row r="723" spans="2:20" x14ac:dyDescent="0.25">
      <c r="B723" s="1" t="s">
        <v>38</v>
      </c>
      <c r="C723" s="1" t="s">
        <v>58</v>
      </c>
      <c r="D723" s="1" t="s">
        <v>59</v>
      </c>
      <c r="E723" s="1">
        <v>1724.02</v>
      </c>
      <c r="F723" s="1">
        <v>268.62262387036458</v>
      </c>
      <c r="G723">
        <v>132</v>
      </c>
      <c r="H723" s="7">
        <v>5.8000005382768682</v>
      </c>
      <c r="I723">
        <v>569.74329999999998</v>
      </c>
      <c r="J723">
        <v>0.85</v>
      </c>
      <c r="K723">
        <v>1.5</v>
      </c>
      <c r="L723">
        <v>75</v>
      </c>
      <c r="M723">
        <v>3</v>
      </c>
      <c r="N723">
        <v>1500</v>
      </c>
      <c r="O723" s="1" t="s">
        <v>74</v>
      </c>
      <c r="Q723">
        <v>100</v>
      </c>
      <c r="R723" s="2">
        <v>0.93390099999999998</v>
      </c>
      <c r="S723" s="2">
        <v>84.54661610711652</v>
      </c>
      <c r="T723" s="2">
        <v>0.981874951</v>
      </c>
    </row>
    <row r="724" spans="2:20" x14ac:dyDescent="0.25">
      <c r="B724" s="1" t="s">
        <v>38</v>
      </c>
      <c r="C724" s="1" t="s">
        <v>58</v>
      </c>
      <c r="D724" s="1" t="s">
        <v>59</v>
      </c>
      <c r="E724" s="1">
        <v>1724.02</v>
      </c>
      <c r="F724" s="1">
        <v>268.62262387036458</v>
      </c>
      <c r="G724">
        <v>132</v>
      </c>
      <c r="H724" s="7">
        <v>5.8000005382768682</v>
      </c>
      <c r="I724">
        <v>569.74329999999998</v>
      </c>
      <c r="J724">
        <v>0.85</v>
      </c>
      <c r="K724">
        <v>1.5499999999999998</v>
      </c>
      <c r="L724">
        <v>75</v>
      </c>
      <c r="M724">
        <v>3</v>
      </c>
      <c r="N724">
        <v>1500</v>
      </c>
      <c r="O724" s="1" t="s">
        <v>74</v>
      </c>
      <c r="Q724">
        <v>100</v>
      </c>
      <c r="R724" s="2">
        <v>0.93390099999999998</v>
      </c>
      <c r="S724" s="2">
        <v>83.853297686627769</v>
      </c>
      <c r="T724" s="2">
        <v>0.98139120199999996</v>
      </c>
    </row>
    <row r="725" spans="2:20" x14ac:dyDescent="0.25">
      <c r="B725" s="1" t="s">
        <v>38</v>
      </c>
      <c r="C725" s="1" t="s">
        <v>58</v>
      </c>
      <c r="D725" s="1" t="s">
        <v>59</v>
      </c>
      <c r="E725" s="1">
        <v>1724.02</v>
      </c>
      <c r="F725" s="1">
        <v>268.62262387036458</v>
      </c>
      <c r="G725">
        <v>132</v>
      </c>
      <c r="H725" s="7">
        <v>5.8000005382768682</v>
      </c>
      <c r="I725">
        <v>569.74329999999998</v>
      </c>
      <c r="J725">
        <v>0.85</v>
      </c>
      <c r="K725">
        <v>1.6</v>
      </c>
      <c r="L725">
        <v>75</v>
      </c>
      <c r="M725">
        <v>3</v>
      </c>
      <c r="N725">
        <v>1500</v>
      </c>
      <c r="O725" s="1" t="s">
        <v>74</v>
      </c>
      <c r="Q725">
        <v>100</v>
      </c>
      <c r="R725" s="2">
        <v>0.93390099999999998</v>
      </c>
      <c r="S725" s="2">
        <v>83.163676213048191</v>
      </c>
      <c r="T725" s="2">
        <v>0.98091297099999997</v>
      </c>
    </row>
    <row r="726" spans="2:20" x14ac:dyDescent="0.25">
      <c r="B726" s="1" t="s">
        <v>38</v>
      </c>
      <c r="C726" s="1" t="s">
        <v>58</v>
      </c>
      <c r="D726" s="1" t="s">
        <v>59</v>
      </c>
      <c r="E726" s="1">
        <v>1724.02</v>
      </c>
      <c r="F726" s="1">
        <v>268.62262387036458</v>
      </c>
      <c r="G726">
        <v>134</v>
      </c>
      <c r="H726" s="7">
        <v>5.8000005382768682</v>
      </c>
      <c r="I726">
        <v>569.74329999999998</v>
      </c>
      <c r="J726">
        <v>0.85</v>
      </c>
      <c r="K726">
        <v>1</v>
      </c>
      <c r="L726">
        <v>75</v>
      </c>
      <c r="M726">
        <v>3</v>
      </c>
      <c r="N726">
        <v>1500</v>
      </c>
      <c r="O726" s="1" t="s">
        <v>74</v>
      </c>
      <c r="Q726">
        <v>100</v>
      </c>
      <c r="R726" s="2">
        <v>0.93390115900000004</v>
      </c>
      <c r="S726" s="2">
        <v>89.287945258577537</v>
      </c>
      <c r="T726" s="2">
        <v>0.969082479</v>
      </c>
    </row>
    <row r="727" spans="2:20" x14ac:dyDescent="0.25">
      <c r="B727" s="1" t="s">
        <v>38</v>
      </c>
      <c r="C727" s="1" t="s">
        <v>58</v>
      </c>
      <c r="D727" s="1" t="s">
        <v>59</v>
      </c>
      <c r="E727" s="1">
        <v>1724.02</v>
      </c>
      <c r="F727" s="1">
        <v>268.62262387036458</v>
      </c>
      <c r="G727">
        <v>134</v>
      </c>
      <c r="H727" s="7">
        <v>5.8000005382768682</v>
      </c>
      <c r="I727">
        <v>569.74329999999998</v>
      </c>
      <c r="J727">
        <v>0.85</v>
      </c>
      <c r="K727">
        <v>1.0499999999999998</v>
      </c>
      <c r="L727">
        <v>75</v>
      </c>
      <c r="M727">
        <v>3</v>
      </c>
      <c r="N727">
        <v>1500</v>
      </c>
      <c r="O727" s="1" t="s">
        <v>74</v>
      </c>
      <c r="Q727">
        <v>100</v>
      </c>
      <c r="R727" s="2">
        <v>0.93390113600000002</v>
      </c>
      <c r="S727" s="2">
        <v>88.969563936371543</v>
      </c>
      <c r="T727" s="2">
        <v>0.97189552099999998</v>
      </c>
    </row>
    <row r="728" spans="2:20" x14ac:dyDescent="0.25">
      <c r="B728" s="1" t="s">
        <v>38</v>
      </c>
      <c r="C728" s="1" t="s">
        <v>58</v>
      </c>
      <c r="D728" s="1" t="s">
        <v>59</v>
      </c>
      <c r="E728" s="1">
        <v>1724.02</v>
      </c>
      <c r="F728" s="1">
        <v>268.62262387036458</v>
      </c>
      <c r="G728">
        <v>134</v>
      </c>
      <c r="H728" s="7">
        <v>5.8000005382768682</v>
      </c>
      <c r="I728">
        <v>569.74329999999998</v>
      </c>
      <c r="J728">
        <v>0.85</v>
      </c>
      <c r="K728">
        <v>1.1000000000000001</v>
      </c>
      <c r="L728">
        <v>75</v>
      </c>
      <c r="M728">
        <v>3</v>
      </c>
      <c r="N728">
        <v>1500</v>
      </c>
      <c r="O728" s="1" t="s">
        <v>74</v>
      </c>
      <c r="Q728">
        <v>100</v>
      </c>
      <c r="R728" s="2">
        <v>0.93390114000000002</v>
      </c>
      <c r="S728" s="2">
        <v>88.647626851619833</v>
      </c>
      <c r="T728" s="2">
        <v>0.97454899500000003</v>
      </c>
    </row>
    <row r="729" spans="2:20" x14ac:dyDescent="0.25">
      <c r="B729" s="1" t="s">
        <v>38</v>
      </c>
      <c r="C729" s="1" t="s">
        <v>58</v>
      </c>
      <c r="D729" s="1" t="s">
        <v>59</v>
      </c>
      <c r="E729" s="1">
        <v>1724.02</v>
      </c>
      <c r="F729" s="1">
        <v>268.62262387036458</v>
      </c>
      <c r="G729">
        <v>134</v>
      </c>
      <c r="H729" s="7">
        <v>5.8000005382768682</v>
      </c>
      <c r="I729">
        <v>569.74329999999998</v>
      </c>
      <c r="J729">
        <v>0.85</v>
      </c>
      <c r="K729">
        <v>1.1499999999999999</v>
      </c>
      <c r="L729">
        <v>75</v>
      </c>
      <c r="M729">
        <v>3</v>
      </c>
      <c r="N729">
        <v>1500</v>
      </c>
      <c r="O729" s="1" t="s">
        <v>74</v>
      </c>
      <c r="Q729">
        <v>100</v>
      </c>
      <c r="R729" s="2">
        <v>0.93390114000000002</v>
      </c>
      <c r="S729" s="2">
        <v>88.322311640778167</v>
      </c>
      <c r="T729" s="2">
        <v>0.97705392899999999</v>
      </c>
    </row>
    <row r="730" spans="2:20" x14ac:dyDescent="0.25">
      <c r="B730" s="1" t="s">
        <v>38</v>
      </c>
      <c r="C730" s="1" t="s">
        <v>58</v>
      </c>
      <c r="D730" s="1" t="s">
        <v>59</v>
      </c>
      <c r="E730" s="1">
        <v>1724.02</v>
      </c>
      <c r="F730" s="1">
        <v>268.62262387036458</v>
      </c>
      <c r="G730">
        <v>134</v>
      </c>
      <c r="H730" s="7">
        <v>5.8000005382768682</v>
      </c>
      <c r="I730">
        <v>569.74329999999998</v>
      </c>
      <c r="J730">
        <v>0.85</v>
      </c>
      <c r="K730">
        <v>1.1999999999999997</v>
      </c>
      <c r="L730">
        <v>75</v>
      </c>
      <c r="M730">
        <v>3</v>
      </c>
      <c r="N730">
        <v>1500</v>
      </c>
      <c r="O730" s="1" t="s">
        <v>74</v>
      </c>
      <c r="Q730">
        <v>100</v>
      </c>
      <c r="R730" s="2">
        <v>0.93390114000000002</v>
      </c>
      <c r="S730" s="2">
        <v>87.993765755085747</v>
      </c>
      <c r="T730" s="2">
        <v>0.97942008300000005</v>
      </c>
    </row>
    <row r="731" spans="2:20" x14ac:dyDescent="0.25">
      <c r="B731" s="1" t="s">
        <v>38</v>
      </c>
      <c r="C731" s="1" t="s">
        <v>58</v>
      </c>
      <c r="D731" s="1" t="s">
        <v>59</v>
      </c>
      <c r="E731" s="1">
        <v>1724.02</v>
      </c>
      <c r="F731" s="1">
        <v>268.62262387036458</v>
      </c>
      <c r="G731">
        <v>134</v>
      </c>
      <c r="H731" s="7">
        <v>5.8000005382768682</v>
      </c>
      <c r="I731">
        <v>569.74329999999998</v>
      </c>
      <c r="J731">
        <v>0.85</v>
      </c>
      <c r="K731">
        <v>1.25</v>
      </c>
      <c r="L731">
        <v>75</v>
      </c>
      <c r="M731">
        <v>3</v>
      </c>
      <c r="N731">
        <v>1500</v>
      </c>
      <c r="O731" s="1" t="s">
        <v>74</v>
      </c>
      <c r="Q731">
        <v>100</v>
      </c>
      <c r="R731" s="2">
        <v>0.93390114000000002</v>
      </c>
      <c r="S731" s="2">
        <v>87.661818775003923</v>
      </c>
      <c r="T731" s="2">
        <v>0.98165417099999996</v>
      </c>
    </row>
    <row r="732" spans="2:20" x14ac:dyDescent="0.25">
      <c r="B732" s="1" t="s">
        <v>38</v>
      </c>
      <c r="C732" s="1" t="s">
        <v>58</v>
      </c>
      <c r="D732" s="1" t="s">
        <v>59</v>
      </c>
      <c r="E732" s="1">
        <v>1724.02</v>
      </c>
      <c r="F732" s="1">
        <v>268.62262387036458</v>
      </c>
      <c r="G732">
        <v>134</v>
      </c>
      <c r="H732" s="7">
        <v>5.8000005382768682</v>
      </c>
      <c r="I732">
        <v>569.74329999999998</v>
      </c>
      <c r="J732">
        <v>0.85</v>
      </c>
      <c r="K732">
        <v>1.2999999999999998</v>
      </c>
      <c r="L732">
        <v>75</v>
      </c>
      <c r="M732">
        <v>3</v>
      </c>
      <c r="N732">
        <v>1500</v>
      </c>
      <c r="O732" s="1" t="s">
        <v>74</v>
      </c>
      <c r="Q732">
        <v>100</v>
      </c>
      <c r="R732" s="2">
        <v>0.93390114000000002</v>
      </c>
      <c r="S732" s="2">
        <v>87.296850317446484</v>
      </c>
      <c r="T732" s="2">
        <v>0.98355462999999999</v>
      </c>
    </row>
    <row r="733" spans="2:20" x14ac:dyDescent="0.25">
      <c r="B733" s="1" t="s">
        <v>38</v>
      </c>
      <c r="C733" s="1" t="s">
        <v>58</v>
      </c>
      <c r="D733" s="1" t="s">
        <v>59</v>
      </c>
      <c r="E733" s="1">
        <v>1724.02</v>
      </c>
      <c r="F733" s="1">
        <v>268.62262387036458</v>
      </c>
      <c r="G733">
        <v>134</v>
      </c>
      <c r="H733" s="7">
        <v>5.8000005382768682</v>
      </c>
      <c r="I733">
        <v>569.74329999999998</v>
      </c>
      <c r="J733">
        <v>0.85</v>
      </c>
      <c r="K733">
        <v>1.35</v>
      </c>
      <c r="L733">
        <v>75</v>
      </c>
      <c r="M733">
        <v>3</v>
      </c>
      <c r="N733">
        <v>1500</v>
      </c>
      <c r="O733" s="1" t="s">
        <v>74</v>
      </c>
      <c r="Q733">
        <v>100</v>
      </c>
      <c r="R733" s="2">
        <v>0.93390114000000002</v>
      </c>
      <c r="S733" s="2">
        <v>86.637181428219293</v>
      </c>
      <c r="T733" s="2">
        <v>0.98333264099999995</v>
      </c>
    </row>
    <row r="734" spans="2:20" x14ac:dyDescent="0.25">
      <c r="B734" s="1" t="s">
        <v>38</v>
      </c>
      <c r="C734" s="1" t="s">
        <v>58</v>
      </c>
      <c r="D734" s="1" t="s">
        <v>59</v>
      </c>
      <c r="E734" s="1">
        <v>1724.02</v>
      </c>
      <c r="F734" s="1">
        <v>268.62262387036458</v>
      </c>
      <c r="G734">
        <v>134</v>
      </c>
      <c r="H734" s="7">
        <v>5.8000005382768682</v>
      </c>
      <c r="I734">
        <v>569.74329999999998</v>
      </c>
      <c r="J734">
        <v>0.85</v>
      </c>
      <c r="K734">
        <v>1.4</v>
      </c>
      <c r="L734">
        <v>75</v>
      </c>
      <c r="M734">
        <v>3</v>
      </c>
      <c r="N734">
        <v>1500</v>
      </c>
      <c r="O734" s="1" t="s">
        <v>74</v>
      </c>
      <c r="Q734">
        <v>100</v>
      </c>
      <c r="R734" s="2">
        <v>0.93390114000000002</v>
      </c>
      <c r="S734" s="2">
        <v>85.940613334513429</v>
      </c>
      <c r="T734" s="2">
        <v>0.98285391899999996</v>
      </c>
    </row>
    <row r="735" spans="2:20" x14ac:dyDescent="0.25">
      <c r="B735" s="1" t="s">
        <v>38</v>
      </c>
      <c r="C735" s="1" t="s">
        <v>58</v>
      </c>
      <c r="D735" s="1" t="s">
        <v>59</v>
      </c>
      <c r="E735" s="1">
        <v>1724.02</v>
      </c>
      <c r="F735" s="1">
        <v>268.62262387036458</v>
      </c>
      <c r="G735">
        <v>134</v>
      </c>
      <c r="H735" s="7">
        <v>5.8000005382768682</v>
      </c>
      <c r="I735">
        <v>569.74329999999998</v>
      </c>
      <c r="J735">
        <v>0.85</v>
      </c>
      <c r="K735">
        <v>1.4499999999999997</v>
      </c>
      <c r="L735">
        <v>75</v>
      </c>
      <c r="M735">
        <v>3</v>
      </c>
      <c r="N735">
        <v>1500</v>
      </c>
      <c r="O735" s="1" t="s">
        <v>74</v>
      </c>
      <c r="Q735">
        <v>100</v>
      </c>
      <c r="R735" s="2">
        <v>0.93390114000000002</v>
      </c>
      <c r="S735" s="2">
        <v>85.242800375660423</v>
      </c>
      <c r="T735" s="2">
        <v>0.98236329700000002</v>
      </c>
    </row>
    <row r="736" spans="2:20" x14ac:dyDescent="0.25">
      <c r="B736" s="1" t="s">
        <v>38</v>
      </c>
      <c r="C736" s="1" t="s">
        <v>58</v>
      </c>
      <c r="D736" s="1" t="s">
        <v>59</v>
      </c>
      <c r="E736" s="1">
        <v>1724.02</v>
      </c>
      <c r="F736" s="1">
        <v>268.62262387036458</v>
      </c>
      <c r="G736">
        <v>134</v>
      </c>
      <c r="H736" s="7">
        <v>5.8000005382768682</v>
      </c>
      <c r="I736">
        <v>569.74329999999998</v>
      </c>
      <c r="J736">
        <v>0.85</v>
      </c>
      <c r="K736">
        <v>1.5</v>
      </c>
      <c r="L736">
        <v>75</v>
      </c>
      <c r="M736">
        <v>3</v>
      </c>
      <c r="N736">
        <v>1500</v>
      </c>
      <c r="O736" s="1" t="s">
        <v>74</v>
      </c>
      <c r="Q736">
        <v>100</v>
      </c>
      <c r="R736" s="2">
        <v>0.93390114000000002</v>
      </c>
      <c r="S736" s="2">
        <v>84.546615225424986</v>
      </c>
      <c r="T736" s="2">
        <v>0.98187495899999999</v>
      </c>
    </row>
    <row r="737" spans="2:20" x14ac:dyDescent="0.25">
      <c r="B737" s="1" t="s">
        <v>38</v>
      </c>
      <c r="C737" s="1" t="s">
        <v>58</v>
      </c>
      <c r="D737" s="1" t="s">
        <v>59</v>
      </c>
      <c r="E737" s="1">
        <v>1724.02</v>
      </c>
      <c r="F737" s="1">
        <v>268.62262387036458</v>
      </c>
      <c r="G737">
        <v>134</v>
      </c>
      <c r="H737" s="7">
        <v>5.8000005382768682</v>
      </c>
      <c r="I737">
        <v>569.74329999999998</v>
      </c>
      <c r="J737">
        <v>0.85</v>
      </c>
      <c r="K737">
        <v>1.5499999999999998</v>
      </c>
      <c r="L737">
        <v>75</v>
      </c>
      <c r="M737">
        <v>3</v>
      </c>
      <c r="N737">
        <v>1500</v>
      </c>
      <c r="O737" s="1" t="s">
        <v>74</v>
      </c>
      <c r="Q737">
        <v>100</v>
      </c>
      <c r="R737" s="2">
        <v>0.93390114000000002</v>
      </c>
      <c r="S737" s="2">
        <v>83.853296397288261</v>
      </c>
      <c r="T737" s="2">
        <v>0.98139120999999996</v>
      </c>
    </row>
    <row r="738" spans="2:20" x14ac:dyDescent="0.25">
      <c r="B738" s="1" t="s">
        <v>38</v>
      </c>
      <c r="C738" s="1" t="s">
        <v>58</v>
      </c>
      <c r="D738" s="1" t="s">
        <v>59</v>
      </c>
      <c r="E738" s="1">
        <v>1724.02</v>
      </c>
      <c r="F738" s="1">
        <v>268.62262387036458</v>
      </c>
      <c r="G738">
        <v>134</v>
      </c>
      <c r="H738" s="7">
        <v>5.8000005382768682</v>
      </c>
      <c r="I738">
        <v>569.74329999999998</v>
      </c>
      <c r="J738">
        <v>0.85</v>
      </c>
      <c r="K738">
        <v>1.6</v>
      </c>
      <c r="L738">
        <v>75</v>
      </c>
      <c r="M738">
        <v>3</v>
      </c>
      <c r="N738">
        <v>1500</v>
      </c>
      <c r="O738" s="1" t="s">
        <v>74</v>
      </c>
      <c r="Q738">
        <v>100</v>
      </c>
      <c r="R738" s="2">
        <v>0.93390114000000002</v>
      </c>
      <c r="S738" s="2">
        <v>83.163675749843321</v>
      </c>
      <c r="T738" s="2">
        <v>0.98091297899999996</v>
      </c>
    </row>
    <row r="739" spans="2:20" x14ac:dyDescent="0.25">
      <c r="B739" s="1" t="s">
        <v>38</v>
      </c>
      <c r="C739" s="1" t="s">
        <v>58</v>
      </c>
      <c r="D739" s="1" t="s">
        <v>59</v>
      </c>
      <c r="E739" s="1">
        <v>1724.02</v>
      </c>
      <c r="F739" s="1">
        <v>268.62262387036458</v>
      </c>
      <c r="G739">
        <v>136</v>
      </c>
      <c r="H739" s="7">
        <v>5.8000005382768682</v>
      </c>
      <c r="I739">
        <v>569.74329999999998</v>
      </c>
      <c r="J739">
        <v>0.85</v>
      </c>
      <c r="K739">
        <v>1</v>
      </c>
      <c r="L739">
        <v>75</v>
      </c>
      <c r="M739">
        <v>3</v>
      </c>
      <c r="N739">
        <v>1500</v>
      </c>
      <c r="O739" s="1" t="s">
        <v>74</v>
      </c>
      <c r="Q739">
        <v>100</v>
      </c>
      <c r="R739" s="2">
        <v>0.93390129899999996</v>
      </c>
      <c r="S739" s="2">
        <v>89.287942873952389</v>
      </c>
      <c r="T739" s="2">
        <v>0.96908247800000002</v>
      </c>
    </row>
    <row r="740" spans="2:20" x14ac:dyDescent="0.25">
      <c r="B740" s="1" t="s">
        <v>38</v>
      </c>
      <c r="C740" s="1" t="s">
        <v>58</v>
      </c>
      <c r="D740" s="1" t="s">
        <v>59</v>
      </c>
      <c r="E740" s="1">
        <v>1724.02</v>
      </c>
      <c r="F740" s="1">
        <v>268.62262387036458</v>
      </c>
      <c r="G740">
        <v>136</v>
      </c>
      <c r="H740" s="7">
        <v>5.8000005382768682</v>
      </c>
      <c r="I740">
        <v>569.74329999999998</v>
      </c>
      <c r="J740">
        <v>0.85</v>
      </c>
      <c r="K740">
        <v>1.0499999999999998</v>
      </c>
      <c r="L740">
        <v>75</v>
      </c>
      <c r="M740">
        <v>3</v>
      </c>
      <c r="N740">
        <v>1500</v>
      </c>
      <c r="O740" s="1" t="s">
        <v>74</v>
      </c>
      <c r="Q740">
        <v>100</v>
      </c>
      <c r="R740" s="2">
        <v>0.93390127599999995</v>
      </c>
      <c r="S740" s="2">
        <v>88.969561684320666</v>
      </c>
      <c r="T740" s="2">
        <v>0.97189552000000001</v>
      </c>
    </row>
    <row r="741" spans="2:20" x14ac:dyDescent="0.25">
      <c r="B741" s="1" t="s">
        <v>38</v>
      </c>
      <c r="C741" s="1" t="s">
        <v>58</v>
      </c>
      <c r="D741" s="1" t="s">
        <v>59</v>
      </c>
      <c r="E741" s="1">
        <v>1724.02</v>
      </c>
      <c r="F741" s="1">
        <v>268.62262387036458</v>
      </c>
      <c r="G741">
        <v>136</v>
      </c>
      <c r="H741" s="7">
        <v>5.8000005382768682</v>
      </c>
      <c r="I741">
        <v>569.74329999999998</v>
      </c>
      <c r="J741">
        <v>0.85</v>
      </c>
      <c r="K741">
        <v>1.1000000000000001</v>
      </c>
      <c r="L741">
        <v>75</v>
      </c>
      <c r="M741">
        <v>3</v>
      </c>
      <c r="N741">
        <v>1500</v>
      </c>
      <c r="O741" s="1" t="s">
        <v>74</v>
      </c>
      <c r="Q741">
        <v>100</v>
      </c>
      <c r="R741" s="2">
        <v>0.93390127999999994</v>
      </c>
      <c r="S741" s="2">
        <v>88.6476247267464</v>
      </c>
      <c r="T741" s="2">
        <v>0.97454899299999997</v>
      </c>
    </row>
    <row r="742" spans="2:20" x14ac:dyDescent="0.25">
      <c r="B742" s="1" t="s">
        <v>38</v>
      </c>
      <c r="C742" s="1" t="s">
        <v>58</v>
      </c>
      <c r="D742" s="1" t="s">
        <v>59</v>
      </c>
      <c r="E742" s="1">
        <v>1724.02</v>
      </c>
      <c r="F742" s="1">
        <v>268.62262387036458</v>
      </c>
      <c r="G742">
        <v>136</v>
      </c>
      <c r="H742" s="7">
        <v>5.8000005382768682</v>
      </c>
      <c r="I742">
        <v>569.74329999999998</v>
      </c>
      <c r="J742">
        <v>0.85</v>
      </c>
      <c r="K742">
        <v>1.1499999999999999</v>
      </c>
      <c r="L742">
        <v>75</v>
      </c>
      <c r="M742">
        <v>3</v>
      </c>
      <c r="N742">
        <v>1500</v>
      </c>
      <c r="O742" s="1" t="s">
        <v>74</v>
      </c>
      <c r="Q742">
        <v>100</v>
      </c>
      <c r="R742" s="2">
        <v>0.93390127999999994</v>
      </c>
      <c r="S742" s="2">
        <v>88.322309638009685</v>
      </c>
      <c r="T742" s="2">
        <v>0.97705392700000004</v>
      </c>
    </row>
    <row r="743" spans="2:20" x14ac:dyDescent="0.25">
      <c r="B743" s="1" t="s">
        <v>38</v>
      </c>
      <c r="C743" s="1" t="s">
        <v>58</v>
      </c>
      <c r="D743" s="1" t="s">
        <v>59</v>
      </c>
      <c r="E743" s="1">
        <v>1724.02</v>
      </c>
      <c r="F743" s="1">
        <v>268.62262387036458</v>
      </c>
      <c r="G743">
        <v>136</v>
      </c>
      <c r="H743" s="7">
        <v>5.8000005382768682</v>
      </c>
      <c r="I743">
        <v>569.74329999999998</v>
      </c>
      <c r="J743">
        <v>0.85</v>
      </c>
      <c r="K743">
        <v>1.1999999999999997</v>
      </c>
      <c r="L743">
        <v>75</v>
      </c>
      <c r="M743">
        <v>3</v>
      </c>
      <c r="N743">
        <v>1500</v>
      </c>
      <c r="O743" s="1" t="s">
        <v>74</v>
      </c>
      <c r="Q743">
        <v>100</v>
      </c>
      <c r="R743" s="2">
        <v>0.93390127999999994</v>
      </c>
      <c r="S743" s="2">
        <v>87.993763223481366</v>
      </c>
      <c r="T743" s="2">
        <v>0.979420081</v>
      </c>
    </row>
    <row r="744" spans="2:20" x14ac:dyDescent="0.25">
      <c r="B744" s="1" t="s">
        <v>38</v>
      </c>
      <c r="C744" s="1" t="s">
        <v>58</v>
      </c>
      <c r="D744" s="1" t="s">
        <v>59</v>
      </c>
      <c r="E744" s="1">
        <v>1724.02</v>
      </c>
      <c r="F744" s="1">
        <v>268.62262387036458</v>
      </c>
      <c r="G744">
        <v>136</v>
      </c>
      <c r="H744" s="7">
        <v>5.8000005382768682</v>
      </c>
      <c r="I744">
        <v>569.74329999999998</v>
      </c>
      <c r="J744">
        <v>0.85</v>
      </c>
      <c r="K744">
        <v>1.25</v>
      </c>
      <c r="L744">
        <v>75</v>
      </c>
      <c r="M744">
        <v>3</v>
      </c>
      <c r="N744">
        <v>1500</v>
      </c>
      <c r="O744" s="1" t="s">
        <v>74</v>
      </c>
      <c r="Q744">
        <v>100</v>
      </c>
      <c r="R744" s="2">
        <v>0.93390127999999994</v>
      </c>
      <c r="S744" s="2">
        <v>87.661816370504056</v>
      </c>
      <c r="T744" s="2">
        <v>0.98165416800000005</v>
      </c>
    </row>
    <row r="745" spans="2:20" x14ac:dyDescent="0.25">
      <c r="B745" s="1" t="s">
        <v>38</v>
      </c>
      <c r="C745" s="1" t="s">
        <v>58</v>
      </c>
      <c r="D745" s="1" t="s">
        <v>59</v>
      </c>
      <c r="E745" s="1">
        <v>1724.02</v>
      </c>
      <c r="F745" s="1">
        <v>268.62262387036458</v>
      </c>
      <c r="G745">
        <v>136</v>
      </c>
      <c r="H745" s="7">
        <v>5.8000005382768682</v>
      </c>
      <c r="I745">
        <v>569.74329999999998</v>
      </c>
      <c r="J745">
        <v>0.85</v>
      </c>
      <c r="K745">
        <v>1.2999999999999998</v>
      </c>
      <c r="L745">
        <v>75</v>
      </c>
      <c r="M745">
        <v>3</v>
      </c>
      <c r="N745">
        <v>1500</v>
      </c>
      <c r="O745" s="1" t="s">
        <v>74</v>
      </c>
      <c r="Q745">
        <v>100</v>
      </c>
      <c r="R745" s="2">
        <v>0.93390127999999994</v>
      </c>
      <c r="S745" s="2">
        <v>87.296849207664778</v>
      </c>
      <c r="T745" s="2">
        <v>0.98355463200000004</v>
      </c>
    </row>
    <row r="746" spans="2:20" x14ac:dyDescent="0.25">
      <c r="B746" s="1" t="s">
        <v>38</v>
      </c>
      <c r="C746" s="1" t="s">
        <v>58</v>
      </c>
      <c r="D746" s="1" t="s">
        <v>59</v>
      </c>
      <c r="E746" s="1">
        <v>1724.02</v>
      </c>
      <c r="F746" s="1">
        <v>268.62262387036458</v>
      </c>
      <c r="G746">
        <v>136</v>
      </c>
      <c r="H746" s="7">
        <v>5.8000005382768682</v>
      </c>
      <c r="I746">
        <v>569.74329999999998</v>
      </c>
      <c r="J746">
        <v>0.85</v>
      </c>
      <c r="K746">
        <v>1.35</v>
      </c>
      <c r="L746">
        <v>75</v>
      </c>
      <c r="M746">
        <v>3</v>
      </c>
      <c r="N746">
        <v>1500</v>
      </c>
      <c r="O746" s="1" t="s">
        <v>74</v>
      </c>
      <c r="Q746">
        <v>100</v>
      </c>
      <c r="R746" s="2">
        <v>0.93390127999999994</v>
      </c>
      <c r="S746" s="2">
        <v>86.637180448435601</v>
      </c>
      <c r="T746" s="2">
        <v>0.98333264799999998</v>
      </c>
    </row>
    <row r="747" spans="2:20" x14ac:dyDescent="0.25">
      <c r="B747" s="1" t="s">
        <v>38</v>
      </c>
      <c r="C747" s="1" t="s">
        <v>58</v>
      </c>
      <c r="D747" s="1" t="s">
        <v>59</v>
      </c>
      <c r="E747" s="1">
        <v>1724.02</v>
      </c>
      <c r="F747" s="1">
        <v>268.62262387036458</v>
      </c>
      <c r="G747">
        <v>136</v>
      </c>
      <c r="H747" s="7">
        <v>5.8000005382768682</v>
      </c>
      <c r="I747">
        <v>569.74329999999998</v>
      </c>
      <c r="J747">
        <v>0.85</v>
      </c>
      <c r="K747">
        <v>1.4</v>
      </c>
      <c r="L747">
        <v>75</v>
      </c>
      <c r="M747">
        <v>3</v>
      </c>
      <c r="N747">
        <v>1500</v>
      </c>
      <c r="O747" s="1" t="s">
        <v>74</v>
      </c>
      <c r="Q747">
        <v>100</v>
      </c>
      <c r="R747" s="2">
        <v>0.93390127999999994</v>
      </c>
      <c r="S747" s="2">
        <v>85.940612648382469</v>
      </c>
      <c r="T747" s="2">
        <v>0.98285392699999996</v>
      </c>
    </row>
    <row r="748" spans="2:20" x14ac:dyDescent="0.25">
      <c r="B748" s="1" t="s">
        <v>38</v>
      </c>
      <c r="C748" s="1" t="s">
        <v>58</v>
      </c>
      <c r="D748" s="1" t="s">
        <v>59</v>
      </c>
      <c r="E748" s="1">
        <v>1724.02</v>
      </c>
      <c r="F748" s="1">
        <v>268.62262387036458</v>
      </c>
      <c r="G748">
        <v>136</v>
      </c>
      <c r="H748" s="7">
        <v>5.8000005382768682</v>
      </c>
      <c r="I748">
        <v>569.74329999999998</v>
      </c>
      <c r="J748">
        <v>0.85</v>
      </c>
      <c r="K748">
        <v>1.4499999999999997</v>
      </c>
      <c r="L748">
        <v>75</v>
      </c>
      <c r="M748">
        <v>3</v>
      </c>
      <c r="N748">
        <v>1500</v>
      </c>
      <c r="O748" s="1" t="s">
        <v>74</v>
      </c>
      <c r="Q748">
        <v>100</v>
      </c>
      <c r="R748" s="2">
        <v>0.93390127999999994</v>
      </c>
      <c r="S748" s="2">
        <v>85.242799283232529</v>
      </c>
      <c r="T748" s="2">
        <v>0.98236330400000005</v>
      </c>
    </row>
    <row r="749" spans="2:20" x14ac:dyDescent="0.25">
      <c r="B749" s="1" t="s">
        <v>38</v>
      </c>
      <c r="C749" s="1" t="s">
        <v>58</v>
      </c>
      <c r="D749" s="1" t="s">
        <v>59</v>
      </c>
      <c r="E749" s="1">
        <v>1724.02</v>
      </c>
      <c r="F749" s="1">
        <v>268.62262387036458</v>
      </c>
      <c r="G749">
        <v>136</v>
      </c>
      <c r="H749" s="7">
        <v>5.8000005382768682</v>
      </c>
      <c r="I749">
        <v>569.74329999999998</v>
      </c>
      <c r="J749">
        <v>0.85</v>
      </c>
      <c r="K749">
        <v>1.5</v>
      </c>
      <c r="L749">
        <v>75</v>
      </c>
      <c r="M749">
        <v>3</v>
      </c>
      <c r="N749">
        <v>1500</v>
      </c>
      <c r="O749" s="1" t="s">
        <v>74</v>
      </c>
      <c r="Q749">
        <v>100</v>
      </c>
      <c r="R749" s="2">
        <v>0.93390127999999994</v>
      </c>
      <c r="S749" s="2">
        <v>84.546614343733992</v>
      </c>
      <c r="T749" s="2">
        <v>0.98187496699999999</v>
      </c>
    </row>
    <row r="750" spans="2:20" x14ac:dyDescent="0.25">
      <c r="B750" s="1" t="s">
        <v>38</v>
      </c>
      <c r="C750" s="1" t="s">
        <v>58</v>
      </c>
      <c r="D750" s="1" t="s">
        <v>59</v>
      </c>
      <c r="E750" s="1">
        <v>1724.02</v>
      </c>
      <c r="F750" s="1">
        <v>268.62262387036458</v>
      </c>
      <c r="G750">
        <v>136</v>
      </c>
      <c r="H750" s="7">
        <v>5.8000005382768682</v>
      </c>
      <c r="I750">
        <v>569.74329999999998</v>
      </c>
      <c r="J750">
        <v>0.85</v>
      </c>
      <c r="K750">
        <v>1.5499999999999998</v>
      </c>
      <c r="L750">
        <v>75</v>
      </c>
      <c r="M750">
        <v>3</v>
      </c>
      <c r="N750">
        <v>1500</v>
      </c>
      <c r="O750" s="1" t="s">
        <v>74</v>
      </c>
      <c r="Q750">
        <v>100</v>
      </c>
      <c r="R750" s="2">
        <v>0.93390127999999994</v>
      </c>
      <c r="S750" s="2">
        <v>83.853295725414867</v>
      </c>
      <c r="T750" s="2">
        <v>0.98139121799999995</v>
      </c>
    </row>
    <row r="751" spans="2:20" x14ac:dyDescent="0.25">
      <c r="B751" s="1" t="s">
        <v>38</v>
      </c>
      <c r="C751" s="1" t="s">
        <v>58</v>
      </c>
      <c r="D751" s="1" t="s">
        <v>59</v>
      </c>
      <c r="E751" s="1">
        <v>1724.02</v>
      </c>
      <c r="F751" s="1">
        <v>268.62262387036458</v>
      </c>
      <c r="G751">
        <v>136</v>
      </c>
      <c r="H751" s="7">
        <v>5.8000005382768682</v>
      </c>
      <c r="I751">
        <v>569.74329999999998</v>
      </c>
      <c r="J751">
        <v>0.85</v>
      </c>
      <c r="K751">
        <v>1.6</v>
      </c>
      <c r="L751">
        <v>75</v>
      </c>
      <c r="M751">
        <v>3</v>
      </c>
      <c r="N751">
        <v>1500</v>
      </c>
      <c r="O751" s="1" t="s">
        <v>74</v>
      </c>
      <c r="Q751">
        <v>100</v>
      </c>
      <c r="R751" s="2">
        <v>0.93390127999999994</v>
      </c>
      <c r="S751" s="2">
        <v>83.163674669198215</v>
      </c>
      <c r="T751" s="2">
        <v>0.98091298699999996</v>
      </c>
    </row>
    <row r="752" spans="2:20" x14ac:dyDescent="0.25">
      <c r="B752" s="1" t="s">
        <v>38</v>
      </c>
      <c r="C752" s="1" t="s">
        <v>58</v>
      </c>
      <c r="D752" s="1" t="s">
        <v>59</v>
      </c>
      <c r="E752" s="1">
        <v>1724.02</v>
      </c>
      <c r="F752" s="1">
        <v>268.62262387036458</v>
      </c>
      <c r="G752">
        <v>138</v>
      </c>
      <c r="H752" s="7">
        <v>5.8000005382768682</v>
      </c>
      <c r="I752">
        <v>569.74329999999998</v>
      </c>
      <c r="J752">
        <v>0.85</v>
      </c>
      <c r="K752">
        <v>1</v>
      </c>
      <c r="L752">
        <v>75</v>
      </c>
      <c r="M752">
        <v>3</v>
      </c>
      <c r="N752">
        <v>1500</v>
      </c>
      <c r="O752" s="1" t="s">
        <v>74</v>
      </c>
      <c r="Q752">
        <v>100</v>
      </c>
      <c r="R752" s="2">
        <v>0.933901439</v>
      </c>
      <c r="S752" s="2">
        <v>89.287941199481651</v>
      </c>
      <c r="T752" s="2">
        <v>0.96908247800000002</v>
      </c>
    </row>
    <row r="753" spans="2:20" x14ac:dyDescent="0.25">
      <c r="B753" s="1" t="s">
        <v>38</v>
      </c>
      <c r="C753" s="1" t="s">
        <v>58</v>
      </c>
      <c r="D753" s="1" t="s">
        <v>59</v>
      </c>
      <c r="E753" s="1">
        <v>1724.02</v>
      </c>
      <c r="F753" s="1">
        <v>268.62262387036458</v>
      </c>
      <c r="G753">
        <v>138</v>
      </c>
      <c r="H753" s="7">
        <v>5.8000005382768682</v>
      </c>
      <c r="I753">
        <v>569.74329999999998</v>
      </c>
      <c r="J753">
        <v>0.85</v>
      </c>
      <c r="K753">
        <v>1.0499999999999998</v>
      </c>
      <c r="L753">
        <v>75</v>
      </c>
      <c r="M753">
        <v>3</v>
      </c>
      <c r="N753">
        <v>1500</v>
      </c>
      <c r="O753" s="1" t="s">
        <v>74</v>
      </c>
      <c r="Q753">
        <v>100</v>
      </c>
      <c r="R753" s="2">
        <v>0.93390141699999996</v>
      </c>
      <c r="S753" s="2">
        <v>88.969560125283706</v>
      </c>
      <c r="T753" s="2">
        <v>0.97189551900000004</v>
      </c>
    </row>
    <row r="754" spans="2:20" x14ac:dyDescent="0.25">
      <c r="B754" s="1" t="s">
        <v>38</v>
      </c>
      <c r="C754" s="1" t="s">
        <v>58</v>
      </c>
      <c r="D754" s="1" t="s">
        <v>59</v>
      </c>
      <c r="E754" s="1">
        <v>1724.02</v>
      </c>
      <c r="F754" s="1">
        <v>268.62262387036458</v>
      </c>
      <c r="G754">
        <v>138</v>
      </c>
      <c r="H754" s="7">
        <v>5.8000005382768682</v>
      </c>
      <c r="I754">
        <v>569.74329999999998</v>
      </c>
      <c r="J754">
        <v>0.85</v>
      </c>
      <c r="K754">
        <v>1.1000000000000001</v>
      </c>
      <c r="L754">
        <v>75</v>
      </c>
      <c r="M754">
        <v>3</v>
      </c>
      <c r="N754">
        <v>1500</v>
      </c>
      <c r="O754" s="1" t="s">
        <v>74</v>
      </c>
      <c r="Q754">
        <v>100</v>
      </c>
      <c r="R754" s="2">
        <v>0.93390142099999995</v>
      </c>
      <c r="S754" s="2">
        <v>88.647622601873977</v>
      </c>
      <c r="T754" s="2">
        <v>0.974548992</v>
      </c>
    </row>
    <row r="755" spans="2:20" x14ac:dyDescent="0.25">
      <c r="B755" s="1" t="s">
        <v>38</v>
      </c>
      <c r="C755" s="1" t="s">
        <v>58</v>
      </c>
      <c r="D755" s="1" t="s">
        <v>59</v>
      </c>
      <c r="E755" s="1">
        <v>1724.02</v>
      </c>
      <c r="F755" s="1">
        <v>268.62262387036458</v>
      </c>
      <c r="G755">
        <v>138</v>
      </c>
      <c r="H755" s="7">
        <v>5.8000005382768682</v>
      </c>
      <c r="I755">
        <v>569.74329999999998</v>
      </c>
      <c r="J755">
        <v>0.85</v>
      </c>
      <c r="K755">
        <v>1.1499999999999999</v>
      </c>
      <c r="L755">
        <v>75</v>
      </c>
      <c r="M755">
        <v>3</v>
      </c>
      <c r="N755">
        <v>1500</v>
      </c>
      <c r="O755" s="1" t="s">
        <v>74</v>
      </c>
      <c r="Q755">
        <v>100</v>
      </c>
      <c r="R755" s="2">
        <v>0.93390141999999998</v>
      </c>
      <c r="S755" s="2">
        <v>88.322306974172221</v>
      </c>
      <c r="T755" s="2">
        <v>0.97705392499999999</v>
      </c>
    </row>
    <row r="756" spans="2:20" x14ac:dyDescent="0.25">
      <c r="B756" s="1" t="s">
        <v>38</v>
      </c>
      <c r="C756" s="1" t="s">
        <v>58</v>
      </c>
      <c r="D756" s="1" t="s">
        <v>59</v>
      </c>
      <c r="E756" s="1">
        <v>1724.02</v>
      </c>
      <c r="F756" s="1">
        <v>268.62262387036458</v>
      </c>
      <c r="G756">
        <v>138</v>
      </c>
      <c r="H756" s="7">
        <v>5.8000005382768682</v>
      </c>
      <c r="I756">
        <v>569.74329999999998</v>
      </c>
      <c r="J756">
        <v>0.85</v>
      </c>
      <c r="K756">
        <v>1.1999999999999997</v>
      </c>
      <c r="L756">
        <v>75</v>
      </c>
      <c r="M756">
        <v>3</v>
      </c>
      <c r="N756">
        <v>1500</v>
      </c>
      <c r="O756" s="1" t="s">
        <v>74</v>
      </c>
      <c r="Q756">
        <v>100</v>
      </c>
      <c r="R756" s="2">
        <v>0.93390141999999998</v>
      </c>
      <c r="S756" s="2">
        <v>87.993761338044806</v>
      </c>
      <c r="T756" s="2">
        <v>0.97942007799999997</v>
      </c>
    </row>
    <row r="757" spans="2:20" x14ac:dyDescent="0.25">
      <c r="B757" s="1" t="s">
        <v>38</v>
      </c>
      <c r="C757" s="1" t="s">
        <v>58</v>
      </c>
      <c r="D757" s="1" t="s">
        <v>59</v>
      </c>
      <c r="E757" s="1">
        <v>1724.02</v>
      </c>
      <c r="F757" s="1">
        <v>268.62262387036458</v>
      </c>
      <c r="G757">
        <v>138</v>
      </c>
      <c r="H757" s="7">
        <v>5.8000005382768682</v>
      </c>
      <c r="I757">
        <v>569.74329999999998</v>
      </c>
      <c r="J757">
        <v>0.85</v>
      </c>
      <c r="K757">
        <v>1.25</v>
      </c>
      <c r="L757">
        <v>75</v>
      </c>
      <c r="M757">
        <v>3</v>
      </c>
      <c r="N757">
        <v>1500</v>
      </c>
      <c r="O757" s="1" t="s">
        <v>74</v>
      </c>
      <c r="Q757">
        <v>100</v>
      </c>
      <c r="R757" s="2">
        <v>0.93390141999999998</v>
      </c>
      <c r="S757" s="2">
        <v>87.661813966005255</v>
      </c>
      <c r="T757" s="2">
        <v>0.98165416400000005</v>
      </c>
    </row>
    <row r="758" spans="2:20" x14ac:dyDescent="0.25">
      <c r="B758" s="1" t="s">
        <v>38</v>
      </c>
      <c r="C758" s="1" t="s">
        <v>58</v>
      </c>
      <c r="D758" s="1" t="s">
        <v>59</v>
      </c>
      <c r="E758" s="1">
        <v>1724.02</v>
      </c>
      <c r="F758" s="1">
        <v>268.62262387036458</v>
      </c>
      <c r="G758">
        <v>138</v>
      </c>
      <c r="H758" s="7">
        <v>5.8000005382768682</v>
      </c>
      <c r="I758">
        <v>569.74329999999998</v>
      </c>
      <c r="J758">
        <v>0.85</v>
      </c>
      <c r="K758">
        <v>1.2999999999999998</v>
      </c>
      <c r="L758">
        <v>75</v>
      </c>
      <c r="M758">
        <v>3</v>
      </c>
      <c r="N758">
        <v>1500</v>
      </c>
      <c r="O758" s="1" t="s">
        <v>74</v>
      </c>
      <c r="Q758">
        <v>100</v>
      </c>
      <c r="R758" s="2">
        <v>0.93390141999999998</v>
      </c>
      <c r="S758" s="2">
        <v>87.296847557168419</v>
      </c>
      <c r="T758" s="2">
        <v>0.98355463399999998</v>
      </c>
    </row>
    <row r="759" spans="2:20" x14ac:dyDescent="0.25">
      <c r="B759" s="1" t="s">
        <v>38</v>
      </c>
      <c r="C759" s="1" t="s">
        <v>58</v>
      </c>
      <c r="D759" s="1" t="s">
        <v>59</v>
      </c>
      <c r="E759" s="1">
        <v>1724.02</v>
      </c>
      <c r="F759" s="1">
        <v>268.62262387036458</v>
      </c>
      <c r="G759">
        <v>138</v>
      </c>
      <c r="H759" s="7">
        <v>5.8000005382768682</v>
      </c>
      <c r="I759">
        <v>569.74329999999998</v>
      </c>
      <c r="J759">
        <v>0.85</v>
      </c>
      <c r="K759">
        <v>1.35</v>
      </c>
      <c r="L759">
        <v>75</v>
      </c>
      <c r="M759">
        <v>3</v>
      </c>
      <c r="N759">
        <v>1500</v>
      </c>
      <c r="O759" s="1" t="s">
        <v>74</v>
      </c>
      <c r="Q759">
        <v>100</v>
      </c>
      <c r="R759" s="2">
        <v>0.93390141999999998</v>
      </c>
      <c r="S759" s="2">
        <v>86.637179551212</v>
      </c>
      <c r="T759" s="2">
        <v>0.983332655</v>
      </c>
    </row>
    <row r="760" spans="2:20" x14ac:dyDescent="0.25">
      <c r="B760" s="1" t="s">
        <v>38</v>
      </c>
      <c r="C760" s="1" t="s">
        <v>58</v>
      </c>
      <c r="D760" s="1" t="s">
        <v>59</v>
      </c>
      <c r="E760" s="1">
        <v>1724.02</v>
      </c>
      <c r="F760" s="1">
        <v>268.62262387036458</v>
      </c>
      <c r="G760">
        <v>138</v>
      </c>
      <c r="H760" s="7">
        <v>5.8000005382768682</v>
      </c>
      <c r="I760">
        <v>569.74329999999998</v>
      </c>
      <c r="J760">
        <v>0.85</v>
      </c>
      <c r="K760">
        <v>1.4</v>
      </c>
      <c r="L760">
        <v>75</v>
      </c>
      <c r="M760">
        <v>3</v>
      </c>
      <c r="N760">
        <v>1500</v>
      </c>
      <c r="O760" s="1" t="s">
        <v>74</v>
      </c>
      <c r="Q760">
        <v>100</v>
      </c>
      <c r="R760" s="2">
        <v>0.93390141999999998</v>
      </c>
      <c r="S760" s="2">
        <v>85.940611962251921</v>
      </c>
      <c r="T760" s="2">
        <v>0.98285393399999998</v>
      </c>
    </row>
    <row r="761" spans="2:20" x14ac:dyDescent="0.25">
      <c r="B761" s="1" t="s">
        <v>38</v>
      </c>
      <c r="C761" s="1" t="s">
        <v>58</v>
      </c>
      <c r="D761" s="1" t="s">
        <v>59</v>
      </c>
      <c r="E761" s="1">
        <v>1724.02</v>
      </c>
      <c r="F761" s="1">
        <v>268.62262387036458</v>
      </c>
      <c r="G761">
        <v>138</v>
      </c>
      <c r="H761" s="7">
        <v>5.8000005382768682</v>
      </c>
      <c r="I761">
        <v>569.74329999999998</v>
      </c>
      <c r="J761">
        <v>0.85</v>
      </c>
      <c r="K761">
        <v>1.4499999999999997</v>
      </c>
      <c r="L761">
        <v>75</v>
      </c>
      <c r="M761">
        <v>3</v>
      </c>
      <c r="N761">
        <v>1500</v>
      </c>
      <c r="O761" s="1" t="s">
        <v>74</v>
      </c>
      <c r="Q761">
        <v>100</v>
      </c>
      <c r="R761" s="2">
        <v>0.93390141999999998</v>
      </c>
      <c r="S761" s="2">
        <v>85.242798808354607</v>
      </c>
      <c r="T761" s="2">
        <v>0.98236331200000004</v>
      </c>
    </row>
    <row r="762" spans="2:20" x14ac:dyDescent="0.25">
      <c r="B762" s="1" t="s">
        <v>38</v>
      </c>
      <c r="C762" s="1" t="s">
        <v>58</v>
      </c>
      <c r="D762" s="1" t="s">
        <v>59</v>
      </c>
      <c r="E762" s="1">
        <v>1724.02</v>
      </c>
      <c r="F762" s="1">
        <v>268.62262387036458</v>
      </c>
      <c r="G762">
        <v>138</v>
      </c>
      <c r="H762" s="7">
        <v>5.8000005382768682</v>
      </c>
      <c r="I762">
        <v>569.74329999999998</v>
      </c>
      <c r="J762">
        <v>0.85</v>
      </c>
      <c r="K762">
        <v>1.5</v>
      </c>
      <c r="L762">
        <v>75</v>
      </c>
      <c r="M762">
        <v>3</v>
      </c>
      <c r="N762">
        <v>1500</v>
      </c>
      <c r="O762" s="1" t="s">
        <v>74</v>
      </c>
      <c r="Q762">
        <v>100</v>
      </c>
      <c r="R762" s="2">
        <v>0.93390141999999998</v>
      </c>
      <c r="S762" s="2">
        <v>84.54661346204351</v>
      </c>
      <c r="T762" s="2">
        <v>0.98187497499999998</v>
      </c>
    </row>
    <row r="763" spans="2:20" x14ac:dyDescent="0.25">
      <c r="B763" s="1" t="s">
        <v>38</v>
      </c>
      <c r="C763" s="1" t="s">
        <v>58</v>
      </c>
      <c r="D763" s="1" t="s">
        <v>59</v>
      </c>
      <c r="E763" s="1">
        <v>1724.02</v>
      </c>
      <c r="F763" s="1">
        <v>268.62262387036458</v>
      </c>
      <c r="G763">
        <v>138</v>
      </c>
      <c r="H763" s="7">
        <v>5.8000005382768682</v>
      </c>
      <c r="I763">
        <v>569.74329999999998</v>
      </c>
      <c r="J763">
        <v>0.85</v>
      </c>
      <c r="K763">
        <v>1.5499999999999998</v>
      </c>
      <c r="L763">
        <v>75</v>
      </c>
      <c r="M763">
        <v>3</v>
      </c>
      <c r="N763">
        <v>1500</v>
      </c>
      <c r="O763" s="1" t="s">
        <v>74</v>
      </c>
      <c r="Q763">
        <v>100</v>
      </c>
      <c r="R763" s="2">
        <v>0.93390141999999998</v>
      </c>
      <c r="S763" s="2">
        <v>83.853295053541842</v>
      </c>
      <c r="T763" s="2">
        <v>0.98139122599999995</v>
      </c>
    </row>
    <row r="764" spans="2:20" x14ac:dyDescent="0.25">
      <c r="B764" s="1" t="s">
        <v>38</v>
      </c>
      <c r="C764" s="1" t="s">
        <v>58</v>
      </c>
      <c r="D764" s="1" t="s">
        <v>59</v>
      </c>
      <c r="E764" s="1">
        <v>1724.02</v>
      </c>
      <c r="F764" s="1">
        <v>268.62262387036458</v>
      </c>
      <c r="G764">
        <v>138</v>
      </c>
      <c r="H764" s="7">
        <v>5.8000005382768682</v>
      </c>
      <c r="I764">
        <v>569.74329999999998</v>
      </c>
      <c r="J764">
        <v>0.85</v>
      </c>
      <c r="K764">
        <v>1.6</v>
      </c>
      <c r="L764">
        <v>75</v>
      </c>
      <c r="M764">
        <v>3</v>
      </c>
      <c r="N764">
        <v>1500</v>
      </c>
      <c r="O764" s="1" t="s">
        <v>74</v>
      </c>
      <c r="Q764">
        <v>100</v>
      </c>
      <c r="R764" s="2">
        <v>0.93390141999999998</v>
      </c>
      <c r="S764" s="2">
        <v>83.163673588553749</v>
      </c>
      <c r="T764" s="2">
        <v>0.98091299499999995</v>
      </c>
    </row>
    <row r="765" spans="2:20" x14ac:dyDescent="0.25">
      <c r="B765" s="1" t="s">
        <v>38</v>
      </c>
      <c r="C765" s="1" t="s">
        <v>58</v>
      </c>
      <c r="D765" s="1" t="s">
        <v>59</v>
      </c>
      <c r="E765" s="1">
        <v>1724.02</v>
      </c>
      <c r="F765" s="1">
        <v>268.62262387036458</v>
      </c>
      <c r="G765">
        <v>140</v>
      </c>
      <c r="H765" s="7">
        <v>5.8000005382768682</v>
      </c>
      <c r="I765">
        <v>569.74329999999998</v>
      </c>
      <c r="J765">
        <v>0.85</v>
      </c>
      <c r="K765">
        <v>1</v>
      </c>
      <c r="L765">
        <v>75</v>
      </c>
      <c r="M765">
        <v>3</v>
      </c>
      <c r="N765">
        <v>1500</v>
      </c>
      <c r="O765" s="1" t="s">
        <v>74</v>
      </c>
      <c r="Q765">
        <v>100</v>
      </c>
      <c r="R765" s="2">
        <v>0.93390157900000004</v>
      </c>
      <c r="S765" s="2">
        <v>89.287938814858634</v>
      </c>
      <c r="T765" s="2">
        <v>0.96908247800000002</v>
      </c>
    </row>
    <row r="766" spans="2:20" x14ac:dyDescent="0.25">
      <c r="B766" s="1" t="s">
        <v>38</v>
      </c>
      <c r="C766" s="1" t="s">
        <v>58</v>
      </c>
      <c r="D766" s="1" t="s">
        <v>59</v>
      </c>
      <c r="E766" s="1">
        <v>1724.02</v>
      </c>
      <c r="F766" s="1">
        <v>268.62262387036458</v>
      </c>
      <c r="G766">
        <v>140</v>
      </c>
      <c r="H766" s="7">
        <v>5.8000005382768682</v>
      </c>
      <c r="I766">
        <v>569.74329999999998</v>
      </c>
      <c r="J766">
        <v>0.85</v>
      </c>
      <c r="K766">
        <v>1.0499999999999998</v>
      </c>
      <c r="L766">
        <v>75</v>
      </c>
      <c r="M766">
        <v>3</v>
      </c>
      <c r="N766">
        <v>1500</v>
      </c>
      <c r="O766" s="1" t="s">
        <v>74</v>
      </c>
      <c r="Q766">
        <v>100</v>
      </c>
      <c r="R766" s="2">
        <v>0.93390155699999999</v>
      </c>
      <c r="S766" s="2">
        <v>88.969557873234777</v>
      </c>
      <c r="T766" s="2">
        <v>0.97189551799999996</v>
      </c>
    </row>
    <row r="767" spans="2:20" x14ac:dyDescent="0.25">
      <c r="B767" s="1" t="s">
        <v>38</v>
      </c>
      <c r="C767" s="1" t="s">
        <v>58</v>
      </c>
      <c r="D767" s="1" t="s">
        <v>59</v>
      </c>
      <c r="E767" s="1">
        <v>1724.02</v>
      </c>
      <c r="F767" s="1">
        <v>268.62262387036458</v>
      </c>
      <c r="G767">
        <v>140</v>
      </c>
      <c r="H767" s="7">
        <v>5.8000005382768682</v>
      </c>
      <c r="I767">
        <v>569.74329999999998</v>
      </c>
      <c r="J767">
        <v>0.85</v>
      </c>
      <c r="K767">
        <v>1.1000000000000001</v>
      </c>
      <c r="L767">
        <v>75</v>
      </c>
      <c r="M767">
        <v>3</v>
      </c>
      <c r="N767">
        <v>1500</v>
      </c>
      <c r="O767" s="1" t="s">
        <v>74</v>
      </c>
      <c r="Q767">
        <v>100</v>
      </c>
      <c r="R767" s="2">
        <v>0.93390156099999999</v>
      </c>
      <c r="S767" s="2">
        <v>88.647620477002505</v>
      </c>
      <c r="T767" s="2">
        <v>0.97454898999999995</v>
      </c>
    </row>
    <row r="768" spans="2:20" x14ac:dyDescent="0.25">
      <c r="B768" s="1" t="s">
        <v>38</v>
      </c>
      <c r="C768" s="1" t="s">
        <v>58</v>
      </c>
      <c r="D768" s="1" t="s">
        <v>59</v>
      </c>
      <c r="E768" s="1">
        <v>1724.02</v>
      </c>
      <c r="F768" s="1">
        <v>268.62262387036458</v>
      </c>
      <c r="G768">
        <v>140</v>
      </c>
      <c r="H768" s="7">
        <v>5.8000005382768682</v>
      </c>
      <c r="I768">
        <v>569.74329999999998</v>
      </c>
      <c r="J768">
        <v>0.85</v>
      </c>
      <c r="K768">
        <v>1.1499999999999999</v>
      </c>
      <c r="L768">
        <v>75</v>
      </c>
      <c r="M768">
        <v>3</v>
      </c>
      <c r="N768">
        <v>1500</v>
      </c>
      <c r="O768" s="1" t="s">
        <v>74</v>
      </c>
      <c r="Q768">
        <v>100</v>
      </c>
      <c r="R768" s="2">
        <v>0.93390156000000002</v>
      </c>
      <c r="S768" s="2">
        <v>88.322304971405686</v>
      </c>
      <c r="T768" s="2">
        <v>0.97705392199999996</v>
      </c>
    </row>
    <row r="769" spans="2:20" x14ac:dyDescent="0.25">
      <c r="B769" s="1" t="s">
        <v>38</v>
      </c>
      <c r="C769" s="1" t="s">
        <v>58</v>
      </c>
      <c r="D769" s="1" t="s">
        <v>59</v>
      </c>
      <c r="E769" s="1">
        <v>1724.02</v>
      </c>
      <c r="F769" s="1">
        <v>268.62262387036458</v>
      </c>
      <c r="G769">
        <v>140</v>
      </c>
      <c r="H769" s="7">
        <v>5.8000005382768682</v>
      </c>
      <c r="I769">
        <v>569.74329999999998</v>
      </c>
      <c r="J769">
        <v>0.85</v>
      </c>
      <c r="K769">
        <v>1.1999999999999997</v>
      </c>
      <c r="L769">
        <v>75</v>
      </c>
      <c r="M769">
        <v>3</v>
      </c>
      <c r="N769">
        <v>1500</v>
      </c>
      <c r="O769" s="1" t="s">
        <v>74</v>
      </c>
      <c r="Q769">
        <v>100</v>
      </c>
      <c r="R769" s="2">
        <v>0.93390156000000002</v>
      </c>
      <c r="S769" s="2">
        <v>87.993760021195314</v>
      </c>
      <c r="T769" s="2">
        <v>0.97942007499999995</v>
      </c>
    </row>
    <row r="770" spans="2:20" x14ac:dyDescent="0.25">
      <c r="B770" s="1" t="s">
        <v>38</v>
      </c>
      <c r="C770" s="1" t="s">
        <v>58</v>
      </c>
      <c r="D770" s="1" t="s">
        <v>59</v>
      </c>
      <c r="E770" s="1">
        <v>1724.02</v>
      </c>
      <c r="F770" s="1">
        <v>268.62262387036458</v>
      </c>
      <c r="G770">
        <v>140</v>
      </c>
      <c r="H770" s="7">
        <v>5.8000005382768682</v>
      </c>
      <c r="I770">
        <v>569.74329999999998</v>
      </c>
      <c r="J770">
        <v>0.85</v>
      </c>
      <c r="K770">
        <v>1.25</v>
      </c>
      <c r="L770">
        <v>75</v>
      </c>
      <c r="M770">
        <v>3</v>
      </c>
      <c r="N770">
        <v>1500</v>
      </c>
      <c r="O770" s="1" t="s">
        <v>74</v>
      </c>
      <c r="Q770">
        <v>100</v>
      </c>
      <c r="R770" s="2">
        <v>0.93390156000000002</v>
      </c>
      <c r="S770" s="2">
        <v>87.661812193435779</v>
      </c>
      <c r="T770" s="2">
        <v>0.98165416100000003</v>
      </c>
    </row>
    <row r="771" spans="2:20" x14ac:dyDescent="0.25">
      <c r="B771" s="1" t="s">
        <v>38</v>
      </c>
      <c r="C771" s="1" t="s">
        <v>58</v>
      </c>
      <c r="D771" s="1" t="s">
        <v>59</v>
      </c>
      <c r="E771" s="1">
        <v>1724.02</v>
      </c>
      <c r="F771" s="1">
        <v>268.62262387036458</v>
      </c>
      <c r="G771">
        <v>140</v>
      </c>
      <c r="H771" s="7">
        <v>5.8000005382768682</v>
      </c>
      <c r="I771">
        <v>569.74329999999998</v>
      </c>
      <c r="J771">
        <v>0.85</v>
      </c>
      <c r="K771">
        <v>1.2999999999999998</v>
      </c>
      <c r="L771">
        <v>75</v>
      </c>
      <c r="M771">
        <v>3</v>
      </c>
      <c r="N771">
        <v>1500</v>
      </c>
      <c r="O771" s="1" t="s">
        <v>74</v>
      </c>
      <c r="Q771">
        <v>100</v>
      </c>
      <c r="R771" s="2">
        <v>0.93390156000000002</v>
      </c>
      <c r="S771" s="2">
        <v>87.29684644738802</v>
      </c>
      <c r="T771" s="2">
        <v>0.98355463600000004</v>
      </c>
    </row>
    <row r="772" spans="2:20" x14ac:dyDescent="0.25">
      <c r="B772" s="1" t="s">
        <v>38</v>
      </c>
      <c r="C772" s="1" t="s">
        <v>58</v>
      </c>
      <c r="D772" s="1" t="s">
        <v>59</v>
      </c>
      <c r="E772" s="1">
        <v>1724.02</v>
      </c>
      <c r="F772" s="1">
        <v>268.62262387036458</v>
      </c>
      <c r="G772">
        <v>140</v>
      </c>
      <c r="H772" s="7">
        <v>5.8000005382768682</v>
      </c>
      <c r="I772">
        <v>569.74329999999998</v>
      </c>
      <c r="J772">
        <v>0.85</v>
      </c>
      <c r="K772">
        <v>1.35</v>
      </c>
      <c r="L772">
        <v>75</v>
      </c>
      <c r="M772">
        <v>3</v>
      </c>
      <c r="N772">
        <v>1500</v>
      </c>
      <c r="O772" s="1" t="s">
        <v>74</v>
      </c>
      <c r="Q772">
        <v>100</v>
      </c>
      <c r="R772" s="2">
        <v>0.93390156000000002</v>
      </c>
      <c r="S772" s="2">
        <v>86.637178653988897</v>
      </c>
      <c r="T772" s="2">
        <v>0.98333266200000002</v>
      </c>
    </row>
    <row r="773" spans="2:20" x14ac:dyDescent="0.25">
      <c r="B773" s="1" t="s">
        <v>38</v>
      </c>
      <c r="C773" s="1" t="s">
        <v>58</v>
      </c>
      <c r="D773" s="1" t="s">
        <v>59</v>
      </c>
      <c r="E773" s="1">
        <v>1724.02</v>
      </c>
      <c r="F773" s="1">
        <v>268.62262387036458</v>
      </c>
      <c r="G773">
        <v>140</v>
      </c>
      <c r="H773" s="7">
        <v>5.8000005382768682</v>
      </c>
      <c r="I773">
        <v>569.74329999999998</v>
      </c>
      <c r="J773">
        <v>0.85</v>
      </c>
      <c r="K773">
        <v>1.4</v>
      </c>
      <c r="L773">
        <v>75</v>
      </c>
      <c r="M773">
        <v>3</v>
      </c>
      <c r="N773">
        <v>1500</v>
      </c>
      <c r="O773" s="1" t="s">
        <v>74</v>
      </c>
      <c r="Q773">
        <v>100</v>
      </c>
      <c r="R773" s="2">
        <v>0.93390156000000002</v>
      </c>
      <c r="S773" s="2">
        <v>85.940611189286145</v>
      </c>
      <c r="T773" s="2">
        <v>0.98285394199999998</v>
      </c>
    </row>
    <row r="774" spans="2:20" x14ac:dyDescent="0.25">
      <c r="B774" s="1" t="s">
        <v>38</v>
      </c>
      <c r="C774" s="1" t="s">
        <v>58</v>
      </c>
      <c r="D774" s="1" t="s">
        <v>59</v>
      </c>
      <c r="E774" s="1">
        <v>1724.02</v>
      </c>
      <c r="F774" s="1">
        <v>268.62262387036458</v>
      </c>
      <c r="G774">
        <v>140</v>
      </c>
      <c r="H774" s="7">
        <v>5.8000005382768682</v>
      </c>
      <c r="I774">
        <v>569.74329999999998</v>
      </c>
      <c r="J774">
        <v>0.85</v>
      </c>
      <c r="K774">
        <v>1.4499999999999997</v>
      </c>
      <c r="L774">
        <v>75</v>
      </c>
      <c r="M774">
        <v>3</v>
      </c>
      <c r="N774">
        <v>1500</v>
      </c>
      <c r="O774" s="1" t="s">
        <v>74</v>
      </c>
      <c r="Q774">
        <v>100</v>
      </c>
      <c r="R774" s="2">
        <v>0.93390156000000002</v>
      </c>
      <c r="S774" s="2">
        <v>85.242797715927836</v>
      </c>
      <c r="T774" s="2">
        <v>0.98236332000000004</v>
      </c>
    </row>
    <row r="775" spans="2:20" x14ac:dyDescent="0.25">
      <c r="B775" s="1" t="s">
        <v>38</v>
      </c>
      <c r="C775" s="1" t="s">
        <v>58</v>
      </c>
      <c r="D775" s="1" t="s">
        <v>59</v>
      </c>
      <c r="E775" s="1">
        <v>1724.02</v>
      </c>
      <c r="F775" s="1">
        <v>268.62262387036458</v>
      </c>
      <c r="G775">
        <v>140</v>
      </c>
      <c r="H775" s="7">
        <v>5.8000005382768682</v>
      </c>
      <c r="I775">
        <v>569.74329999999998</v>
      </c>
      <c r="J775">
        <v>0.85</v>
      </c>
      <c r="K775">
        <v>1.5</v>
      </c>
      <c r="L775">
        <v>75</v>
      </c>
      <c r="M775">
        <v>3</v>
      </c>
      <c r="N775">
        <v>1500</v>
      </c>
      <c r="O775" s="1" t="s">
        <v>74</v>
      </c>
      <c r="Q775">
        <v>100</v>
      </c>
      <c r="R775" s="2">
        <v>0.93390156000000002</v>
      </c>
      <c r="S775" s="2">
        <v>84.546612580353582</v>
      </c>
      <c r="T775" s="2">
        <v>0.98187498200000001</v>
      </c>
    </row>
    <row r="776" spans="2:20" x14ac:dyDescent="0.25">
      <c r="B776" s="1" t="s">
        <v>38</v>
      </c>
      <c r="C776" s="1" t="s">
        <v>58</v>
      </c>
      <c r="D776" s="1" t="s">
        <v>59</v>
      </c>
      <c r="E776" s="1">
        <v>1724.02</v>
      </c>
      <c r="F776" s="1">
        <v>268.62262387036458</v>
      </c>
      <c r="G776">
        <v>140</v>
      </c>
      <c r="H776" s="7">
        <v>5.8000005382768682</v>
      </c>
      <c r="I776">
        <v>569.74329999999998</v>
      </c>
      <c r="J776">
        <v>0.85</v>
      </c>
      <c r="K776">
        <v>1.5499999999999998</v>
      </c>
      <c r="L776">
        <v>75</v>
      </c>
      <c r="M776">
        <v>3</v>
      </c>
      <c r="N776">
        <v>1500</v>
      </c>
      <c r="O776" s="1" t="s">
        <v>74</v>
      </c>
      <c r="Q776">
        <v>100</v>
      </c>
      <c r="R776" s="2">
        <v>0.93390156000000002</v>
      </c>
      <c r="S776" s="2">
        <v>83.853294899433962</v>
      </c>
      <c r="T776" s="2">
        <v>0.98139123399999995</v>
      </c>
    </row>
    <row r="777" spans="2:20" x14ac:dyDescent="0.25">
      <c r="B777" s="1" t="s">
        <v>38</v>
      </c>
      <c r="C777" s="1" t="s">
        <v>58</v>
      </c>
      <c r="D777" s="1" t="s">
        <v>59</v>
      </c>
      <c r="E777" s="1">
        <v>1724.02</v>
      </c>
      <c r="F777" s="1">
        <v>268.62262387036458</v>
      </c>
      <c r="G777">
        <v>140</v>
      </c>
      <c r="H777" s="7">
        <v>5.8000005382768682</v>
      </c>
      <c r="I777">
        <v>569.74329999999998</v>
      </c>
      <c r="J777">
        <v>0.85</v>
      </c>
      <c r="K777">
        <v>1.6</v>
      </c>
      <c r="L777">
        <v>75</v>
      </c>
      <c r="M777">
        <v>3</v>
      </c>
      <c r="N777">
        <v>1500</v>
      </c>
      <c r="O777" s="1" t="s">
        <v>74</v>
      </c>
      <c r="Q777">
        <v>100</v>
      </c>
      <c r="R777" s="2">
        <v>0.93390156000000002</v>
      </c>
      <c r="S777" s="2">
        <v>83.163673125350101</v>
      </c>
      <c r="T777" s="2">
        <v>0.98091300299999995</v>
      </c>
    </row>
    <row r="778" spans="2:20" x14ac:dyDescent="0.25">
      <c r="B778" s="1" t="s">
        <v>39</v>
      </c>
      <c r="C778" s="1" t="s">
        <v>57</v>
      </c>
      <c r="D778" s="1" t="s">
        <v>18</v>
      </c>
      <c r="E778">
        <v>1000</v>
      </c>
      <c r="F778" s="1">
        <v>300</v>
      </c>
      <c r="G778">
        <v>100</v>
      </c>
      <c r="H778" s="6">
        <v>1</v>
      </c>
      <c r="I778">
        <v>701.94242920664647</v>
      </c>
      <c r="J778">
        <v>0.5</v>
      </c>
      <c r="K778">
        <v>2</v>
      </c>
      <c r="L778">
        <v>45</v>
      </c>
      <c r="M778">
        <v>18</v>
      </c>
      <c r="N778">
        <v>3250</v>
      </c>
      <c r="O778" s="1" t="s">
        <v>40</v>
      </c>
      <c r="Q778">
        <v>100.00000000000001</v>
      </c>
      <c r="R778" s="2">
        <v>0.61505706699999996</v>
      </c>
      <c r="S778">
        <v>98.619649848845341</v>
      </c>
      <c r="T778" s="2">
        <v>0.61029499499999995</v>
      </c>
    </row>
    <row r="779" spans="2:20" x14ac:dyDescent="0.25">
      <c r="B779" s="1" t="s">
        <v>39</v>
      </c>
      <c r="C779" s="1" t="s">
        <v>57</v>
      </c>
      <c r="D779" s="1" t="s">
        <v>18</v>
      </c>
      <c r="E779">
        <v>1000</v>
      </c>
      <c r="F779" s="1">
        <v>300</v>
      </c>
      <c r="G779">
        <v>100</v>
      </c>
      <c r="H779" s="6">
        <v>3</v>
      </c>
      <c r="I779">
        <v>701.94242920664647</v>
      </c>
      <c r="J779">
        <v>0.5</v>
      </c>
      <c r="K779">
        <v>2</v>
      </c>
      <c r="L779">
        <v>45</v>
      </c>
      <c r="M779">
        <v>18</v>
      </c>
      <c r="N779">
        <v>3250</v>
      </c>
      <c r="O779" s="1" t="s">
        <v>40</v>
      </c>
      <c r="Q779">
        <v>100.00000000000001</v>
      </c>
      <c r="R779" s="2">
        <v>0.61438364700000003</v>
      </c>
      <c r="S779">
        <v>98.619151866998351</v>
      </c>
      <c r="T779" s="2">
        <v>0.60997295200000001</v>
      </c>
    </row>
    <row r="780" spans="2:20" x14ac:dyDescent="0.25">
      <c r="B780" s="1" t="s">
        <v>39</v>
      </c>
      <c r="C780" s="1" t="s">
        <v>57</v>
      </c>
      <c r="D780" s="1" t="s">
        <v>18</v>
      </c>
      <c r="E780">
        <v>1000</v>
      </c>
      <c r="F780" s="1">
        <v>300</v>
      </c>
      <c r="G780">
        <v>100</v>
      </c>
      <c r="H780" s="6">
        <v>5</v>
      </c>
      <c r="I780">
        <v>701.94242920664647</v>
      </c>
      <c r="J780">
        <v>0.5</v>
      </c>
      <c r="K780">
        <v>2</v>
      </c>
      <c r="L780">
        <v>45</v>
      </c>
      <c r="M780">
        <v>18</v>
      </c>
      <c r="N780">
        <v>3250</v>
      </c>
      <c r="O780" s="1" t="s">
        <v>40</v>
      </c>
      <c r="Q780">
        <v>100.00000000000001</v>
      </c>
      <c r="R780" s="2">
        <v>0.61371176299999997</v>
      </c>
      <c r="S780">
        <v>98.618265434195408</v>
      </c>
      <c r="T780" s="2">
        <v>0.60964153200000004</v>
      </c>
    </row>
    <row r="781" spans="2:20" x14ac:dyDescent="0.25">
      <c r="B781" s="1" t="s">
        <v>39</v>
      </c>
      <c r="C781" s="1" t="s">
        <v>57</v>
      </c>
      <c r="D781" s="1" t="s">
        <v>18</v>
      </c>
      <c r="E781">
        <v>1000</v>
      </c>
      <c r="F781" s="1">
        <v>300</v>
      </c>
      <c r="G781">
        <v>100</v>
      </c>
      <c r="H781" s="6">
        <v>7</v>
      </c>
      <c r="I781">
        <v>701.94242920664647</v>
      </c>
      <c r="J781">
        <v>0.5</v>
      </c>
      <c r="K781">
        <v>2</v>
      </c>
      <c r="L781">
        <v>45</v>
      </c>
      <c r="M781">
        <v>18</v>
      </c>
      <c r="N781">
        <v>3250</v>
      </c>
      <c r="O781" s="1" t="s">
        <v>40</v>
      </c>
      <c r="Q781">
        <v>100.00000000000001</v>
      </c>
      <c r="R781" s="2">
        <v>0.61304134899999996</v>
      </c>
      <c r="S781">
        <v>98.617377025590486</v>
      </c>
      <c r="T781" s="2">
        <v>0.60930961299999997</v>
      </c>
    </row>
    <row r="782" spans="2:20" x14ac:dyDescent="0.25">
      <c r="B782" s="1" t="s">
        <v>39</v>
      </c>
      <c r="C782" s="1" t="s">
        <v>57</v>
      </c>
      <c r="D782" s="1" t="s">
        <v>18</v>
      </c>
      <c r="E782">
        <v>1000</v>
      </c>
      <c r="F782" s="1">
        <v>300</v>
      </c>
      <c r="G782">
        <v>100</v>
      </c>
      <c r="H782" s="6">
        <v>9</v>
      </c>
      <c r="I782">
        <v>701.94242920664647</v>
      </c>
      <c r="J782">
        <v>0.5</v>
      </c>
      <c r="K782">
        <v>2</v>
      </c>
      <c r="L782">
        <v>45</v>
      </c>
      <c r="M782">
        <v>18</v>
      </c>
      <c r="N782">
        <v>3250</v>
      </c>
      <c r="O782" s="1" t="s">
        <v>40</v>
      </c>
      <c r="Q782">
        <v>100.00000000000001</v>
      </c>
      <c r="R782" s="2">
        <v>0.61237239799999998</v>
      </c>
      <c r="S782">
        <v>98.616487643906027</v>
      </c>
      <c r="T782" s="2">
        <v>0.60897727800000001</v>
      </c>
    </row>
    <row r="783" spans="2:20" x14ac:dyDescent="0.25">
      <c r="B783" s="1" t="s">
        <v>39</v>
      </c>
      <c r="C783" s="1" t="s">
        <v>57</v>
      </c>
      <c r="D783" s="1" t="s">
        <v>18</v>
      </c>
      <c r="E783">
        <v>1000</v>
      </c>
      <c r="F783" s="1">
        <v>300</v>
      </c>
      <c r="G783">
        <v>100</v>
      </c>
      <c r="H783" s="6">
        <v>11</v>
      </c>
      <c r="I783">
        <v>701.94242920664647</v>
      </c>
      <c r="J783">
        <v>0.5</v>
      </c>
      <c r="K783">
        <v>2</v>
      </c>
      <c r="L783">
        <v>45</v>
      </c>
      <c r="M783">
        <v>18</v>
      </c>
      <c r="N783">
        <v>3250</v>
      </c>
      <c r="O783" s="1" t="s">
        <v>40</v>
      </c>
      <c r="Q783">
        <v>99.999999832662766</v>
      </c>
      <c r="R783" s="2">
        <v>0.61170490499999997</v>
      </c>
      <c r="S783">
        <v>98.615597390370041</v>
      </c>
      <c r="T783" s="2">
        <v>0.60864452700000005</v>
      </c>
    </row>
    <row r="784" spans="2:20" x14ac:dyDescent="0.25">
      <c r="B784" s="1" t="s">
        <v>39</v>
      </c>
      <c r="C784" s="1" t="s">
        <v>57</v>
      </c>
      <c r="D784" s="1" t="s">
        <v>18</v>
      </c>
      <c r="E784">
        <v>1000</v>
      </c>
      <c r="F784" s="1">
        <v>300</v>
      </c>
      <c r="G784">
        <v>100</v>
      </c>
      <c r="H784" s="6">
        <v>13</v>
      </c>
      <c r="I784">
        <v>701.94242920664647</v>
      </c>
      <c r="J784">
        <v>0.5</v>
      </c>
      <c r="K784">
        <v>2</v>
      </c>
      <c r="L784">
        <v>45</v>
      </c>
      <c r="M784">
        <v>18</v>
      </c>
      <c r="N784">
        <v>3250</v>
      </c>
      <c r="O784" s="1" t="s">
        <v>40</v>
      </c>
      <c r="Q784">
        <v>99.999999832662766</v>
      </c>
      <c r="R784" s="2">
        <v>0.61103886600000001</v>
      </c>
      <c r="S784">
        <v>98.614706059370704</v>
      </c>
      <c r="T784" s="2">
        <v>0.60831135800000002</v>
      </c>
    </row>
    <row r="785" spans="2:20" x14ac:dyDescent="0.25">
      <c r="B785" s="1" t="s">
        <v>39</v>
      </c>
      <c r="C785" s="1" t="s">
        <v>57</v>
      </c>
      <c r="D785" s="1" t="s">
        <v>18</v>
      </c>
      <c r="E785">
        <v>1000</v>
      </c>
      <c r="F785" s="1">
        <v>300</v>
      </c>
      <c r="G785">
        <v>100</v>
      </c>
      <c r="H785" s="6">
        <v>15</v>
      </c>
      <c r="I785">
        <v>701.94242920664647</v>
      </c>
      <c r="J785">
        <v>0.5</v>
      </c>
      <c r="K785">
        <v>2</v>
      </c>
      <c r="L785">
        <v>45</v>
      </c>
      <c r="M785">
        <v>18</v>
      </c>
      <c r="N785">
        <v>3250</v>
      </c>
      <c r="O785" s="1" t="s">
        <v>40</v>
      </c>
      <c r="Q785">
        <v>100.00000000000001</v>
      </c>
      <c r="R785" s="2">
        <v>0.61037427600000005</v>
      </c>
      <c r="S785">
        <v>98.613813749187017</v>
      </c>
      <c r="T785" s="2">
        <v>0.607977773</v>
      </c>
    </row>
    <row r="786" spans="2:20" x14ac:dyDescent="0.25">
      <c r="B786" s="1" t="s">
        <v>39</v>
      </c>
      <c r="C786" s="1" t="s">
        <v>57</v>
      </c>
      <c r="D786" s="1" t="s">
        <v>18</v>
      </c>
      <c r="E786">
        <v>1000</v>
      </c>
      <c r="F786" s="1">
        <v>300</v>
      </c>
      <c r="G786">
        <v>100</v>
      </c>
      <c r="H786" s="6">
        <v>17</v>
      </c>
      <c r="I786">
        <v>701.94242920664647</v>
      </c>
      <c r="J786">
        <v>0.5</v>
      </c>
      <c r="K786">
        <v>2</v>
      </c>
      <c r="L786">
        <v>45</v>
      </c>
      <c r="M786">
        <v>18</v>
      </c>
      <c r="N786">
        <v>3250</v>
      </c>
      <c r="O786" s="1" t="s">
        <v>40</v>
      </c>
      <c r="Q786">
        <v>99.999999832662766</v>
      </c>
      <c r="R786" s="2">
        <v>0.60971112999999999</v>
      </c>
      <c r="S786">
        <v>98.612920657937806</v>
      </c>
      <c r="T786" s="2">
        <v>0.60764376899999994</v>
      </c>
    </row>
    <row r="787" spans="2:20" x14ac:dyDescent="0.25">
      <c r="B787" s="1" t="s">
        <v>39</v>
      </c>
      <c r="C787" s="1" t="s">
        <v>57</v>
      </c>
      <c r="D787" s="1" t="s">
        <v>18</v>
      </c>
      <c r="E787">
        <v>1000</v>
      </c>
      <c r="F787" s="1">
        <v>300</v>
      </c>
      <c r="G787">
        <v>100</v>
      </c>
      <c r="H787" s="6">
        <v>19</v>
      </c>
      <c r="I787">
        <v>701.94242920664647</v>
      </c>
      <c r="J787">
        <v>0.5</v>
      </c>
      <c r="K787">
        <v>2</v>
      </c>
      <c r="L787">
        <v>45</v>
      </c>
      <c r="M787">
        <v>18</v>
      </c>
      <c r="N787">
        <v>3250</v>
      </c>
      <c r="O787" s="1" t="s">
        <v>40</v>
      </c>
      <c r="Q787">
        <v>100.00000000000001</v>
      </c>
      <c r="R787" s="2">
        <v>0.60904942299999998</v>
      </c>
      <c r="S787">
        <v>98.612026478692314</v>
      </c>
      <c r="T787" s="2">
        <v>0.607309345</v>
      </c>
    </row>
    <row r="788" spans="2:20" x14ac:dyDescent="0.25">
      <c r="B788" s="1" t="s">
        <v>39</v>
      </c>
      <c r="C788" s="1" t="s">
        <v>57</v>
      </c>
      <c r="D788" s="1" t="s">
        <v>18</v>
      </c>
      <c r="E788">
        <v>1200</v>
      </c>
      <c r="F788" s="1">
        <v>300</v>
      </c>
      <c r="G788">
        <v>100</v>
      </c>
      <c r="H788" s="6">
        <v>1</v>
      </c>
      <c r="I788">
        <v>701.94242920664647</v>
      </c>
      <c r="J788">
        <v>0.5</v>
      </c>
      <c r="K788">
        <v>2</v>
      </c>
      <c r="L788">
        <v>45</v>
      </c>
      <c r="M788">
        <v>18</v>
      </c>
      <c r="N788">
        <v>3250</v>
      </c>
      <c r="O788" s="1" t="s">
        <v>40</v>
      </c>
      <c r="Q788">
        <v>99.999999853035121</v>
      </c>
      <c r="R788" s="2">
        <v>0.67108326600000001</v>
      </c>
      <c r="S788">
        <v>98.680592349464291</v>
      </c>
      <c r="T788" s="2">
        <v>0.63237504200000005</v>
      </c>
    </row>
    <row r="789" spans="2:20" x14ac:dyDescent="0.25">
      <c r="B789" s="1" t="s">
        <v>39</v>
      </c>
      <c r="C789" s="1" t="s">
        <v>57</v>
      </c>
      <c r="D789" s="1" t="s">
        <v>18</v>
      </c>
      <c r="E789">
        <v>1200</v>
      </c>
      <c r="F789" s="1">
        <v>300</v>
      </c>
      <c r="G789">
        <v>100</v>
      </c>
      <c r="H789" s="6">
        <v>3</v>
      </c>
      <c r="I789">
        <v>701.94242920664647</v>
      </c>
      <c r="J789">
        <v>0.5</v>
      </c>
      <c r="K789">
        <v>2</v>
      </c>
      <c r="L789">
        <v>45</v>
      </c>
      <c r="M789">
        <v>18</v>
      </c>
      <c r="N789">
        <v>3250</v>
      </c>
      <c r="O789" s="1" t="s">
        <v>40</v>
      </c>
      <c r="Q789">
        <v>99.999999853035121</v>
      </c>
      <c r="R789" s="2">
        <v>0.67041439899999999</v>
      </c>
      <c r="S789">
        <v>98.679970089472405</v>
      </c>
      <c r="T789" s="2">
        <v>0.63208472599999999</v>
      </c>
    </row>
    <row r="790" spans="2:20" x14ac:dyDescent="0.25">
      <c r="B790" s="1" t="s">
        <v>39</v>
      </c>
      <c r="C790" s="1" t="s">
        <v>57</v>
      </c>
      <c r="D790" s="1" t="s">
        <v>18</v>
      </c>
      <c r="E790">
        <v>1200</v>
      </c>
      <c r="F790" s="1">
        <v>300</v>
      </c>
      <c r="G790">
        <v>100</v>
      </c>
      <c r="H790" s="6">
        <v>5</v>
      </c>
      <c r="I790">
        <v>701.94242920664647</v>
      </c>
      <c r="J790">
        <v>0.5</v>
      </c>
      <c r="K790">
        <v>2</v>
      </c>
      <c r="L790">
        <v>45</v>
      </c>
      <c r="M790">
        <v>18</v>
      </c>
      <c r="N790">
        <v>3250</v>
      </c>
      <c r="O790" s="1" t="s">
        <v>40</v>
      </c>
      <c r="Q790">
        <v>99.999999853035121</v>
      </c>
      <c r="R790" s="2">
        <v>0.66974750999999999</v>
      </c>
      <c r="S790">
        <v>98.679156795790902</v>
      </c>
      <c r="T790" s="2">
        <v>0.63178302099999994</v>
      </c>
    </row>
    <row r="791" spans="2:20" x14ac:dyDescent="0.25">
      <c r="B791" s="1" t="s">
        <v>39</v>
      </c>
      <c r="C791" s="1" t="s">
        <v>57</v>
      </c>
      <c r="D791" s="1" t="s">
        <v>18</v>
      </c>
      <c r="E791">
        <v>1200</v>
      </c>
      <c r="F791" s="1">
        <v>300</v>
      </c>
      <c r="G791">
        <v>100</v>
      </c>
      <c r="H791" s="6">
        <v>7</v>
      </c>
      <c r="I791">
        <v>701.94242920664647</v>
      </c>
      <c r="J791">
        <v>0.5</v>
      </c>
      <c r="K791">
        <v>2</v>
      </c>
      <c r="L791">
        <v>45</v>
      </c>
      <c r="M791">
        <v>18</v>
      </c>
      <c r="N791">
        <v>3250</v>
      </c>
      <c r="O791" s="1" t="s">
        <v>40</v>
      </c>
      <c r="Q791">
        <v>99.999999853035121</v>
      </c>
      <c r="R791" s="2">
        <v>0.66908196900000005</v>
      </c>
      <c r="S791">
        <v>98.678335277746299</v>
      </c>
      <c r="T791" s="2">
        <v>0.63148053400000004</v>
      </c>
    </row>
    <row r="792" spans="2:20" x14ac:dyDescent="0.25">
      <c r="B792" s="1" t="s">
        <v>39</v>
      </c>
      <c r="C792" s="1" t="s">
        <v>57</v>
      </c>
      <c r="D792" s="1" t="s">
        <v>18</v>
      </c>
      <c r="E792">
        <v>1200</v>
      </c>
      <c r="F792" s="1">
        <v>300</v>
      </c>
      <c r="G792">
        <v>100</v>
      </c>
      <c r="H792" s="6">
        <v>9</v>
      </c>
      <c r="I792">
        <v>701.94242920664647</v>
      </c>
      <c r="J792">
        <v>0.5</v>
      </c>
      <c r="K792">
        <v>2</v>
      </c>
      <c r="L792">
        <v>45</v>
      </c>
      <c r="M792">
        <v>18</v>
      </c>
      <c r="N792">
        <v>3250</v>
      </c>
      <c r="O792" s="1" t="s">
        <v>40</v>
      </c>
      <c r="Q792">
        <v>99.999999853035121</v>
      </c>
      <c r="R792" s="2">
        <v>0.66841775000000003</v>
      </c>
      <c r="S792">
        <v>98.677512884236108</v>
      </c>
      <c r="T792" s="2">
        <v>0.63117767300000005</v>
      </c>
    </row>
    <row r="793" spans="2:20" x14ac:dyDescent="0.25">
      <c r="B793" s="1" t="s">
        <v>39</v>
      </c>
      <c r="C793" s="1" t="s">
        <v>57</v>
      </c>
      <c r="D793" s="1" t="s">
        <v>18</v>
      </c>
      <c r="E793">
        <v>1200</v>
      </c>
      <c r="F793" s="1">
        <v>300</v>
      </c>
      <c r="G793">
        <v>100</v>
      </c>
      <c r="H793" s="6">
        <v>11</v>
      </c>
      <c r="I793">
        <v>701.94242920664647</v>
      </c>
      <c r="J793">
        <v>0.5</v>
      </c>
      <c r="K793">
        <v>2</v>
      </c>
      <c r="L793">
        <v>45</v>
      </c>
      <c r="M793">
        <v>18</v>
      </c>
      <c r="N793">
        <v>3250</v>
      </c>
      <c r="O793" s="1" t="s">
        <v>40</v>
      </c>
      <c r="Q793">
        <v>99.999999853035121</v>
      </c>
      <c r="R793" s="2">
        <v>0.66775484900000004</v>
      </c>
      <c r="S793">
        <v>98.676689661841863</v>
      </c>
      <c r="T793" s="2">
        <v>0.63087445099999995</v>
      </c>
    </row>
    <row r="794" spans="2:20" x14ac:dyDescent="0.25">
      <c r="B794" s="1" t="s">
        <v>39</v>
      </c>
      <c r="C794" s="1" t="s">
        <v>57</v>
      </c>
      <c r="D794" s="1" t="s">
        <v>18</v>
      </c>
      <c r="E794">
        <v>1200</v>
      </c>
      <c r="F794" s="1">
        <v>300</v>
      </c>
      <c r="G794">
        <v>100</v>
      </c>
      <c r="H794" s="6">
        <v>13</v>
      </c>
      <c r="I794">
        <v>701.94242920664647</v>
      </c>
      <c r="J794">
        <v>0.5</v>
      </c>
      <c r="K794">
        <v>2</v>
      </c>
      <c r="L794">
        <v>45</v>
      </c>
      <c r="M794">
        <v>18</v>
      </c>
      <c r="N794">
        <v>3250</v>
      </c>
      <c r="O794" s="1" t="s">
        <v>40</v>
      </c>
      <c r="Q794">
        <v>99.999999853035121</v>
      </c>
      <c r="R794" s="2">
        <v>0.66709326099999999</v>
      </c>
      <c r="S794">
        <v>98.675865583112866</v>
      </c>
      <c r="T794" s="2">
        <v>0.63057086799999995</v>
      </c>
    </row>
    <row r="795" spans="2:20" x14ac:dyDescent="0.25">
      <c r="B795" s="1" t="s">
        <v>39</v>
      </c>
      <c r="C795" s="1" t="s">
        <v>57</v>
      </c>
      <c r="D795" s="1" t="s">
        <v>18</v>
      </c>
      <c r="E795">
        <v>1200</v>
      </c>
      <c r="F795" s="1">
        <v>300</v>
      </c>
      <c r="G795">
        <v>100</v>
      </c>
      <c r="H795" s="6">
        <v>15</v>
      </c>
      <c r="I795">
        <v>701.94242920664647</v>
      </c>
      <c r="J795">
        <v>0.5</v>
      </c>
      <c r="K795">
        <v>2</v>
      </c>
      <c r="L795">
        <v>45</v>
      </c>
      <c r="M795">
        <v>18</v>
      </c>
      <c r="N795">
        <v>3250</v>
      </c>
      <c r="O795" s="1" t="s">
        <v>40</v>
      </c>
      <c r="Q795">
        <v>99.999999853035121</v>
      </c>
      <c r="R795" s="2">
        <v>0.66643298299999998</v>
      </c>
      <c r="S795">
        <v>98.675040657659721</v>
      </c>
      <c r="T795" s="2">
        <v>0.63026692299999998</v>
      </c>
    </row>
    <row r="796" spans="2:20" x14ac:dyDescent="0.25">
      <c r="B796" s="1" t="s">
        <v>39</v>
      </c>
      <c r="C796" s="1" t="s">
        <v>57</v>
      </c>
      <c r="D796" s="1" t="s">
        <v>18</v>
      </c>
      <c r="E796">
        <v>1200</v>
      </c>
      <c r="F796" s="1">
        <v>300</v>
      </c>
      <c r="G796">
        <v>100</v>
      </c>
      <c r="H796" s="6">
        <v>17</v>
      </c>
      <c r="I796">
        <v>701.94242920664647</v>
      </c>
      <c r="J796">
        <v>0.5</v>
      </c>
      <c r="K796">
        <v>2</v>
      </c>
      <c r="L796">
        <v>45</v>
      </c>
      <c r="M796">
        <v>18</v>
      </c>
      <c r="N796">
        <v>3250</v>
      </c>
      <c r="O796" s="1" t="s">
        <v>40</v>
      </c>
      <c r="Q796">
        <v>99.999999853035121</v>
      </c>
      <c r="R796" s="2">
        <v>0.665774011</v>
      </c>
      <c r="S796">
        <v>98.674214882730453</v>
      </c>
      <c r="T796" s="2">
        <v>0.62996261600000003</v>
      </c>
    </row>
    <row r="797" spans="2:20" x14ac:dyDescent="0.25">
      <c r="B797" s="1" t="s">
        <v>39</v>
      </c>
      <c r="C797" s="1" t="s">
        <v>57</v>
      </c>
      <c r="D797" s="1" t="s">
        <v>18</v>
      </c>
      <c r="E797">
        <v>1200</v>
      </c>
      <c r="F797" s="1">
        <v>300</v>
      </c>
      <c r="G797">
        <v>100</v>
      </c>
      <c r="H797" s="6">
        <v>19</v>
      </c>
      <c r="I797">
        <v>701.94242920664647</v>
      </c>
      <c r="J797">
        <v>0.5</v>
      </c>
      <c r="K797">
        <v>2</v>
      </c>
      <c r="L797">
        <v>45</v>
      </c>
      <c r="M797">
        <v>18</v>
      </c>
      <c r="N797">
        <v>3250</v>
      </c>
      <c r="O797" s="1" t="s">
        <v>40</v>
      </c>
      <c r="Q797">
        <v>99.999999853035121</v>
      </c>
      <c r="R797" s="2">
        <v>0.66511633999999997</v>
      </c>
      <c r="S797">
        <v>98.673388255561136</v>
      </c>
      <c r="T797" s="2">
        <v>0.629657947</v>
      </c>
    </row>
    <row r="798" spans="2:20" x14ac:dyDescent="0.25">
      <c r="B798" s="1" t="s">
        <v>39</v>
      </c>
      <c r="C798" s="1" t="s">
        <v>57</v>
      </c>
      <c r="D798" s="1" t="s">
        <v>18</v>
      </c>
      <c r="E798">
        <v>1400</v>
      </c>
      <c r="F798" s="1">
        <v>300</v>
      </c>
      <c r="G798">
        <v>100</v>
      </c>
      <c r="H798" s="6">
        <v>1</v>
      </c>
      <c r="I798">
        <v>701.94242920664647</v>
      </c>
      <c r="J798">
        <v>0.5</v>
      </c>
      <c r="K798">
        <v>2</v>
      </c>
      <c r="L798">
        <v>45</v>
      </c>
      <c r="M798">
        <v>18</v>
      </c>
      <c r="N798">
        <v>3250</v>
      </c>
      <c r="O798" s="1" t="s">
        <v>40</v>
      </c>
      <c r="Q798">
        <v>99.999999867591171</v>
      </c>
      <c r="R798" s="2">
        <v>0.71780046600000003</v>
      </c>
      <c r="S798">
        <v>98.73661443339509</v>
      </c>
      <c r="T798" s="2">
        <v>0.65240948499999996</v>
      </c>
    </row>
    <row r="799" spans="2:20" x14ac:dyDescent="0.25">
      <c r="B799" s="1" t="s">
        <v>39</v>
      </c>
      <c r="C799" s="1" t="s">
        <v>57</v>
      </c>
      <c r="D799" s="1" t="s">
        <v>18</v>
      </c>
      <c r="E799">
        <v>1400</v>
      </c>
      <c r="F799" s="1">
        <v>300</v>
      </c>
      <c r="G799">
        <v>100</v>
      </c>
      <c r="H799" s="6">
        <v>3</v>
      </c>
      <c r="I799">
        <v>701.94242920664647</v>
      </c>
      <c r="J799">
        <v>0.5</v>
      </c>
      <c r="K799">
        <v>2</v>
      </c>
      <c r="L799">
        <v>45</v>
      </c>
      <c r="M799">
        <v>18</v>
      </c>
      <c r="N799">
        <v>3250</v>
      </c>
      <c r="O799" s="1" t="s">
        <v>40</v>
      </c>
      <c r="Q799">
        <v>99.999999867591171</v>
      </c>
      <c r="R799" s="2">
        <v>0.71714441500000004</v>
      </c>
      <c r="S799">
        <v>98.736022481925474</v>
      </c>
      <c r="T799" s="2">
        <v>0.65214343900000005</v>
      </c>
    </row>
    <row r="800" spans="2:20" x14ac:dyDescent="0.25">
      <c r="B800" s="1" t="s">
        <v>39</v>
      </c>
      <c r="C800" s="1" t="s">
        <v>57</v>
      </c>
      <c r="D800" s="1" t="s">
        <v>18</v>
      </c>
      <c r="E800">
        <v>1400</v>
      </c>
      <c r="F800" s="1">
        <v>300</v>
      </c>
      <c r="G800">
        <v>100</v>
      </c>
      <c r="H800" s="6">
        <v>5</v>
      </c>
      <c r="I800">
        <v>701.94242920664647</v>
      </c>
      <c r="J800">
        <v>0.5</v>
      </c>
      <c r="K800">
        <v>2</v>
      </c>
      <c r="L800">
        <v>45</v>
      </c>
      <c r="M800">
        <v>18</v>
      </c>
      <c r="N800">
        <v>3250</v>
      </c>
      <c r="O800" s="1" t="s">
        <v>40</v>
      </c>
      <c r="Q800">
        <v>99.999999867591171</v>
      </c>
      <c r="R800" s="2">
        <v>0.716490195</v>
      </c>
      <c r="S800">
        <v>98.73526788580412</v>
      </c>
      <c r="T800" s="2">
        <v>0.65186715900000003</v>
      </c>
    </row>
    <row r="801" spans="2:20" x14ac:dyDescent="0.25">
      <c r="B801" s="1" t="s">
        <v>39</v>
      </c>
      <c r="C801" s="1" t="s">
        <v>57</v>
      </c>
      <c r="D801" s="1" t="s">
        <v>18</v>
      </c>
      <c r="E801">
        <v>1400</v>
      </c>
      <c r="F801" s="1">
        <v>300</v>
      </c>
      <c r="G801">
        <v>100</v>
      </c>
      <c r="H801" s="6">
        <v>7</v>
      </c>
      <c r="I801">
        <v>701.94242920664647</v>
      </c>
      <c r="J801">
        <v>0.5</v>
      </c>
      <c r="K801">
        <v>2</v>
      </c>
      <c r="L801">
        <v>45</v>
      </c>
      <c r="M801">
        <v>18</v>
      </c>
      <c r="N801">
        <v>3250</v>
      </c>
      <c r="O801" s="1" t="s">
        <v>40</v>
      </c>
      <c r="Q801">
        <v>99.999999867591171</v>
      </c>
      <c r="R801" s="2">
        <v>0.71583718900000004</v>
      </c>
      <c r="S801">
        <v>98.734506701455558</v>
      </c>
      <c r="T801" s="2">
        <v>0.65159018300000004</v>
      </c>
    </row>
    <row r="802" spans="2:20" x14ac:dyDescent="0.25">
      <c r="B802" s="1" t="s">
        <v>39</v>
      </c>
      <c r="C802" s="1" t="s">
        <v>57</v>
      </c>
      <c r="D802" s="1" t="s">
        <v>18</v>
      </c>
      <c r="E802">
        <v>1400</v>
      </c>
      <c r="F802" s="1">
        <v>300</v>
      </c>
      <c r="G802">
        <v>100</v>
      </c>
      <c r="H802" s="6">
        <v>9</v>
      </c>
      <c r="I802">
        <v>701.94242920664647</v>
      </c>
      <c r="J802">
        <v>0.5</v>
      </c>
      <c r="K802">
        <v>2</v>
      </c>
      <c r="L802">
        <v>45</v>
      </c>
      <c r="M802">
        <v>18</v>
      </c>
      <c r="N802">
        <v>3250</v>
      </c>
      <c r="O802" s="1" t="s">
        <v>40</v>
      </c>
      <c r="Q802">
        <v>99.999999867591171</v>
      </c>
      <c r="R802" s="2">
        <v>0.71518537400000004</v>
      </c>
      <c r="S802">
        <v>98.733743114440287</v>
      </c>
      <c r="T802" s="2">
        <v>0.65131287999999998</v>
      </c>
    </row>
    <row r="803" spans="2:20" x14ac:dyDescent="0.25">
      <c r="B803" s="1" t="s">
        <v>39</v>
      </c>
      <c r="C803" s="1" t="s">
        <v>57</v>
      </c>
      <c r="D803" s="1" t="s">
        <v>18</v>
      </c>
      <c r="E803">
        <v>1400</v>
      </c>
      <c r="F803" s="1">
        <v>300</v>
      </c>
      <c r="G803">
        <v>100</v>
      </c>
      <c r="H803" s="6">
        <v>11</v>
      </c>
      <c r="I803">
        <v>701.94242920664647</v>
      </c>
      <c r="J803">
        <v>0.5</v>
      </c>
      <c r="K803">
        <v>2</v>
      </c>
      <c r="L803">
        <v>45</v>
      </c>
      <c r="M803">
        <v>18</v>
      </c>
      <c r="N803">
        <v>3250</v>
      </c>
      <c r="O803" s="1" t="s">
        <v>40</v>
      </c>
      <c r="Q803">
        <v>99.999999867591171</v>
      </c>
      <c r="R803" s="2">
        <v>0.71453474500000003</v>
      </c>
      <c r="S803">
        <v>98.732980584445883</v>
      </c>
      <c r="T803" s="2">
        <v>0.65103526199999995</v>
      </c>
    </row>
    <row r="804" spans="2:20" x14ac:dyDescent="0.25">
      <c r="B804" s="1" t="s">
        <v>39</v>
      </c>
      <c r="C804" s="1" t="s">
        <v>57</v>
      </c>
      <c r="D804" s="1" t="s">
        <v>18</v>
      </c>
      <c r="E804">
        <v>1400</v>
      </c>
      <c r="F804" s="1">
        <v>300</v>
      </c>
      <c r="G804">
        <v>100</v>
      </c>
      <c r="H804" s="6">
        <v>13</v>
      </c>
      <c r="I804">
        <v>701.94242920664647</v>
      </c>
      <c r="J804">
        <v>0.5</v>
      </c>
      <c r="K804">
        <v>2</v>
      </c>
      <c r="L804">
        <v>45</v>
      </c>
      <c r="M804">
        <v>18</v>
      </c>
      <c r="N804">
        <v>3250</v>
      </c>
      <c r="O804" s="1" t="s">
        <v>40</v>
      </c>
      <c r="Q804">
        <v>99.999999867591171</v>
      </c>
      <c r="R804" s="2">
        <v>0.71388529899999997</v>
      </c>
      <c r="S804">
        <v>98.73221653101551</v>
      </c>
      <c r="T804" s="2">
        <v>0.65075732900000005</v>
      </c>
    </row>
    <row r="805" spans="2:20" x14ac:dyDescent="0.25">
      <c r="B805" s="1" t="s">
        <v>39</v>
      </c>
      <c r="C805" s="1" t="s">
        <v>57</v>
      </c>
      <c r="D805" s="1" t="s">
        <v>18</v>
      </c>
      <c r="E805">
        <v>1400</v>
      </c>
      <c r="F805" s="1">
        <v>300</v>
      </c>
      <c r="G805">
        <v>100</v>
      </c>
      <c r="H805" s="6">
        <v>15</v>
      </c>
      <c r="I805">
        <v>701.94242920664647</v>
      </c>
      <c r="J805">
        <v>0.5</v>
      </c>
      <c r="K805">
        <v>2</v>
      </c>
      <c r="L805">
        <v>45</v>
      </c>
      <c r="M805">
        <v>18</v>
      </c>
      <c r="N805">
        <v>3250</v>
      </c>
      <c r="O805" s="1" t="s">
        <v>40</v>
      </c>
      <c r="Q805">
        <v>99.999999867591171</v>
      </c>
      <c r="R805" s="2">
        <v>0.71323703199999999</v>
      </c>
      <c r="S805">
        <v>98.731451815300488</v>
      </c>
      <c r="T805" s="2">
        <v>0.65047908200000004</v>
      </c>
    </row>
    <row r="806" spans="2:20" x14ac:dyDescent="0.25">
      <c r="B806" s="1" t="s">
        <v>39</v>
      </c>
      <c r="C806" s="1" t="s">
        <v>57</v>
      </c>
      <c r="D806" s="1" t="s">
        <v>18</v>
      </c>
      <c r="E806">
        <v>1400</v>
      </c>
      <c r="F806" s="1">
        <v>300</v>
      </c>
      <c r="G806">
        <v>100</v>
      </c>
      <c r="H806" s="6">
        <v>17</v>
      </c>
      <c r="I806">
        <v>701.94242920664647</v>
      </c>
      <c r="J806">
        <v>0.5</v>
      </c>
      <c r="K806">
        <v>2</v>
      </c>
      <c r="L806">
        <v>45</v>
      </c>
      <c r="M806">
        <v>18</v>
      </c>
      <c r="N806">
        <v>3250</v>
      </c>
      <c r="O806" s="1" t="s">
        <v>40</v>
      </c>
      <c r="Q806">
        <v>99.999999867591171</v>
      </c>
      <c r="R806" s="2">
        <v>0.71258994099999995</v>
      </c>
      <c r="S806">
        <v>98.730686435311966</v>
      </c>
      <c r="T806" s="2">
        <v>0.65020051899999998</v>
      </c>
    </row>
    <row r="807" spans="2:20" x14ac:dyDescent="0.25">
      <c r="B807" s="1" t="s">
        <v>39</v>
      </c>
      <c r="C807" s="1" t="s">
        <v>57</v>
      </c>
      <c r="D807" s="1" t="s">
        <v>18</v>
      </c>
      <c r="E807">
        <v>1400</v>
      </c>
      <c r="F807" s="1">
        <v>300</v>
      </c>
      <c r="G807">
        <v>100</v>
      </c>
      <c r="H807" s="6">
        <v>19</v>
      </c>
      <c r="I807">
        <v>701.94242920664647</v>
      </c>
      <c r="J807">
        <v>0.5</v>
      </c>
      <c r="K807">
        <v>2</v>
      </c>
      <c r="L807">
        <v>45</v>
      </c>
      <c r="M807">
        <v>18</v>
      </c>
      <c r="N807">
        <v>3250</v>
      </c>
      <c r="O807" s="1" t="s">
        <v>40</v>
      </c>
      <c r="Q807">
        <v>99.999999867591171</v>
      </c>
      <c r="R807" s="2">
        <v>0.71194402300000004</v>
      </c>
      <c r="S807">
        <v>98.729919521597338</v>
      </c>
      <c r="T807" s="2">
        <v>0.64992163999999997</v>
      </c>
    </row>
    <row r="808" spans="2:20" x14ac:dyDescent="0.25">
      <c r="B808" s="1" t="s">
        <v>39</v>
      </c>
      <c r="C808" s="1" t="s">
        <v>57</v>
      </c>
      <c r="D808" s="1" t="s">
        <v>18</v>
      </c>
      <c r="E808">
        <v>1600</v>
      </c>
      <c r="F808" s="1">
        <v>300</v>
      </c>
      <c r="G808">
        <v>100</v>
      </c>
      <c r="H808" s="6">
        <v>1</v>
      </c>
      <c r="I808">
        <v>701.94242920664647</v>
      </c>
      <c r="J808">
        <v>0.5</v>
      </c>
      <c r="K808">
        <v>2</v>
      </c>
      <c r="L808">
        <v>45</v>
      </c>
      <c r="M808">
        <v>18</v>
      </c>
      <c r="N808">
        <v>3250</v>
      </c>
      <c r="O808" s="1" t="s">
        <v>40</v>
      </c>
      <c r="Q808">
        <v>99.999999878510607</v>
      </c>
      <c r="R808" s="2">
        <v>0.75735117699999999</v>
      </c>
      <c r="S808">
        <v>98.788402652154829</v>
      </c>
      <c r="T808" s="2">
        <v>0.67066601699999995</v>
      </c>
    </row>
    <row r="809" spans="2:20" x14ac:dyDescent="0.25">
      <c r="B809" s="1" t="s">
        <v>39</v>
      </c>
      <c r="C809" s="1" t="s">
        <v>57</v>
      </c>
      <c r="D809" s="1" t="s">
        <v>18</v>
      </c>
      <c r="E809">
        <v>1600</v>
      </c>
      <c r="F809" s="1">
        <v>300</v>
      </c>
      <c r="G809">
        <v>100</v>
      </c>
      <c r="H809" s="6">
        <v>3</v>
      </c>
      <c r="I809">
        <v>701.94242920664647</v>
      </c>
      <c r="J809">
        <v>0.5</v>
      </c>
      <c r="K809">
        <v>2</v>
      </c>
      <c r="L809">
        <v>45</v>
      </c>
      <c r="M809">
        <v>18</v>
      </c>
      <c r="N809">
        <v>3250</v>
      </c>
      <c r="O809" s="1" t="s">
        <v>40</v>
      </c>
      <c r="Q809">
        <v>99.999999878510607</v>
      </c>
      <c r="R809" s="2">
        <v>0.75671202400000004</v>
      </c>
      <c r="S809">
        <v>98.787840906243247</v>
      </c>
      <c r="T809" s="2">
        <v>0.67042117999999995</v>
      </c>
    </row>
    <row r="810" spans="2:20" x14ac:dyDescent="0.25">
      <c r="B810" s="1" t="s">
        <v>39</v>
      </c>
      <c r="C810" s="1" t="s">
        <v>57</v>
      </c>
      <c r="D810" s="1" t="s">
        <v>18</v>
      </c>
      <c r="E810">
        <v>1600</v>
      </c>
      <c r="F810" s="1">
        <v>300</v>
      </c>
      <c r="G810">
        <v>100</v>
      </c>
      <c r="H810" s="6">
        <v>5</v>
      </c>
      <c r="I810">
        <v>701.94242920664647</v>
      </c>
      <c r="J810">
        <v>0.5</v>
      </c>
      <c r="K810">
        <v>2</v>
      </c>
      <c r="L810">
        <v>45</v>
      </c>
      <c r="M810">
        <v>18</v>
      </c>
      <c r="N810">
        <v>3250</v>
      </c>
      <c r="O810" s="1" t="s">
        <v>40</v>
      </c>
      <c r="Q810">
        <v>99.999999878510607</v>
      </c>
      <c r="R810" s="2">
        <v>0.75607456699999998</v>
      </c>
      <c r="S810">
        <v>98.787139243268555</v>
      </c>
      <c r="T810" s="2">
        <v>0.67016709799999996</v>
      </c>
    </row>
    <row r="811" spans="2:20" x14ac:dyDescent="0.25">
      <c r="B811" s="1" t="s">
        <v>39</v>
      </c>
      <c r="C811" s="1" t="s">
        <v>57</v>
      </c>
      <c r="D811" s="1" t="s">
        <v>18</v>
      </c>
      <c r="E811">
        <v>1600</v>
      </c>
      <c r="F811" s="1">
        <v>300</v>
      </c>
      <c r="G811">
        <v>100</v>
      </c>
      <c r="H811" s="6">
        <v>7</v>
      </c>
      <c r="I811">
        <v>701.94242920664647</v>
      </c>
      <c r="J811">
        <v>0.5</v>
      </c>
      <c r="K811">
        <v>2</v>
      </c>
      <c r="L811">
        <v>45</v>
      </c>
      <c r="M811">
        <v>18</v>
      </c>
      <c r="N811">
        <v>3250</v>
      </c>
      <c r="O811" s="1" t="s">
        <v>40</v>
      </c>
      <c r="Q811">
        <v>99.999999878510607</v>
      </c>
      <c r="R811" s="2">
        <v>0.75543820500000003</v>
      </c>
      <c r="S811">
        <v>98.786429989777616</v>
      </c>
      <c r="T811" s="2">
        <v>0.66991239300000005</v>
      </c>
    </row>
    <row r="812" spans="2:20" x14ac:dyDescent="0.25">
      <c r="B812" s="1" t="s">
        <v>39</v>
      </c>
      <c r="C812" s="1" t="s">
        <v>57</v>
      </c>
      <c r="D812" s="1" t="s">
        <v>18</v>
      </c>
      <c r="E812">
        <v>1600</v>
      </c>
      <c r="F812" s="1">
        <v>300</v>
      </c>
      <c r="G812">
        <v>100</v>
      </c>
      <c r="H812" s="6">
        <v>9</v>
      </c>
      <c r="I812">
        <v>701.94242920664647</v>
      </c>
      <c r="J812">
        <v>0.5</v>
      </c>
      <c r="K812">
        <v>2</v>
      </c>
      <c r="L812">
        <v>45</v>
      </c>
      <c r="M812">
        <v>18</v>
      </c>
      <c r="N812">
        <v>3250</v>
      </c>
      <c r="O812" s="1" t="s">
        <v>40</v>
      </c>
      <c r="Q812">
        <v>99.999999878510607</v>
      </c>
      <c r="R812" s="2">
        <v>0.75480291300000002</v>
      </c>
      <c r="S812">
        <v>98.785720997248433</v>
      </c>
      <c r="T812" s="2">
        <v>0.66965740100000004</v>
      </c>
    </row>
    <row r="813" spans="2:20" x14ac:dyDescent="0.25">
      <c r="B813" s="1" t="s">
        <v>39</v>
      </c>
      <c r="C813" s="1" t="s">
        <v>57</v>
      </c>
      <c r="D813" s="1" t="s">
        <v>18</v>
      </c>
      <c r="E813">
        <v>1600</v>
      </c>
      <c r="F813" s="1">
        <v>300</v>
      </c>
      <c r="G813">
        <v>100</v>
      </c>
      <c r="H813" s="6">
        <v>11</v>
      </c>
      <c r="I813">
        <v>701.94242920664647</v>
      </c>
      <c r="J813">
        <v>0.5</v>
      </c>
      <c r="K813">
        <v>2</v>
      </c>
      <c r="L813">
        <v>45</v>
      </c>
      <c r="M813">
        <v>18</v>
      </c>
      <c r="N813">
        <v>3250</v>
      </c>
      <c r="O813" s="1" t="s">
        <v>40</v>
      </c>
      <c r="Q813">
        <v>99.999999878510607</v>
      </c>
      <c r="R813" s="2">
        <v>0.754168689</v>
      </c>
      <c r="S813">
        <v>98.785011482791177</v>
      </c>
      <c r="T813" s="2">
        <v>0.66940213299999995</v>
      </c>
    </row>
    <row r="814" spans="2:20" x14ac:dyDescent="0.25">
      <c r="B814" s="1" t="s">
        <v>39</v>
      </c>
      <c r="C814" s="1" t="s">
        <v>57</v>
      </c>
      <c r="D814" s="1" t="s">
        <v>18</v>
      </c>
      <c r="E814">
        <v>1600</v>
      </c>
      <c r="F814" s="1">
        <v>300</v>
      </c>
      <c r="G814">
        <v>100</v>
      </c>
      <c r="H814" s="6">
        <v>13</v>
      </c>
      <c r="I814">
        <v>701.94242920664647</v>
      </c>
      <c r="J814">
        <v>0.5</v>
      </c>
      <c r="K814">
        <v>2</v>
      </c>
      <c r="L814">
        <v>45</v>
      </c>
      <c r="M814">
        <v>18</v>
      </c>
      <c r="N814">
        <v>3250</v>
      </c>
      <c r="O814" s="1" t="s">
        <v>40</v>
      </c>
      <c r="Q814">
        <v>99.999999878510607</v>
      </c>
      <c r="R814" s="2">
        <v>0.75353553100000004</v>
      </c>
      <c r="S814">
        <v>98.784300660654139</v>
      </c>
      <c r="T814" s="2">
        <v>0.66914658900000001</v>
      </c>
    </row>
    <row r="815" spans="2:20" x14ac:dyDescent="0.25">
      <c r="B815" s="1" t="s">
        <v>39</v>
      </c>
      <c r="C815" s="1" t="s">
        <v>57</v>
      </c>
      <c r="D815" s="1" t="s">
        <v>18</v>
      </c>
      <c r="E815">
        <v>1600</v>
      </c>
      <c r="F815" s="1">
        <v>300</v>
      </c>
      <c r="G815">
        <v>100</v>
      </c>
      <c r="H815" s="6">
        <v>15</v>
      </c>
      <c r="I815">
        <v>701.94242920664647</v>
      </c>
      <c r="J815">
        <v>0.5</v>
      </c>
      <c r="K815">
        <v>2</v>
      </c>
      <c r="L815">
        <v>45</v>
      </c>
      <c r="M815">
        <v>18</v>
      </c>
      <c r="N815">
        <v>3250</v>
      </c>
      <c r="O815" s="1" t="s">
        <v>40</v>
      </c>
      <c r="Q815">
        <v>99.999999878510607</v>
      </c>
      <c r="R815" s="2">
        <v>0.75290343400000004</v>
      </c>
      <c r="S815">
        <v>98.783588517422018</v>
      </c>
      <c r="T815" s="2">
        <v>0.668890769</v>
      </c>
    </row>
    <row r="816" spans="2:20" x14ac:dyDescent="0.25">
      <c r="B816" s="1" t="s">
        <v>39</v>
      </c>
      <c r="C816" s="1" t="s">
        <v>57</v>
      </c>
      <c r="D816" s="1" t="s">
        <v>18</v>
      </c>
      <c r="E816">
        <v>1600</v>
      </c>
      <c r="F816" s="1">
        <v>300</v>
      </c>
      <c r="G816">
        <v>100</v>
      </c>
      <c r="H816" s="6">
        <v>17</v>
      </c>
      <c r="I816">
        <v>701.94242920664647</v>
      </c>
      <c r="J816">
        <v>0.5</v>
      </c>
      <c r="K816">
        <v>2</v>
      </c>
      <c r="L816">
        <v>45</v>
      </c>
      <c r="M816">
        <v>18</v>
      </c>
      <c r="N816">
        <v>3250</v>
      </c>
      <c r="O816" s="1" t="s">
        <v>40</v>
      </c>
      <c r="Q816">
        <v>99.999999878510607</v>
      </c>
      <c r="R816" s="2">
        <v>0.75227239700000004</v>
      </c>
      <c r="S816">
        <v>98.782876650247388</v>
      </c>
      <c r="T816" s="2">
        <v>0.66863467200000004</v>
      </c>
    </row>
    <row r="817" spans="2:20" x14ac:dyDescent="0.25">
      <c r="B817" s="1" t="s">
        <v>39</v>
      </c>
      <c r="C817" s="1" t="s">
        <v>57</v>
      </c>
      <c r="D817" s="1" t="s">
        <v>18</v>
      </c>
      <c r="E817">
        <v>1600</v>
      </c>
      <c r="F817" s="1">
        <v>300</v>
      </c>
      <c r="G817">
        <v>100</v>
      </c>
      <c r="H817" s="6">
        <v>19</v>
      </c>
      <c r="I817">
        <v>701.94242920664647</v>
      </c>
      <c r="J817">
        <v>0.5</v>
      </c>
      <c r="K817">
        <v>2</v>
      </c>
      <c r="L817">
        <v>45</v>
      </c>
      <c r="M817">
        <v>18</v>
      </c>
      <c r="N817">
        <v>3250</v>
      </c>
      <c r="O817" s="1" t="s">
        <v>40</v>
      </c>
      <c r="Q817">
        <v>99.999999878510607</v>
      </c>
      <c r="R817" s="2">
        <v>0.75164241700000001</v>
      </c>
      <c r="S817">
        <v>98.78216346737706</v>
      </c>
      <c r="T817" s="2">
        <v>0.66837829699999995</v>
      </c>
    </row>
    <row r="818" spans="2:20" x14ac:dyDescent="0.25">
      <c r="B818" s="1" t="s">
        <v>39</v>
      </c>
      <c r="C818" s="1" t="s">
        <v>57</v>
      </c>
      <c r="D818" s="1" t="s">
        <v>18</v>
      </c>
      <c r="E818">
        <v>1800</v>
      </c>
      <c r="F818" s="1">
        <v>300</v>
      </c>
      <c r="G818">
        <v>100</v>
      </c>
      <c r="H818" s="6">
        <v>1</v>
      </c>
      <c r="I818">
        <v>701.94242920664647</v>
      </c>
      <c r="J818">
        <v>0.5</v>
      </c>
      <c r="K818">
        <v>2</v>
      </c>
      <c r="L818">
        <v>45</v>
      </c>
      <c r="M818">
        <v>18</v>
      </c>
      <c r="N818">
        <v>3250</v>
      </c>
      <c r="O818" s="1" t="s">
        <v>40</v>
      </c>
      <c r="Q818">
        <v>99.999999887004932</v>
      </c>
      <c r="R818" s="2">
        <v>0.79126695300000005</v>
      </c>
      <c r="S818">
        <v>98.836416519391719</v>
      </c>
      <c r="T818" s="2">
        <v>0.68737061700000002</v>
      </c>
    </row>
    <row r="819" spans="2:20" x14ac:dyDescent="0.25">
      <c r="B819" s="1" t="s">
        <v>39</v>
      </c>
      <c r="C819" s="1" t="s">
        <v>57</v>
      </c>
      <c r="D819" s="1" t="s">
        <v>18</v>
      </c>
      <c r="E819">
        <v>1800</v>
      </c>
      <c r="F819" s="1">
        <v>300</v>
      </c>
      <c r="G819">
        <v>100</v>
      </c>
      <c r="H819" s="6">
        <v>3</v>
      </c>
      <c r="I819">
        <v>701.94242920664647</v>
      </c>
      <c r="J819">
        <v>0.5</v>
      </c>
      <c r="K819">
        <v>2</v>
      </c>
      <c r="L819">
        <v>45</v>
      </c>
      <c r="M819">
        <v>18</v>
      </c>
      <c r="N819">
        <v>3250</v>
      </c>
      <c r="O819" s="1" t="s">
        <v>40</v>
      </c>
      <c r="Q819">
        <v>99.999999887004932</v>
      </c>
      <c r="R819" s="2">
        <v>0.79064670999999997</v>
      </c>
      <c r="S819">
        <v>98.835884530069421</v>
      </c>
      <c r="T819" s="2">
        <v>0.68714442600000003</v>
      </c>
    </row>
    <row r="820" spans="2:20" x14ac:dyDescent="0.25">
      <c r="B820" s="1" t="s">
        <v>39</v>
      </c>
      <c r="C820" s="1" t="s">
        <v>57</v>
      </c>
      <c r="D820" s="1" t="s">
        <v>18</v>
      </c>
      <c r="E820">
        <v>1800</v>
      </c>
      <c r="F820" s="1">
        <v>300</v>
      </c>
      <c r="G820">
        <v>100</v>
      </c>
      <c r="H820" s="6">
        <v>5</v>
      </c>
      <c r="I820">
        <v>701.94242920664647</v>
      </c>
      <c r="J820">
        <v>0.5</v>
      </c>
      <c r="K820">
        <v>2</v>
      </c>
      <c r="L820">
        <v>45</v>
      </c>
      <c r="M820">
        <v>18</v>
      </c>
      <c r="N820">
        <v>3250</v>
      </c>
      <c r="O820" s="1" t="s">
        <v>40</v>
      </c>
      <c r="Q820">
        <v>99.999999887004932</v>
      </c>
      <c r="R820" s="2">
        <v>0.79002803899999996</v>
      </c>
      <c r="S820">
        <v>98.835229332739488</v>
      </c>
      <c r="T820" s="2">
        <v>0.68690984200000005</v>
      </c>
    </row>
    <row r="821" spans="2:20" x14ac:dyDescent="0.25">
      <c r="B821" s="1" t="s">
        <v>39</v>
      </c>
      <c r="C821" s="1" t="s">
        <v>57</v>
      </c>
      <c r="D821" s="1" t="s">
        <v>18</v>
      </c>
      <c r="E821">
        <v>1800</v>
      </c>
      <c r="F821" s="1">
        <v>300</v>
      </c>
      <c r="G821">
        <v>100</v>
      </c>
      <c r="H821" s="6">
        <v>7</v>
      </c>
      <c r="I821">
        <v>701.94242920664647</v>
      </c>
      <c r="J821">
        <v>0.5</v>
      </c>
      <c r="K821">
        <v>2</v>
      </c>
      <c r="L821">
        <v>45</v>
      </c>
      <c r="M821">
        <v>18</v>
      </c>
      <c r="N821">
        <v>3250</v>
      </c>
      <c r="O821" s="1" t="s">
        <v>40</v>
      </c>
      <c r="Q821">
        <v>99.999999887004932</v>
      </c>
      <c r="R821" s="2">
        <v>0.78941035599999998</v>
      </c>
      <c r="S821">
        <v>98.834567898423913</v>
      </c>
      <c r="T821" s="2">
        <v>0.686674699</v>
      </c>
    </row>
    <row r="822" spans="2:20" x14ac:dyDescent="0.25">
      <c r="B822" s="1" t="s">
        <v>39</v>
      </c>
      <c r="C822" s="1" t="s">
        <v>57</v>
      </c>
      <c r="D822" s="1" t="s">
        <v>18</v>
      </c>
      <c r="E822">
        <v>1800</v>
      </c>
      <c r="F822" s="1">
        <v>300</v>
      </c>
      <c r="G822">
        <v>100</v>
      </c>
      <c r="H822" s="6">
        <v>9</v>
      </c>
      <c r="I822">
        <v>701.94242920664647</v>
      </c>
      <c r="J822">
        <v>0.5</v>
      </c>
      <c r="K822">
        <v>2</v>
      </c>
      <c r="L822">
        <v>45</v>
      </c>
      <c r="M822">
        <v>18</v>
      </c>
      <c r="N822">
        <v>3250</v>
      </c>
      <c r="O822" s="1" t="s">
        <v>40</v>
      </c>
      <c r="Q822">
        <v>99.999999887004932</v>
      </c>
      <c r="R822" s="2">
        <v>0.78879363899999999</v>
      </c>
      <c r="S822">
        <v>98.833906783074411</v>
      </c>
      <c r="T822" s="2">
        <v>0.686439303</v>
      </c>
    </row>
    <row r="823" spans="2:20" x14ac:dyDescent="0.25">
      <c r="B823" s="1" t="s">
        <v>39</v>
      </c>
      <c r="C823" s="1" t="s">
        <v>57</v>
      </c>
      <c r="D823" s="1" t="s">
        <v>18</v>
      </c>
      <c r="E823">
        <v>1800</v>
      </c>
      <c r="F823" s="1">
        <v>300</v>
      </c>
      <c r="G823">
        <v>100</v>
      </c>
      <c r="H823" s="6">
        <v>11</v>
      </c>
      <c r="I823">
        <v>701.94242920664647</v>
      </c>
      <c r="J823">
        <v>0.5</v>
      </c>
      <c r="K823">
        <v>2</v>
      </c>
      <c r="L823">
        <v>45</v>
      </c>
      <c r="M823">
        <v>18</v>
      </c>
      <c r="N823">
        <v>3250</v>
      </c>
      <c r="O823" s="1" t="s">
        <v>40</v>
      </c>
      <c r="Q823">
        <v>99.999999887004932</v>
      </c>
      <c r="R823" s="2">
        <v>0.78817788499999997</v>
      </c>
      <c r="S823">
        <v>98.833243780655025</v>
      </c>
      <c r="T823" s="2">
        <v>0.68620366300000002</v>
      </c>
    </row>
    <row r="824" spans="2:20" x14ac:dyDescent="0.25">
      <c r="B824" s="1" t="s">
        <v>39</v>
      </c>
      <c r="C824" s="1" t="s">
        <v>57</v>
      </c>
      <c r="D824" s="1" t="s">
        <v>18</v>
      </c>
      <c r="E824">
        <v>1800</v>
      </c>
      <c r="F824" s="1">
        <v>300</v>
      </c>
      <c r="G824">
        <v>100</v>
      </c>
      <c r="H824" s="6">
        <v>13</v>
      </c>
      <c r="I824">
        <v>701.94242920664647</v>
      </c>
      <c r="J824">
        <v>0.5</v>
      </c>
      <c r="K824">
        <v>2</v>
      </c>
      <c r="L824">
        <v>45</v>
      </c>
      <c r="M824">
        <v>18</v>
      </c>
      <c r="N824">
        <v>3250</v>
      </c>
      <c r="O824" s="1" t="s">
        <v>40</v>
      </c>
      <c r="Q824">
        <v>99.999999887004932</v>
      </c>
      <c r="R824" s="2">
        <v>0.78756309099999999</v>
      </c>
      <c r="S824">
        <v>98.83258037918695</v>
      </c>
      <c r="T824" s="2">
        <v>0.68596778000000003</v>
      </c>
    </row>
    <row r="825" spans="2:20" x14ac:dyDescent="0.25">
      <c r="B825" s="1" t="s">
        <v>39</v>
      </c>
      <c r="C825" s="1" t="s">
        <v>57</v>
      </c>
      <c r="D825" s="1" t="s">
        <v>18</v>
      </c>
      <c r="E825">
        <v>1800</v>
      </c>
      <c r="F825" s="1">
        <v>300</v>
      </c>
      <c r="G825">
        <v>100</v>
      </c>
      <c r="H825" s="6">
        <v>15</v>
      </c>
      <c r="I825">
        <v>701.94242920664647</v>
      </c>
      <c r="J825">
        <v>0.5</v>
      </c>
      <c r="K825">
        <v>2</v>
      </c>
      <c r="L825">
        <v>45</v>
      </c>
      <c r="M825">
        <v>18</v>
      </c>
      <c r="N825">
        <v>3250</v>
      </c>
      <c r="O825" s="1" t="s">
        <v>40</v>
      </c>
      <c r="Q825">
        <v>99.999999887004932</v>
      </c>
      <c r="R825" s="2">
        <v>0.78694925599999999</v>
      </c>
      <c r="S825">
        <v>98.831917320345269</v>
      </c>
      <c r="T825" s="2">
        <v>0.68573165199999997</v>
      </c>
    </row>
    <row r="826" spans="2:20" x14ac:dyDescent="0.25">
      <c r="B826" s="1" t="s">
        <v>39</v>
      </c>
      <c r="C826" s="1" t="s">
        <v>57</v>
      </c>
      <c r="D826" s="1" t="s">
        <v>18</v>
      </c>
      <c r="E826">
        <v>1800</v>
      </c>
      <c r="F826" s="1">
        <v>300</v>
      </c>
      <c r="G826">
        <v>100</v>
      </c>
      <c r="H826" s="6">
        <v>17</v>
      </c>
      <c r="I826">
        <v>701.94242920664647</v>
      </c>
      <c r="J826">
        <v>0.5</v>
      </c>
      <c r="K826">
        <v>2</v>
      </c>
      <c r="L826">
        <v>45</v>
      </c>
      <c r="M826">
        <v>18</v>
      </c>
      <c r="N826">
        <v>3250</v>
      </c>
      <c r="O826" s="1" t="s">
        <v>40</v>
      </c>
      <c r="Q826">
        <v>99.999999887004932</v>
      </c>
      <c r="R826" s="2">
        <v>0.78633637700000003</v>
      </c>
      <c r="S826">
        <v>98.831253109508609</v>
      </c>
      <c r="T826" s="2">
        <v>0.68549528100000001</v>
      </c>
    </row>
    <row r="827" spans="2:20" x14ac:dyDescent="0.25">
      <c r="B827" s="1" t="s">
        <v>39</v>
      </c>
      <c r="C827" s="1" t="s">
        <v>57</v>
      </c>
      <c r="D827" s="1" t="s">
        <v>18</v>
      </c>
      <c r="E827">
        <v>1800</v>
      </c>
      <c r="F827" s="1">
        <v>300</v>
      </c>
      <c r="G827">
        <v>100</v>
      </c>
      <c r="H827" s="6">
        <v>19</v>
      </c>
      <c r="I827">
        <v>701.94242920664647</v>
      </c>
      <c r="J827">
        <v>0.5</v>
      </c>
      <c r="K827">
        <v>2</v>
      </c>
      <c r="L827">
        <v>45</v>
      </c>
      <c r="M827">
        <v>18</v>
      </c>
      <c r="N827">
        <v>3250</v>
      </c>
      <c r="O827" s="1" t="s">
        <v>40</v>
      </c>
      <c r="Q827">
        <v>99.999999887004932</v>
      </c>
      <c r="R827" s="2">
        <v>0.78572445199999996</v>
      </c>
      <c r="S827">
        <v>98.830587752475424</v>
      </c>
      <c r="T827" s="2">
        <v>0.68525866499999999</v>
      </c>
    </row>
    <row r="828" spans="2:20" x14ac:dyDescent="0.25">
      <c r="B828" s="1" t="s">
        <v>39</v>
      </c>
      <c r="C828" s="1" t="s">
        <v>57</v>
      </c>
      <c r="D828" s="1" t="s">
        <v>18</v>
      </c>
      <c r="E828">
        <v>2000</v>
      </c>
      <c r="F828" s="1">
        <v>300</v>
      </c>
      <c r="G828">
        <v>100</v>
      </c>
      <c r="H828" s="6">
        <v>1</v>
      </c>
      <c r="I828">
        <v>701.94242920664647</v>
      </c>
      <c r="J828">
        <v>0.5</v>
      </c>
      <c r="K828">
        <v>2</v>
      </c>
      <c r="L828">
        <v>45</v>
      </c>
      <c r="M828">
        <v>18</v>
      </c>
      <c r="N828">
        <v>3250</v>
      </c>
      <c r="O828" s="1" t="s">
        <v>40</v>
      </c>
      <c r="Q828">
        <v>99.999999977513994</v>
      </c>
      <c r="R828" s="2">
        <v>0.82067195599999998</v>
      </c>
      <c r="S828">
        <v>98.881052156803435</v>
      </c>
      <c r="T828" s="2">
        <v>0.70271262999999995</v>
      </c>
    </row>
    <row r="829" spans="2:20" x14ac:dyDescent="0.25">
      <c r="B829" s="1" t="s">
        <v>39</v>
      </c>
      <c r="C829" s="1" t="s">
        <v>57</v>
      </c>
      <c r="D829" s="1" t="s">
        <v>18</v>
      </c>
      <c r="E829">
        <v>2000</v>
      </c>
      <c r="F829" s="1">
        <v>300</v>
      </c>
      <c r="G829">
        <v>100</v>
      </c>
      <c r="H829" s="6">
        <v>3</v>
      </c>
      <c r="I829">
        <v>701.94242920664647</v>
      </c>
      <c r="J829">
        <v>0.5</v>
      </c>
      <c r="K829">
        <v>2</v>
      </c>
      <c r="L829">
        <v>45</v>
      </c>
      <c r="M829">
        <v>18</v>
      </c>
      <c r="N829">
        <v>3250</v>
      </c>
      <c r="O829" s="1" t="s">
        <v>40</v>
      </c>
      <c r="Q829">
        <v>99.999999977513994</v>
      </c>
      <c r="R829" s="2">
        <v>0.820071412</v>
      </c>
      <c r="S829">
        <v>98.880547793396303</v>
      </c>
      <c r="T829" s="2">
        <v>0.702502921</v>
      </c>
    </row>
    <row r="830" spans="2:20" x14ac:dyDescent="0.25">
      <c r="B830" s="1" t="s">
        <v>39</v>
      </c>
      <c r="C830" s="1" t="s">
        <v>57</v>
      </c>
      <c r="D830" s="1" t="s">
        <v>18</v>
      </c>
      <c r="E830">
        <v>2000</v>
      </c>
      <c r="F830" s="1">
        <v>300</v>
      </c>
      <c r="G830">
        <v>100</v>
      </c>
      <c r="H830" s="6">
        <v>5</v>
      </c>
      <c r="I830">
        <v>701.94242920664647</v>
      </c>
      <c r="J830">
        <v>0.5</v>
      </c>
      <c r="K830">
        <v>2</v>
      </c>
      <c r="L830">
        <v>45</v>
      </c>
      <c r="M830">
        <v>18</v>
      </c>
      <c r="N830">
        <v>3250</v>
      </c>
      <c r="O830" s="1" t="s">
        <v>40</v>
      </c>
      <c r="Q830">
        <v>99.999999977513994</v>
      </c>
      <c r="R830" s="2">
        <v>0.81947232599999997</v>
      </c>
      <c r="S830">
        <v>98.879934803464096</v>
      </c>
      <c r="T830" s="2">
        <v>0.70228556099999995</v>
      </c>
    </row>
    <row r="831" spans="2:20" x14ac:dyDescent="0.25">
      <c r="B831" s="1" t="s">
        <v>39</v>
      </c>
      <c r="C831" s="1" t="s">
        <v>57</v>
      </c>
      <c r="D831" s="1" t="s">
        <v>18</v>
      </c>
      <c r="E831">
        <v>2000</v>
      </c>
      <c r="F831" s="1">
        <v>300</v>
      </c>
      <c r="G831">
        <v>100</v>
      </c>
      <c r="H831" s="6">
        <v>7</v>
      </c>
      <c r="I831">
        <v>701.94242920664647</v>
      </c>
      <c r="J831">
        <v>0.5</v>
      </c>
      <c r="K831">
        <v>2</v>
      </c>
      <c r="L831">
        <v>45</v>
      </c>
      <c r="M831">
        <v>18</v>
      </c>
      <c r="N831">
        <v>3250</v>
      </c>
      <c r="O831" s="1" t="s">
        <v>40</v>
      </c>
      <c r="Q831">
        <v>99.999999977513994</v>
      </c>
      <c r="R831" s="2">
        <v>0.81887413600000003</v>
      </c>
      <c r="S831">
        <v>98.879316051801169</v>
      </c>
      <c r="T831" s="2">
        <v>0.70206769700000005</v>
      </c>
    </row>
    <row r="832" spans="2:20" x14ac:dyDescent="0.25">
      <c r="B832" s="1" t="s">
        <v>39</v>
      </c>
      <c r="C832" s="1" t="s">
        <v>57</v>
      </c>
      <c r="D832" s="1" t="s">
        <v>18</v>
      </c>
      <c r="E832">
        <v>2000</v>
      </c>
      <c r="F832" s="1">
        <v>300</v>
      </c>
      <c r="G832">
        <v>100</v>
      </c>
      <c r="H832" s="6">
        <v>9</v>
      </c>
      <c r="I832">
        <v>701.94242920664647</v>
      </c>
      <c r="J832">
        <v>0.5</v>
      </c>
      <c r="K832">
        <v>2</v>
      </c>
      <c r="L832">
        <v>45</v>
      </c>
      <c r="M832">
        <v>18</v>
      </c>
      <c r="N832">
        <v>3250</v>
      </c>
      <c r="O832" s="1" t="s">
        <v>40</v>
      </c>
      <c r="Q832">
        <v>99.999999977513994</v>
      </c>
      <c r="R832" s="2">
        <v>0.81827681799999996</v>
      </c>
      <c r="S832">
        <v>98.878697677927718</v>
      </c>
      <c r="T832" s="2">
        <v>0.70184960699999999</v>
      </c>
    </row>
    <row r="833" spans="2:20" x14ac:dyDescent="0.25">
      <c r="B833" s="1" t="s">
        <v>39</v>
      </c>
      <c r="C833" s="1" t="s">
        <v>57</v>
      </c>
      <c r="D833" s="1" t="s">
        <v>18</v>
      </c>
      <c r="E833">
        <v>2000</v>
      </c>
      <c r="F833" s="1">
        <v>300</v>
      </c>
      <c r="G833">
        <v>100</v>
      </c>
      <c r="H833" s="6">
        <v>11</v>
      </c>
      <c r="I833">
        <v>701.94242920664647</v>
      </c>
      <c r="J833">
        <v>0.5</v>
      </c>
      <c r="K833">
        <v>2</v>
      </c>
      <c r="L833">
        <v>45</v>
      </c>
      <c r="M833">
        <v>18</v>
      </c>
      <c r="N833">
        <v>3250</v>
      </c>
      <c r="O833" s="1" t="s">
        <v>40</v>
      </c>
      <c r="Q833">
        <v>99.999999977513994</v>
      </c>
      <c r="R833" s="2">
        <v>0.81768037199999999</v>
      </c>
      <c r="S833">
        <v>98.878078298740604</v>
      </c>
      <c r="T833" s="2">
        <v>0.70163130200000001</v>
      </c>
    </row>
    <row r="834" spans="2:20" x14ac:dyDescent="0.25">
      <c r="B834" s="1" t="s">
        <v>39</v>
      </c>
      <c r="C834" s="1" t="s">
        <v>57</v>
      </c>
      <c r="D834" s="1" t="s">
        <v>18</v>
      </c>
      <c r="E834">
        <v>2000</v>
      </c>
      <c r="F834" s="1">
        <v>300</v>
      </c>
      <c r="G834">
        <v>100</v>
      </c>
      <c r="H834" s="6">
        <v>13</v>
      </c>
      <c r="I834">
        <v>701.94242920664647</v>
      </c>
      <c r="J834">
        <v>0.5</v>
      </c>
      <c r="K834">
        <v>2</v>
      </c>
      <c r="L834">
        <v>45</v>
      </c>
      <c r="M834">
        <v>18</v>
      </c>
      <c r="N834">
        <v>3250</v>
      </c>
      <c r="O834" s="1" t="s">
        <v>40</v>
      </c>
      <c r="Q834">
        <v>99.999999977513994</v>
      </c>
      <c r="R834" s="2">
        <v>0.817084794</v>
      </c>
      <c r="S834">
        <v>98.877457911786237</v>
      </c>
      <c r="T834" s="2">
        <v>0.70141277999999996</v>
      </c>
    </row>
    <row r="835" spans="2:20" x14ac:dyDescent="0.25">
      <c r="B835" s="1" t="s">
        <v>39</v>
      </c>
      <c r="C835" s="1" t="s">
        <v>57</v>
      </c>
      <c r="D835" s="1" t="s">
        <v>18</v>
      </c>
      <c r="E835">
        <v>2000</v>
      </c>
      <c r="F835" s="1">
        <v>300</v>
      </c>
      <c r="G835">
        <v>100</v>
      </c>
      <c r="H835" s="6">
        <v>15</v>
      </c>
      <c r="I835">
        <v>701.94242920664647</v>
      </c>
      <c r="J835">
        <v>0.5</v>
      </c>
      <c r="K835">
        <v>2</v>
      </c>
      <c r="L835">
        <v>45</v>
      </c>
      <c r="M835">
        <v>18</v>
      </c>
      <c r="N835">
        <v>3250</v>
      </c>
      <c r="O835" s="1" t="s">
        <v>40</v>
      </c>
      <c r="Q835">
        <v>99.999999977513994</v>
      </c>
      <c r="R835" s="2">
        <v>0.81649008300000003</v>
      </c>
      <c r="S835">
        <v>98.876837916651951</v>
      </c>
      <c r="T835" s="2">
        <v>0.70119404200000002</v>
      </c>
    </row>
    <row r="836" spans="2:20" x14ac:dyDescent="0.25">
      <c r="B836" s="1" t="s">
        <v>39</v>
      </c>
      <c r="C836" s="1" t="s">
        <v>57</v>
      </c>
      <c r="D836" s="1" t="s">
        <v>18</v>
      </c>
      <c r="E836">
        <v>2000</v>
      </c>
      <c r="F836" s="1">
        <v>300</v>
      </c>
      <c r="G836">
        <v>100</v>
      </c>
      <c r="H836" s="6">
        <v>17</v>
      </c>
      <c r="I836">
        <v>701.94242920664647</v>
      </c>
      <c r="J836">
        <v>0.5</v>
      </c>
      <c r="K836">
        <v>2</v>
      </c>
      <c r="L836">
        <v>45</v>
      </c>
      <c r="M836">
        <v>18</v>
      </c>
      <c r="N836">
        <v>3250</v>
      </c>
      <c r="O836" s="1" t="s">
        <v>40</v>
      </c>
      <c r="Q836">
        <v>99.999999977513994</v>
      </c>
      <c r="R836" s="2">
        <v>0.815896238</v>
      </c>
      <c r="S836">
        <v>98.876216213466435</v>
      </c>
      <c r="T836" s="2">
        <v>0.70097508799999997</v>
      </c>
    </row>
    <row r="837" spans="2:20" x14ac:dyDescent="0.25">
      <c r="B837" s="1" t="s">
        <v>39</v>
      </c>
      <c r="C837" s="1" t="s">
        <v>57</v>
      </c>
      <c r="D837" s="1" t="s">
        <v>18</v>
      </c>
      <c r="E837">
        <v>2000</v>
      </c>
      <c r="F837" s="1">
        <v>300</v>
      </c>
      <c r="G837">
        <v>100</v>
      </c>
      <c r="H837" s="6">
        <v>19</v>
      </c>
      <c r="I837">
        <v>701.94242920664647</v>
      </c>
      <c r="J837">
        <v>0.5</v>
      </c>
      <c r="K837">
        <v>2</v>
      </c>
      <c r="L837">
        <v>45</v>
      </c>
      <c r="M837">
        <v>18</v>
      </c>
      <c r="N837">
        <v>3250</v>
      </c>
      <c r="O837" s="1" t="s">
        <v>40</v>
      </c>
      <c r="Q837">
        <v>99.999999977513994</v>
      </c>
      <c r="R837" s="2">
        <v>0.81530325599999998</v>
      </c>
      <c r="S837">
        <v>98.875594900584503</v>
      </c>
      <c r="T837" s="2">
        <v>0.70075591599999998</v>
      </c>
    </row>
    <row r="838" spans="2:20" x14ac:dyDescent="0.25">
      <c r="B838" s="1" t="s">
        <v>39</v>
      </c>
      <c r="C838" s="1" t="s">
        <v>57</v>
      </c>
      <c r="D838" s="1" t="s">
        <v>18</v>
      </c>
      <c r="E838">
        <v>2200</v>
      </c>
      <c r="F838" s="1">
        <v>300</v>
      </c>
      <c r="G838">
        <v>100</v>
      </c>
      <c r="H838" s="6">
        <v>1</v>
      </c>
      <c r="I838">
        <v>701.94242920664647</v>
      </c>
      <c r="J838">
        <v>0.5</v>
      </c>
      <c r="K838">
        <v>2</v>
      </c>
      <c r="L838">
        <v>45</v>
      </c>
      <c r="M838">
        <v>18</v>
      </c>
      <c r="N838">
        <v>3250</v>
      </c>
      <c r="O838" s="1" t="s">
        <v>40</v>
      </c>
      <c r="Q838">
        <v>100.00000005157473</v>
      </c>
      <c r="R838" s="2">
        <v>0.84640997100000004</v>
      </c>
      <c r="S838">
        <v>98.922652802935289</v>
      </c>
      <c r="T838" s="2">
        <v>0.71685188399999999</v>
      </c>
    </row>
    <row r="839" spans="2:20" x14ac:dyDescent="0.25">
      <c r="B839" s="1" t="s">
        <v>39</v>
      </c>
      <c r="C839" s="1" t="s">
        <v>57</v>
      </c>
      <c r="D839" s="1" t="s">
        <v>18</v>
      </c>
      <c r="E839">
        <v>2200</v>
      </c>
      <c r="F839" s="1">
        <v>300</v>
      </c>
      <c r="G839">
        <v>100</v>
      </c>
      <c r="H839" s="6">
        <v>3</v>
      </c>
      <c r="I839">
        <v>701.94242920664647</v>
      </c>
      <c r="J839">
        <v>0.5</v>
      </c>
      <c r="K839">
        <v>2</v>
      </c>
      <c r="L839">
        <v>45</v>
      </c>
      <c r="M839">
        <v>18</v>
      </c>
      <c r="N839">
        <v>3250</v>
      </c>
      <c r="O839" s="1" t="s">
        <v>40</v>
      </c>
      <c r="Q839">
        <v>100.00000005157473</v>
      </c>
      <c r="R839" s="2">
        <v>0.84582918600000001</v>
      </c>
      <c r="S839">
        <v>98.922173879207591</v>
      </c>
      <c r="T839" s="2">
        <v>0.716656819</v>
      </c>
    </row>
    <row r="840" spans="2:20" x14ac:dyDescent="0.25">
      <c r="B840" s="1" t="s">
        <v>39</v>
      </c>
      <c r="C840" s="1" t="s">
        <v>57</v>
      </c>
      <c r="D840" s="1" t="s">
        <v>18</v>
      </c>
      <c r="E840">
        <v>2200</v>
      </c>
      <c r="F840" s="1">
        <v>300</v>
      </c>
      <c r="G840">
        <v>100</v>
      </c>
      <c r="H840" s="6">
        <v>5</v>
      </c>
      <c r="I840">
        <v>701.94242920664647</v>
      </c>
      <c r="J840">
        <v>0.5</v>
      </c>
      <c r="K840">
        <v>2</v>
      </c>
      <c r="L840">
        <v>45</v>
      </c>
      <c r="M840">
        <v>18</v>
      </c>
      <c r="N840">
        <v>3250</v>
      </c>
      <c r="O840" s="1" t="s">
        <v>40</v>
      </c>
      <c r="Q840">
        <v>100.00000005157473</v>
      </c>
      <c r="R840" s="2">
        <v>0.84524975800000002</v>
      </c>
      <c r="S840">
        <v>98.921598533957379</v>
      </c>
      <c r="T840" s="2">
        <v>0.716454751</v>
      </c>
    </row>
    <row r="841" spans="2:20" x14ac:dyDescent="0.25">
      <c r="B841" s="1" t="s">
        <v>39</v>
      </c>
      <c r="C841" s="1" t="s">
        <v>57</v>
      </c>
      <c r="D841" s="1" t="s">
        <v>18</v>
      </c>
      <c r="E841">
        <v>2200</v>
      </c>
      <c r="F841" s="1">
        <v>300</v>
      </c>
      <c r="G841">
        <v>100</v>
      </c>
      <c r="H841" s="6">
        <v>7</v>
      </c>
      <c r="I841">
        <v>701.94242920664647</v>
      </c>
      <c r="J841">
        <v>0.5</v>
      </c>
      <c r="K841">
        <v>2</v>
      </c>
      <c r="L841">
        <v>45</v>
      </c>
      <c r="M841">
        <v>18</v>
      </c>
      <c r="N841">
        <v>3250</v>
      </c>
      <c r="O841" s="1" t="s">
        <v>40</v>
      </c>
      <c r="Q841">
        <v>100.00000005157473</v>
      </c>
      <c r="R841" s="2">
        <v>0.84467114399999998</v>
      </c>
      <c r="S841">
        <v>98.921019148076581</v>
      </c>
      <c r="T841" s="2">
        <v>0.71625222700000002</v>
      </c>
    </row>
    <row r="842" spans="2:20" x14ac:dyDescent="0.25">
      <c r="B842" s="1" t="s">
        <v>39</v>
      </c>
      <c r="C842" s="1" t="s">
        <v>57</v>
      </c>
      <c r="D842" s="1" t="s">
        <v>18</v>
      </c>
      <c r="E842">
        <v>2200</v>
      </c>
      <c r="F842" s="1">
        <v>300</v>
      </c>
      <c r="G842">
        <v>100</v>
      </c>
      <c r="H842" s="6">
        <v>9</v>
      </c>
      <c r="I842">
        <v>701.94242920664647</v>
      </c>
      <c r="J842">
        <v>0.5</v>
      </c>
      <c r="K842">
        <v>2</v>
      </c>
      <c r="L842">
        <v>45</v>
      </c>
      <c r="M842">
        <v>18</v>
      </c>
      <c r="N842">
        <v>3250</v>
      </c>
      <c r="O842" s="1" t="s">
        <v>40</v>
      </c>
      <c r="Q842">
        <v>100.00000005157473</v>
      </c>
      <c r="R842" s="2">
        <v>0.84409332199999998</v>
      </c>
      <c r="S842">
        <v>98.920438861509098</v>
      </c>
      <c r="T842" s="2">
        <v>0.71604950099999998</v>
      </c>
    </row>
    <row r="843" spans="2:20" x14ac:dyDescent="0.25">
      <c r="B843" s="1" t="s">
        <v>39</v>
      </c>
      <c r="C843" s="1" t="s">
        <v>57</v>
      </c>
      <c r="D843" s="1" t="s">
        <v>18</v>
      </c>
      <c r="E843">
        <v>2200</v>
      </c>
      <c r="F843" s="1">
        <v>300</v>
      </c>
      <c r="G843">
        <v>100</v>
      </c>
      <c r="H843" s="6">
        <v>11</v>
      </c>
      <c r="I843">
        <v>701.94242920664647</v>
      </c>
      <c r="J843">
        <v>0.5</v>
      </c>
      <c r="K843">
        <v>2</v>
      </c>
      <c r="L843">
        <v>45</v>
      </c>
      <c r="M843">
        <v>18</v>
      </c>
      <c r="N843">
        <v>3250</v>
      </c>
      <c r="O843" s="1" t="s">
        <v>40</v>
      </c>
      <c r="Q843">
        <v>100.00000005157473</v>
      </c>
      <c r="R843" s="2">
        <v>0.84351629100000003</v>
      </c>
      <c r="S843">
        <v>98.919857686483425</v>
      </c>
      <c r="T843" s="2">
        <v>0.71584658300000004</v>
      </c>
    </row>
    <row r="844" spans="2:20" x14ac:dyDescent="0.25">
      <c r="B844" s="1" t="s">
        <v>39</v>
      </c>
      <c r="C844" s="1" t="s">
        <v>57</v>
      </c>
      <c r="D844" s="1" t="s">
        <v>18</v>
      </c>
      <c r="E844">
        <v>2200</v>
      </c>
      <c r="F844" s="1">
        <v>300</v>
      </c>
      <c r="G844">
        <v>100</v>
      </c>
      <c r="H844" s="6">
        <v>13</v>
      </c>
      <c r="I844">
        <v>701.94242920664647</v>
      </c>
      <c r="J844">
        <v>0.5</v>
      </c>
      <c r="K844">
        <v>2</v>
      </c>
      <c r="L844">
        <v>45</v>
      </c>
      <c r="M844">
        <v>18</v>
      </c>
      <c r="N844">
        <v>3250</v>
      </c>
      <c r="O844" s="1" t="s">
        <v>40</v>
      </c>
      <c r="Q844">
        <v>100.00000005157473</v>
      </c>
      <c r="R844" s="2">
        <v>0.84294004700000003</v>
      </c>
      <c r="S844">
        <v>98.919276940564544</v>
      </c>
      <c r="T844" s="2">
        <v>0.715643472</v>
      </c>
    </row>
    <row r="845" spans="2:20" x14ac:dyDescent="0.25">
      <c r="B845" s="1" t="s">
        <v>39</v>
      </c>
      <c r="C845" s="1" t="s">
        <v>57</v>
      </c>
      <c r="D845" s="1" t="s">
        <v>18</v>
      </c>
      <c r="E845">
        <v>2200</v>
      </c>
      <c r="F845" s="1">
        <v>300</v>
      </c>
      <c r="G845">
        <v>100</v>
      </c>
      <c r="H845" s="6">
        <v>15</v>
      </c>
      <c r="I845">
        <v>701.94242920664647</v>
      </c>
      <c r="J845">
        <v>0.5</v>
      </c>
      <c r="K845">
        <v>2</v>
      </c>
      <c r="L845">
        <v>45</v>
      </c>
      <c r="M845">
        <v>18</v>
      </c>
      <c r="N845">
        <v>3250</v>
      </c>
      <c r="O845" s="1" t="s">
        <v>40</v>
      </c>
      <c r="Q845">
        <v>100.00000005157473</v>
      </c>
      <c r="R845" s="2">
        <v>0.84236459100000005</v>
      </c>
      <c r="S845">
        <v>98.918694647394943</v>
      </c>
      <c r="T845" s="2">
        <v>0.71544016799999999</v>
      </c>
    </row>
    <row r="846" spans="2:20" x14ac:dyDescent="0.25">
      <c r="B846" s="1" t="s">
        <v>39</v>
      </c>
      <c r="C846" s="1" t="s">
        <v>57</v>
      </c>
      <c r="D846" s="1" t="s">
        <v>18</v>
      </c>
      <c r="E846">
        <v>2200</v>
      </c>
      <c r="F846" s="1">
        <v>300</v>
      </c>
      <c r="G846">
        <v>100</v>
      </c>
      <c r="H846" s="6">
        <v>17</v>
      </c>
      <c r="I846">
        <v>701.94242920664647</v>
      </c>
      <c r="J846">
        <v>0.5</v>
      </c>
      <c r="K846">
        <v>2</v>
      </c>
      <c r="L846">
        <v>45</v>
      </c>
      <c r="M846">
        <v>18</v>
      </c>
      <c r="N846">
        <v>3250</v>
      </c>
      <c r="O846" s="1" t="s">
        <v>40</v>
      </c>
      <c r="Q846">
        <v>100.00000005157473</v>
      </c>
      <c r="R846" s="2">
        <v>0.841789919</v>
      </c>
      <c r="S846">
        <v>98.918112782267002</v>
      </c>
      <c r="T846" s="2">
        <v>0.71523667199999996</v>
      </c>
    </row>
    <row r="847" spans="2:20" x14ac:dyDescent="0.25">
      <c r="B847" s="1" t="s">
        <v>39</v>
      </c>
      <c r="C847" s="1" t="s">
        <v>57</v>
      </c>
      <c r="D847" s="1" t="s">
        <v>18</v>
      </c>
      <c r="E847">
        <v>2200</v>
      </c>
      <c r="F847" s="1">
        <v>300</v>
      </c>
      <c r="G847">
        <v>100</v>
      </c>
      <c r="H847" s="6">
        <v>19</v>
      </c>
      <c r="I847">
        <v>701.94242920664647</v>
      </c>
      <c r="J847">
        <v>0.5</v>
      </c>
      <c r="K847">
        <v>2</v>
      </c>
      <c r="L847">
        <v>45</v>
      </c>
      <c r="M847">
        <v>18</v>
      </c>
      <c r="N847">
        <v>3250</v>
      </c>
      <c r="O847" s="1" t="s">
        <v>40</v>
      </c>
      <c r="Q847">
        <v>100.00000005157473</v>
      </c>
      <c r="R847" s="2">
        <v>0.84121603099999998</v>
      </c>
      <c r="S847">
        <v>98.917530023519888</v>
      </c>
      <c r="T847" s="2">
        <v>0.71503298199999998</v>
      </c>
    </row>
    <row r="848" spans="2:20" x14ac:dyDescent="0.25">
      <c r="B848" s="1" t="s">
        <v>39</v>
      </c>
      <c r="C848" s="1" t="s">
        <v>57</v>
      </c>
      <c r="D848" s="1" t="s">
        <v>18</v>
      </c>
      <c r="E848">
        <v>2400</v>
      </c>
      <c r="F848" s="1">
        <v>300</v>
      </c>
      <c r="G848">
        <v>100</v>
      </c>
      <c r="H848" s="6">
        <v>1</v>
      </c>
      <c r="I848">
        <v>701.94242920664647</v>
      </c>
      <c r="J848">
        <v>0.5</v>
      </c>
      <c r="K848">
        <v>2</v>
      </c>
      <c r="L848">
        <v>45</v>
      </c>
      <c r="M848">
        <v>18</v>
      </c>
      <c r="N848">
        <v>3250</v>
      </c>
      <c r="O848" s="1" t="s">
        <v>40</v>
      </c>
      <c r="Q848">
        <v>100.00000011329745</v>
      </c>
      <c r="R848" s="2">
        <v>0.86912668000000004</v>
      </c>
      <c r="S848">
        <v>98.961515133790343</v>
      </c>
      <c r="T848" s="2">
        <v>0.72992420400000002</v>
      </c>
    </row>
    <row r="849" spans="2:20" x14ac:dyDescent="0.25">
      <c r="B849" s="1" t="s">
        <v>39</v>
      </c>
      <c r="C849" s="1" t="s">
        <v>57</v>
      </c>
      <c r="D849" s="1" t="s">
        <v>18</v>
      </c>
      <c r="E849">
        <v>2400</v>
      </c>
      <c r="F849" s="1">
        <v>300</v>
      </c>
      <c r="G849">
        <v>100</v>
      </c>
      <c r="H849" s="6">
        <v>3</v>
      </c>
      <c r="I849">
        <v>701.94242920664647</v>
      </c>
      <c r="J849">
        <v>0.5</v>
      </c>
      <c r="K849">
        <v>2</v>
      </c>
      <c r="L849">
        <v>45</v>
      </c>
      <c r="M849">
        <v>18</v>
      </c>
      <c r="N849">
        <v>3250</v>
      </c>
      <c r="O849" s="1" t="s">
        <v>40</v>
      </c>
      <c r="Q849">
        <v>100.00000011329745</v>
      </c>
      <c r="R849" s="2">
        <v>0.86856528799999999</v>
      </c>
      <c r="S849">
        <v>98.961060053779661</v>
      </c>
      <c r="T849" s="2">
        <v>0.72974221100000003</v>
      </c>
    </row>
    <row r="850" spans="2:20" x14ac:dyDescent="0.25">
      <c r="B850" s="1" t="s">
        <v>39</v>
      </c>
      <c r="C850" s="1" t="s">
        <v>57</v>
      </c>
      <c r="D850" s="1" t="s">
        <v>18</v>
      </c>
      <c r="E850">
        <v>2400</v>
      </c>
      <c r="F850" s="1">
        <v>300</v>
      </c>
      <c r="G850">
        <v>100</v>
      </c>
      <c r="H850" s="6">
        <v>5</v>
      </c>
      <c r="I850">
        <v>701.94242920664647</v>
      </c>
      <c r="J850">
        <v>0.5</v>
      </c>
      <c r="K850">
        <v>2</v>
      </c>
      <c r="L850">
        <v>45</v>
      </c>
      <c r="M850">
        <v>18</v>
      </c>
      <c r="N850">
        <v>3250</v>
      </c>
      <c r="O850" s="1" t="s">
        <v>40</v>
      </c>
      <c r="Q850">
        <v>100.00000011329745</v>
      </c>
      <c r="R850" s="2">
        <v>0.86800516299999997</v>
      </c>
      <c r="S850">
        <v>98.960519360463422</v>
      </c>
      <c r="T850" s="2">
        <v>0.72955378500000001</v>
      </c>
    </row>
    <row r="851" spans="2:20" x14ac:dyDescent="0.25">
      <c r="B851" s="1" t="s">
        <v>39</v>
      </c>
      <c r="C851" s="1" t="s">
        <v>57</v>
      </c>
      <c r="D851" s="1" t="s">
        <v>18</v>
      </c>
      <c r="E851">
        <v>2400</v>
      </c>
      <c r="F851" s="1">
        <v>300</v>
      </c>
      <c r="G851">
        <v>100</v>
      </c>
      <c r="H851" s="6">
        <v>7</v>
      </c>
      <c r="I851">
        <v>701.94242920664647</v>
      </c>
      <c r="J851">
        <v>0.5</v>
      </c>
      <c r="K851">
        <v>2</v>
      </c>
      <c r="L851">
        <v>45</v>
      </c>
      <c r="M851">
        <v>18</v>
      </c>
      <c r="N851">
        <v>3250</v>
      </c>
      <c r="O851" s="1" t="s">
        <v>40</v>
      </c>
      <c r="Q851">
        <v>100.00000011329745</v>
      </c>
      <c r="R851" s="2">
        <v>0.86744578000000006</v>
      </c>
      <c r="S851">
        <v>98.959975541523363</v>
      </c>
      <c r="T851" s="2">
        <v>0.72936494399999996</v>
      </c>
    </row>
    <row r="852" spans="2:20" x14ac:dyDescent="0.25">
      <c r="B852" s="1" t="s">
        <v>39</v>
      </c>
      <c r="C852" s="1" t="s">
        <v>57</v>
      </c>
      <c r="D852" s="1" t="s">
        <v>18</v>
      </c>
      <c r="E852">
        <v>2400</v>
      </c>
      <c r="F852" s="1">
        <v>300</v>
      </c>
      <c r="G852">
        <v>100</v>
      </c>
      <c r="H852" s="6">
        <v>9</v>
      </c>
      <c r="I852">
        <v>701.94242920664647</v>
      </c>
      <c r="J852">
        <v>0.5</v>
      </c>
      <c r="K852">
        <v>2</v>
      </c>
      <c r="L852">
        <v>45</v>
      </c>
      <c r="M852">
        <v>18</v>
      </c>
      <c r="N852">
        <v>3250</v>
      </c>
      <c r="O852" s="1" t="s">
        <v>40</v>
      </c>
      <c r="Q852">
        <v>100.00000011329745</v>
      </c>
      <c r="R852" s="2">
        <v>0.86688711699999998</v>
      </c>
      <c r="S852">
        <v>98.959429677896352</v>
      </c>
      <c r="T852" s="2">
        <v>0.729175923</v>
      </c>
    </row>
    <row r="853" spans="2:20" x14ac:dyDescent="0.25">
      <c r="B853" s="1" t="s">
        <v>39</v>
      </c>
      <c r="C853" s="1" t="s">
        <v>57</v>
      </c>
      <c r="D853" s="1" t="s">
        <v>18</v>
      </c>
      <c r="E853">
        <v>2400</v>
      </c>
      <c r="F853" s="1">
        <v>300</v>
      </c>
      <c r="G853">
        <v>100</v>
      </c>
      <c r="H853" s="6">
        <v>11</v>
      </c>
      <c r="I853">
        <v>701.94242920664647</v>
      </c>
      <c r="J853">
        <v>0.5</v>
      </c>
      <c r="K853">
        <v>2</v>
      </c>
      <c r="L853">
        <v>45</v>
      </c>
      <c r="M853">
        <v>18</v>
      </c>
      <c r="N853">
        <v>3250</v>
      </c>
      <c r="O853" s="1" t="s">
        <v>40</v>
      </c>
      <c r="Q853">
        <v>100.00000011329745</v>
      </c>
      <c r="R853" s="2">
        <v>0.86632917399999998</v>
      </c>
      <c r="S853">
        <v>98.958883644420851</v>
      </c>
      <c r="T853" s="2">
        <v>0.72898672900000006</v>
      </c>
    </row>
    <row r="854" spans="2:20" x14ac:dyDescent="0.25">
      <c r="B854" s="1" t="s">
        <v>39</v>
      </c>
      <c r="C854" s="1" t="s">
        <v>57</v>
      </c>
      <c r="D854" s="1" t="s">
        <v>18</v>
      </c>
      <c r="E854">
        <v>2400</v>
      </c>
      <c r="F854" s="1">
        <v>300</v>
      </c>
      <c r="G854">
        <v>100</v>
      </c>
      <c r="H854" s="6">
        <v>13</v>
      </c>
      <c r="I854">
        <v>701.94242920664647</v>
      </c>
      <c r="J854">
        <v>0.5</v>
      </c>
      <c r="K854">
        <v>2</v>
      </c>
      <c r="L854">
        <v>45</v>
      </c>
      <c r="M854">
        <v>18</v>
      </c>
      <c r="N854">
        <v>3250</v>
      </c>
      <c r="O854" s="1" t="s">
        <v>40</v>
      </c>
      <c r="Q854">
        <v>100.00000011329745</v>
      </c>
      <c r="R854" s="2">
        <v>0.86577194800000001</v>
      </c>
      <c r="S854">
        <v>98.958338067599911</v>
      </c>
      <c r="T854" s="2">
        <v>0.72879736299999998</v>
      </c>
    </row>
    <row r="855" spans="2:20" x14ac:dyDescent="0.25">
      <c r="B855" s="1" t="s">
        <v>39</v>
      </c>
      <c r="C855" s="1" t="s">
        <v>57</v>
      </c>
      <c r="D855" s="1" t="s">
        <v>18</v>
      </c>
      <c r="E855">
        <v>2400</v>
      </c>
      <c r="F855" s="1">
        <v>300</v>
      </c>
      <c r="G855">
        <v>100</v>
      </c>
      <c r="H855" s="6">
        <v>15</v>
      </c>
      <c r="I855">
        <v>701.94242920664647</v>
      </c>
      <c r="J855">
        <v>0.5</v>
      </c>
      <c r="K855">
        <v>2</v>
      </c>
      <c r="L855">
        <v>45</v>
      </c>
      <c r="M855">
        <v>18</v>
      </c>
      <c r="N855">
        <v>3250</v>
      </c>
      <c r="O855" s="1" t="s">
        <v>40</v>
      </c>
      <c r="Q855">
        <v>100.00000011329745</v>
      </c>
      <c r="R855" s="2">
        <v>0.86521543899999998</v>
      </c>
      <c r="S855">
        <v>98.957791706819336</v>
      </c>
      <c r="T855" s="2">
        <v>0.72860782400000002</v>
      </c>
    </row>
    <row r="856" spans="2:20" x14ac:dyDescent="0.25">
      <c r="B856" s="1" t="s">
        <v>39</v>
      </c>
      <c r="C856" s="1" t="s">
        <v>57</v>
      </c>
      <c r="D856" s="1" t="s">
        <v>18</v>
      </c>
      <c r="E856">
        <v>2400</v>
      </c>
      <c r="F856" s="1">
        <v>300</v>
      </c>
      <c r="G856">
        <v>100</v>
      </c>
      <c r="H856" s="6">
        <v>17</v>
      </c>
      <c r="I856">
        <v>701.94242920664647</v>
      </c>
      <c r="J856">
        <v>0.5</v>
      </c>
      <c r="K856">
        <v>2</v>
      </c>
      <c r="L856">
        <v>45</v>
      </c>
      <c r="M856">
        <v>18</v>
      </c>
      <c r="N856">
        <v>3250</v>
      </c>
      <c r="O856" s="1" t="s">
        <v>40</v>
      </c>
      <c r="Q856">
        <v>100.00000011329745</v>
      </c>
      <c r="R856" s="2">
        <v>0.86465964500000003</v>
      </c>
      <c r="S856">
        <v>98.957245175082846</v>
      </c>
      <c r="T856" s="2">
        <v>0.72841811300000003</v>
      </c>
    </row>
    <row r="857" spans="2:20" x14ac:dyDescent="0.25">
      <c r="B857" s="1" t="s">
        <v>39</v>
      </c>
      <c r="C857" s="1" t="s">
        <v>57</v>
      </c>
      <c r="D857" s="1" t="s">
        <v>18</v>
      </c>
      <c r="E857">
        <v>2400</v>
      </c>
      <c r="F857" s="1">
        <v>300</v>
      </c>
      <c r="G857">
        <v>100</v>
      </c>
      <c r="H857" s="6">
        <v>19</v>
      </c>
      <c r="I857">
        <v>701.94242920664647</v>
      </c>
      <c r="J857">
        <v>0.5</v>
      </c>
      <c r="K857">
        <v>2</v>
      </c>
      <c r="L857">
        <v>45</v>
      </c>
      <c r="M857">
        <v>18</v>
      </c>
      <c r="N857">
        <v>3250</v>
      </c>
      <c r="O857" s="1" t="s">
        <v>40</v>
      </c>
      <c r="Q857">
        <v>100.00000011329745</v>
      </c>
      <c r="R857" s="2">
        <v>0.86410456400000002</v>
      </c>
      <c r="S857">
        <v>98.956697228623852</v>
      </c>
      <c r="T857" s="2">
        <v>0.72822822799999998</v>
      </c>
    </row>
    <row r="858" spans="2:20" x14ac:dyDescent="0.25">
      <c r="B858" s="1" t="s">
        <v>39</v>
      </c>
      <c r="C858" s="1" t="s">
        <v>57</v>
      </c>
      <c r="D858" s="1" t="s">
        <v>18</v>
      </c>
      <c r="E858">
        <v>2600</v>
      </c>
      <c r="F858" s="1">
        <v>300</v>
      </c>
      <c r="G858">
        <v>100</v>
      </c>
      <c r="H858" s="6">
        <v>3</v>
      </c>
      <c r="I858">
        <v>701.94242920664647</v>
      </c>
      <c r="J858">
        <v>0.5</v>
      </c>
      <c r="K858">
        <v>2</v>
      </c>
      <c r="L858">
        <v>45</v>
      </c>
      <c r="M858">
        <v>18</v>
      </c>
      <c r="N858">
        <v>3250</v>
      </c>
      <c r="O858" s="1" t="s">
        <v>40</v>
      </c>
      <c r="Q858">
        <v>99.999999521505941</v>
      </c>
      <c r="R858" s="2">
        <v>0.888834872</v>
      </c>
      <c r="S858">
        <v>98.997636602431086</v>
      </c>
      <c r="T858" s="2">
        <v>0.74194353700000004</v>
      </c>
    </row>
    <row r="859" spans="2:20" x14ac:dyDescent="0.25">
      <c r="B859" s="1" t="s">
        <v>39</v>
      </c>
      <c r="C859" s="1" t="s">
        <v>57</v>
      </c>
      <c r="D859" s="1" t="s">
        <v>18</v>
      </c>
      <c r="E859">
        <v>2600</v>
      </c>
      <c r="F859" s="1">
        <v>300</v>
      </c>
      <c r="G859">
        <v>100</v>
      </c>
      <c r="H859" s="6">
        <v>7</v>
      </c>
      <c r="I859">
        <v>701.94242920664647</v>
      </c>
      <c r="J859">
        <v>0.5</v>
      </c>
      <c r="K859">
        <v>2</v>
      </c>
      <c r="L859">
        <v>45</v>
      </c>
      <c r="M859">
        <v>18</v>
      </c>
      <c r="N859">
        <v>3250</v>
      </c>
      <c r="O859" s="1" t="s">
        <v>40</v>
      </c>
      <c r="Q859">
        <v>100.00000016552821</v>
      </c>
      <c r="R859" s="2">
        <v>0.88779656399999995</v>
      </c>
      <c r="S859">
        <v>98.996793653891132</v>
      </c>
      <c r="T859" s="2">
        <v>0.74165497000000002</v>
      </c>
    </row>
    <row r="860" spans="2:20" x14ac:dyDescent="0.25">
      <c r="B860" s="1" t="s">
        <v>39</v>
      </c>
      <c r="C860" s="1" t="s">
        <v>57</v>
      </c>
      <c r="D860" s="1" t="s">
        <v>18</v>
      </c>
      <c r="E860">
        <v>2600</v>
      </c>
      <c r="F860" s="1">
        <v>300</v>
      </c>
      <c r="G860">
        <v>100</v>
      </c>
      <c r="H860" s="6">
        <v>9</v>
      </c>
      <c r="I860">
        <v>701.94242920664647</v>
      </c>
      <c r="J860">
        <v>0.5</v>
      </c>
      <c r="K860">
        <v>2</v>
      </c>
      <c r="L860">
        <v>45</v>
      </c>
      <c r="M860">
        <v>18</v>
      </c>
      <c r="N860">
        <v>3250</v>
      </c>
      <c r="O860" s="1" t="s">
        <v>40</v>
      </c>
      <c r="Q860">
        <v>100.00000016552821</v>
      </c>
      <c r="R860" s="2">
        <v>0.88727886600000005</v>
      </c>
      <c r="S860">
        <v>98.996362164992888</v>
      </c>
      <c r="T860" s="2">
        <v>0.74151066600000004</v>
      </c>
    </row>
    <row r="861" spans="2:20" x14ac:dyDescent="0.25">
      <c r="B861" s="1" t="s">
        <v>39</v>
      </c>
      <c r="C861" s="1" t="s">
        <v>57</v>
      </c>
      <c r="D861" s="1" t="s">
        <v>18</v>
      </c>
      <c r="E861">
        <v>2600</v>
      </c>
      <c r="F861" s="1">
        <v>300</v>
      </c>
      <c r="G861">
        <v>100</v>
      </c>
      <c r="H861" s="6">
        <v>11</v>
      </c>
      <c r="I861">
        <v>701.94242920664647</v>
      </c>
      <c r="J861">
        <v>0.5</v>
      </c>
      <c r="K861">
        <v>2</v>
      </c>
      <c r="L861">
        <v>45</v>
      </c>
      <c r="M861">
        <v>18</v>
      </c>
      <c r="N861">
        <v>3250</v>
      </c>
      <c r="O861" s="1" t="s">
        <v>40</v>
      </c>
      <c r="Q861">
        <v>100.00000016552821</v>
      </c>
      <c r="R861" s="2">
        <v>0.88676131499999999</v>
      </c>
      <c r="S861">
        <v>98.995936563316363</v>
      </c>
      <c r="T861" s="2">
        <v>0.74136606699999996</v>
      </c>
    </row>
    <row r="862" spans="2:20" x14ac:dyDescent="0.25">
      <c r="B862" s="1" t="s">
        <v>39</v>
      </c>
      <c r="C862" s="1" t="s">
        <v>57</v>
      </c>
      <c r="D862" s="1" t="s">
        <v>18</v>
      </c>
      <c r="E862">
        <v>2600</v>
      </c>
      <c r="F862" s="1">
        <v>300</v>
      </c>
      <c r="G862">
        <v>100</v>
      </c>
      <c r="H862" s="6">
        <v>13</v>
      </c>
      <c r="I862">
        <v>701.94242920664647</v>
      </c>
      <c r="J862">
        <v>0.5</v>
      </c>
      <c r="K862">
        <v>2</v>
      </c>
      <c r="L862">
        <v>45</v>
      </c>
      <c r="M862">
        <v>18</v>
      </c>
      <c r="N862">
        <v>3250</v>
      </c>
      <c r="O862" s="1" t="s">
        <v>40</v>
      </c>
      <c r="Q862">
        <v>100.00000016552821</v>
      </c>
      <c r="R862" s="2">
        <v>0.88624529399999996</v>
      </c>
      <c r="S862">
        <v>98.995512479151415</v>
      </c>
      <c r="T862" s="2">
        <v>0.74122238200000001</v>
      </c>
    </row>
    <row r="863" spans="2:20" x14ac:dyDescent="0.25">
      <c r="B863" s="1" t="s">
        <v>39</v>
      </c>
      <c r="C863" s="1" t="s">
        <v>57</v>
      </c>
      <c r="D863" s="1" t="s">
        <v>18</v>
      </c>
      <c r="E863">
        <v>2600</v>
      </c>
      <c r="F863" s="1">
        <v>300</v>
      </c>
      <c r="G863">
        <v>100</v>
      </c>
      <c r="H863" s="6">
        <v>15</v>
      </c>
      <c r="I863">
        <v>701.94242920664647</v>
      </c>
      <c r="J863">
        <v>0.5</v>
      </c>
      <c r="K863">
        <v>2</v>
      </c>
      <c r="L863">
        <v>45</v>
      </c>
      <c r="M863">
        <v>18</v>
      </c>
      <c r="N863">
        <v>3250</v>
      </c>
      <c r="O863" s="1" t="s">
        <v>40</v>
      </c>
      <c r="Q863">
        <v>100.00000016552821</v>
      </c>
      <c r="R863" s="2">
        <v>0.88572871500000006</v>
      </c>
      <c r="S863">
        <v>98.995086443651758</v>
      </c>
      <c r="T863" s="2">
        <v>0.74107728799999995</v>
      </c>
    </row>
    <row r="864" spans="2:20" x14ac:dyDescent="0.25">
      <c r="B864" s="1" t="s">
        <v>39</v>
      </c>
      <c r="C864" s="1" t="s">
        <v>57</v>
      </c>
      <c r="D864" s="1" t="s">
        <v>18</v>
      </c>
      <c r="E864">
        <v>2600</v>
      </c>
      <c r="F864" s="1">
        <v>300</v>
      </c>
      <c r="G864">
        <v>100</v>
      </c>
      <c r="H864" s="6">
        <v>17</v>
      </c>
      <c r="I864">
        <v>701.94242920664647</v>
      </c>
      <c r="J864">
        <v>0.5</v>
      </c>
      <c r="K864">
        <v>2</v>
      </c>
      <c r="L864">
        <v>45</v>
      </c>
      <c r="M864">
        <v>18</v>
      </c>
      <c r="N864">
        <v>3250</v>
      </c>
      <c r="O864" s="1" t="s">
        <v>40</v>
      </c>
      <c r="Q864">
        <v>99.999999521505941</v>
      </c>
      <c r="R864" s="2">
        <v>0.88521258999999997</v>
      </c>
      <c r="S864">
        <v>98.994658716649766</v>
      </c>
      <c r="T864" s="2">
        <v>0.74093189999999998</v>
      </c>
    </row>
    <row r="865" spans="2:20" x14ac:dyDescent="0.25">
      <c r="B865" s="1" t="s">
        <v>39</v>
      </c>
      <c r="C865" s="1" t="s">
        <v>57</v>
      </c>
      <c r="D865" s="1" t="s">
        <v>18</v>
      </c>
      <c r="E865">
        <v>2600</v>
      </c>
      <c r="F865" s="1">
        <v>300</v>
      </c>
      <c r="G865">
        <v>100</v>
      </c>
      <c r="H865" s="6">
        <v>19</v>
      </c>
      <c r="I865">
        <v>701.94242920664647</v>
      </c>
      <c r="J865">
        <v>0.5</v>
      </c>
      <c r="K865">
        <v>2</v>
      </c>
      <c r="L865">
        <v>45</v>
      </c>
      <c r="M865">
        <v>18</v>
      </c>
      <c r="N865">
        <v>3250</v>
      </c>
      <c r="O865" s="1" t="s">
        <v>40</v>
      </c>
      <c r="Q865">
        <v>100.00000016552821</v>
      </c>
      <c r="R865" s="2">
        <v>0.88469805400000001</v>
      </c>
      <c r="S865">
        <v>98.994232337914895</v>
      </c>
      <c r="T865" s="2">
        <v>0.74078739199999999</v>
      </c>
    </row>
    <row r="866" spans="2:20" x14ac:dyDescent="0.25">
      <c r="B866" s="1" t="s">
        <v>39</v>
      </c>
      <c r="C866" s="1" t="s">
        <v>57</v>
      </c>
      <c r="D866" s="1" t="s">
        <v>18</v>
      </c>
      <c r="E866">
        <v>2800</v>
      </c>
      <c r="F866" s="1">
        <v>300</v>
      </c>
      <c r="G866">
        <v>100</v>
      </c>
      <c r="H866" s="6">
        <v>3</v>
      </c>
      <c r="I866">
        <v>701.94242920664647</v>
      </c>
      <c r="J866">
        <v>0.5</v>
      </c>
      <c r="K866">
        <v>2</v>
      </c>
      <c r="L866">
        <v>45</v>
      </c>
      <c r="M866">
        <v>18</v>
      </c>
      <c r="N866">
        <v>3250</v>
      </c>
      <c r="O866" s="1" t="s">
        <v>40</v>
      </c>
      <c r="Q866">
        <v>100.00000021030026</v>
      </c>
      <c r="R866" s="2">
        <v>0.90936782299999996</v>
      </c>
      <c r="S866">
        <v>99.041178935118069</v>
      </c>
      <c r="T866" s="2">
        <v>0.75666574399999997</v>
      </c>
    </row>
    <row r="867" spans="2:20" x14ac:dyDescent="0.25">
      <c r="B867" s="1" t="s">
        <v>39</v>
      </c>
      <c r="C867" s="1" t="s">
        <v>57</v>
      </c>
      <c r="D867" s="1" t="s">
        <v>18</v>
      </c>
      <c r="E867">
        <v>2800</v>
      </c>
      <c r="F867" s="1">
        <v>300</v>
      </c>
      <c r="G867">
        <v>100</v>
      </c>
      <c r="H867" s="6">
        <v>5</v>
      </c>
      <c r="I867">
        <v>701.94242920664647</v>
      </c>
      <c r="J867">
        <v>0.5</v>
      </c>
      <c r="K867">
        <v>2</v>
      </c>
      <c r="L867">
        <v>45</v>
      </c>
      <c r="M867">
        <v>18</v>
      </c>
      <c r="N867">
        <v>3250</v>
      </c>
      <c r="O867" s="1" t="s">
        <v>40</v>
      </c>
      <c r="Q867">
        <v>100.00000021030026</v>
      </c>
      <c r="R867" s="2">
        <v>0.90886415700000001</v>
      </c>
      <c r="S867">
        <v>99.040785255566107</v>
      </c>
      <c r="T867" s="2">
        <v>0.75653365699999997</v>
      </c>
    </row>
    <row r="868" spans="2:20" x14ac:dyDescent="0.25">
      <c r="B868" s="1" t="s">
        <v>39</v>
      </c>
      <c r="C868" s="1" t="s">
        <v>57</v>
      </c>
      <c r="D868" s="1" t="s">
        <v>18</v>
      </c>
      <c r="E868">
        <v>2800</v>
      </c>
      <c r="F868" s="1">
        <v>300</v>
      </c>
      <c r="G868">
        <v>100</v>
      </c>
      <c r="H868" s="6">
        <v>7</v>
      </c>
      <c r="I868">
        <v>701.94242920664647</v>
      </c>
      <c r="J868">
        <v>0.5</v>
      </c>
      <c r="K868">
        <v>2</v>
      </c>
      <c r="L868">
        <v>45</v>
      </c>
      <c r="M868">
        <v>18</v>
      </c>
      <c r="N868">
        <v>3250</v>
      </c>
      <c r="O868" s="1" t="s">
        <v>40</v>
      </c>
      <c r="Q868">
        <v>100.00000021030026</v>
      </c>
      <c r="R868" s="2">
        <v>0.90835931400000003</v>
      </c>
      <c r="S868">
        <v>99.040390459147602</v>
      </c>
      <c r="T868" s="2">
        <v>0.75640042399999996</v>
      </c>
    </row>
    <row r="869" spans="2:20" x14ac:dyDescent="0.25">
      <c r="B869" s="1" t="s">
        <v>39</v>
      </c>
      <c r="C869" s="1" t="s">
        <v>57</v>
      </c>
      <c r="D869" s="1" t="s">
        <v>18</v>
      </c>
      <c r="E869">
        <v>2800</v>
      </c>
      <c r="F869" s="1">
        <v>300</v>
      </c>
      <c r="G869">
        <v>100</v>
      </c>
      <c r="H869" s="6">
        <v>9</v>
      </c>
      <c r="I869">
        <v>701.94242920664647</v>
      </c>
      <c r="J869">
        <v>0.5</v>
      </c>
      <c r="K869">
        <v>2</v>
      </c>
      <c r="L869">
        <v>45</v>
      </c>
      <c r="M869">
        <v>18</v>
      </c>
      <c r="N869">
        <v>3250</v>
      </c>
      <c r="O869" s="1" t="s">
        <v>40</v>
      </c>
      <c r="Q869">
        <v>100.00000021030026</v>
      </c>
      <c r="R869" s="2">
        <v>0.90785673899999997</v>
      </c>
      <c r="S869">
        <v>99.039996991960123</v>
      </c>
      <c r="T869" s="2">
        <v>0.75626816200000002</v>
      </c>
    </row>
    <row r="870" spans="2:20" x14ac:dyDescent="0.25">
      <c r="B870" s="1" t="s">
        <v>39</v>
      </c>
      <c r="C870" s="1" t="s">
        <v>57</v>
      </c>
      <c r="D870" s="1" t="s">
        <v>18</v>
      </c>
      <c r="E870">
        <v>2800</v>
      </c>
      <c r="F870" s="1">
        <v>300</v>
      </c>
      <c r="G870">
        <v>100</v>
      </c>
      <c r="H870" s="6">
        <v>11</v>
      </c>
      <c r="I870">
        <v>701.94242920664647</v>
      </c>
      <c r="J870">
        <v>0.5</v>
      </c>
      <c r="K870">
        <v>2</v>
      </c>
      <c r="L870">
        <v>45</v>
      </c>
      <c r="M870">
        <v>18</v>
      </c>
      <c r="N870">
        <v>3250</v>
      </c>
      <c r="O870" s="1" t="s">
        <v>40</v>
      </c>
      <c r="Q870">
        <v>100.00000021030026</v>
      </c>
      <c r="R870" s="2">
        <v>0.90735301199999996</v>
      </c>
      <c r="S870">
        <v>99.039601855481934</v>
      </c>
      <c r="T870" s="2">
        <v>0.75613472299999995</v>
      </c>
    </row>
    <row r="871" spans="2:20" x14ac:dyDescent="0.25">
      <c r="B871" s="1" t="s">
        <v>39</v>
      </c>
      <c r="C871" s="1" t="s">
        <v>57</v>
      </c>
      <c r="D871" s="1" t="s">
        <v>18</v>
      </c>
      <c r="E871">
        <v>2800</v>
      </c>
      <c r="F871" s="1">
        <v>300</v>
      </c>
      <c r="G871">
        <v>100</v>
      </c>
      <c r="H871" s="6">
        <v>13</v>
      </c>
      <c r="I871">
        <v>701.94242920664647</v>
      </c>
      <c r="J871">
        <v>0.5</v>
      </c>
      <c r="K871">
        <v>2</v>
      </c>
      <c r="L871">
        <v>45</v>
      </c>
      <c r="M871">
        <v>18</v>
      </c>
      <c r="N871">
        <v>3250</v>
      </c>
      <c r="O871" s="1" t="s">
        <v>40</v>
      </c>
      <c r="Q871">
        <v>100.00000021030026</v>
      </c>
      <c r="R871" s="2">
        <v>0.90685154700000004</v>
      </c>
      <c r="S871">
        <v>99.03920749977577</v>
      </c>
      <c r="T871" s="2">
        <v>0.75600225799999998</v>
      </c>
    </row>
    <row r="872" spans="2:20" x14ac:dyDescent="0.25">
      <c r="B872" s="1" t="s">
        <v>39</v>
      </c>
      <c r="C872" s="1" t="s">
        <v>57</v>
      </c>
      <c r="D872" s="1" t="s">
        <v>18</v>
      </c>
      <c r="E872">
        <v>2800</v>
      </c>
      <c r="F872" s="1">
        <v>300</v>
      </c>
      <c r="G872">
        <v>100</v>
      </c>
      <c r="H872" s="6">
        <v>15</v>
      </c>
      <c r="I872">
        <v>701.94242920664647</v>
      </c>
      <c r="J872">
        <v>0.5</v>
      </c>
      <c r="K872">
        <v>2</v>
      </c>
      <c r="L872">
        <v>45</v>
      </c>
      <c r="M872">
        <v>18</v>
      </c>
      <c r="N872">
        <v>3250</v>
      </c>
      <c r="O872" s="1" t="s">
        <v>40</v>
      </c>
      <c r="Q872">
        <v>100.00000021030026</v>
      </c>
      <c r="R872" s="2">
        <v>0.906348932</v>
      </c>
      <c r="S872">
        <v>99.038811478897642</v>
      </c>
      <c r="T872" s="2">
        <v>0.75586861500000002</v>
      </c>
    </row>
    <row r="873" spans="2:20" x14ac:dyDescent="0.25">
      <c r="B873" s="1" t="s">
        <v>39</v>
      </c>
      <c r="C873" s="1" t="s">
        <v>57</v>
      </c>
      <c r="D873" s="1" t="s">
        <v>18</v>
      </c>
      <c r="E873">
        <v>2800</v>
      </c>
      <c r="F873" s="1">
        <v>300</v>
      </c>
      <c r="G873">
        <v>100</v>
      </c>
      <c r="H873" s="6">
        <v>17</v>
      </c>
      <c r="I873">
        <v>701.94242920664647</v>
      </c>
      <c r="J873">
        <v>0.5</v>
      </c>
      <c r="K873">
        <v>2</v>
      </c>
      <c r="L873">
        <v>45</v>
      </c>
      <c r="M873">
        <v>18</v>
      </c>
      <c r="N873">
        <v>3250</v>
      </c>
      <c r="O873" s="1" t="s">
        <v>40</v>
      </c>
      <c r="Q873">
        <v>100.00000021030026</v>
      </c>
      <c r="R873" s="2">
        <v>0.90584857200000002</v>
      </c>
      <c r="S873">
        <v>99.038417350235449</v>
      </c>
      <c r="T873" s="2">
        <v>0.75573594700000002</v>
      </c>
    </row>
    <row r="874" spans="2:20" x14ac:dyDescent="0.25">
      <c r="B874" s="1" t="s">
        <v>39</v>
      </c>
      <c r="C874" s="1" t="s">
        <v>57</v>
      </c>
      <c r="D874" s="1" t="s">
        <v>18</v>
      </c>
      <c r="E874">
        <v>2800</v>
      </c>
      <c r="F874" s="1">
        <v>300</v>
      </c>
      <c r="G874">
        <v>100</v>
      </c>
      <c r="H874" s="6">
        <v>19</v>
      </c>
      <c r="I874">
        <v>701.94242920664647</v>
      </c>
      <c r="J874">
        <v>0.5</v>
      </c>
      <c r="K874">
        <v>2</v>
      </c>
      <c r="L874">
        <v>45</v>
      </c>
      <c r="M874">
        <v>18</v>
      </c>
      <c r="N874">
        <v>3250</v>
      </c>
      <c r="O874" s="1" t="s">
        <v>40</v>
      </c>
      <c r="Q874">
        <v>100.00000021030026</v>
      </c>
      <c r="R874" s="2">
        <v>0.90534706600000003</v>
      </c>
      <c r="S874">
        <v>99.038020991428837</v>
      </c>
      <c r="T874" s="2">
        <v>0.755602098</v>
      </c>
    </row>
    <row r="875" spans="2:20" x14ac:dyDescent="0.25">
      <c r="B875" s="1" t="s">
        <v>39</v>
      </c>
      <c r="C875" s="1" t="s">
        <v>57</v>
      </c>
      <c r="D875" s="1" t="s">
        <v>18</v>
      </c>
      <c r="E875">
        <v>3000</v>
      </c>
      <c r="F875" s="1">
        <v>300</v>
      </c>
      <c r="G875">
        <v>100</v>
      </c>
      <c r="H875" s="6">
        <v>3</v>
      </c>
      <c r="I875">
        <v>701.94242920664647</v>
      </c>
      <c r="J875">
        <v>0.5</v>
      </c>
      <c r="K875">
        <v>2</v>
      </c>
      <c r="L875">
        <v>45</v>
      </c>
      <c r="M875">
        <v>18</v>
      </c>
      <c r="N875">
        <v>3250</v>
      </c>
      <c r="O875" s="1" t="s">
        <v>40</v>
      </c>
      <c r="Q875">
        <v>99.999999690921967</v>
      </c>
      <c r="R875" s="2">
        <v>0.92793445299999999</v>
      </c>
      <c r="S875">
        <v>99.081642680816117</v>
      </c>
      <c r="T875" s="2">
        <v>0.77023693900000001</v>
      </c>
    </row>
    <row r="876" spans="2:20" x14ac:dyDescent="0.25">
      <c r="B876" s="1" t="s">
        <v>39</v>
      </c>
      <c r="C876" s="1" t="s">
        <v>57</v>
      </c>
      <c r="D876" s="1" t="s">
        <v>18</v>
      </c>
      <c r="E876">
        <v>3000</v>
      </c>
      <c r="F876" s="1">
        <v>300</v>
      </c>
      <c r="G876">
        <v>100</v>
      </c>
      <c r="H876" s="6">
        <v>5</v>
      </c>
      <c r="I876">
        <v>701.94242920664647</v>
      </c>
      <c r="J876">
        <v>0.5</v>
      </c>
      <c r="K876">
        <v>2</v>
      </c>
      <c r="L876">
        <v>45</v>
      </c>
      <c r="M876">
        <v>18</v>
      </c>
      <c r="N876">
        <v>3250</v>
      </c>
      <c r="O876" s="1" t="s">
        <v>40</v>
      </c>
      <c r="Q876">
        <v>99.999999690921967</v>
      </c>
      <c r="R876" s="2">
        <v>0.92744421799999999</v>
      </c>
      <c r="S876">
        <v>99.081255335705649</v>
      </c>
      <c r="T876" s="2">
        <v>0.77011319199999995</v>
      </c>
    </row>
    <row r="877" spans="2:20" x14ac:dyDescent="0.25">
      <c r="B877" s="1" t="s">
        <v>39</v>
      </c>
      <c r="C877" s="1" t="s">
        <v>57</v>
      </c>
      <c r="D877" s="1" t="s">
        <v>18</v>
      </c>
      <c r="E877">
        <v>3000</v>
      </c>
      <c r="F877" s="1">
        <v>300</v>
      </c>
      <c r="G877">
        <v>100</v>
      </c>
      <c r="H877" s="6">
        <v>7</v>
      </c>
      <c r="I877">
        <v>701.94242920664647</v>
      </c>
      <c r="J877">
        <v>0.5</v>
      </c>
      <c r="K877">
        <v>2</v>
      </c>
      <c r="L877">
        <v>45</v>
      </c>
      <c r="M877">
        <v>18</v>
      </c>
      <c r="N877">
        <v>3250</v>
      </c>
      <c r="O877" s="1" t="s">
        <v>40</v>
      </c>
      <c r="Q877">
        <v>99.999999690921967</v>
      </c>
      <c r="R877" s="2">
        <v>0.92695379300000003</v>
      </c>
      <c r="S877">
        <v>99.080888849059349</v>
      </c>
      <c r="T877" s="2">
        <v>0.76999086800000005</v>
      </c>
    </row>
    <row r="878" spans="2:20" x14ac:dyDescent="0.25">
      <c r="B878" s="1" t="s">
        <v>39</v>
      </c>
      <c r="C878" s="1" t="s">
        <v>57</v>
      </c>
      <c r="D878" s="1" t="s">
        <v>18</v>
      </c>
      <c r="E878">
        <v>3000</v>
      </c>
      <c r="F878" s="1">
        <v>300</v>
      </c>
      <c r="G878">
        <v>100</v>
      </c>
      <c r="H878" s="6">
        <v>9</v>
      </c>
      <c r="I878">
        <v>701.94242920664647</v>
      </c>
      <c r="J878">
        <v>0.5</v>
      </c>
      <c r="K878">
        <v>2</v>
      </c>
      <c r="L878">
        <v>45</v>
      </c>
      <c r="M878">
        <v>18</v>
      </c>
      <c r="N878">
        <v>3250</v>
      </c>
      <c r="O878" s="1" t="s">
        <v>40</v>
      </c>
      <c r="Q878">
        <v>99.999999690921967</v>
      </c>
      <c r="R878" s="2">
        <v>0.92646351699999996</v>
      </c>
      <c r="S878">
        <v>99.080520652508952</v>
      </c>
      <c r="T878" s="2">
        <v>0.76986762900000005</v>
      </c>
    </row>
    <row r="879" spans="2:20" x14ac:dyDescent="0.25">
      <c r="B879" s="1" t="s">
        <v>39</v>
      </c>
      <c r="C879" s="1" t="s">
        <v>57</v>
      </c>
      <c r="D879" s="1" t="s">
        <v>18</v>
      </c>
      <c r="E879">
        <v>3000</v>
      </c>
      <c r="F879" s="1">
        <v>300</v>
      </c>
      <c r="G879">
        <v>100</v>
      </c>
      <c r="H879" s="6">
        <v>11</v>
      </c>
      <c r="I879">
        <v>701.94242920664647</v>
      </c>
      <c r="J879">
        <v>0.5</v>
      </c>
      <c r="K879">
        <v>2</v>
      </c>
      <c r="L879">
        <v>45</v>
      </c>
      <c r="M879">
        <v>18</v>
      </c>
      <c r="N879">
        <v>3250</v>
      </c>
      <c r="O879" s="1" t="s">
        <v>40</v>
      </c>
      <c r="Q879">
        <v>99.999999690921967</v>
      </c>
      <c r="R879" s="2">
        <v>0.92597572299999997</v>
      </c>
      <c r="S879">
        <v>99.080154688177373</v>
      </c>
      <c r="T879" s="2">
        <v>0.76974545000000005</v>
      </c>
    </row>
    <row r="880" spans="2:20" x14ac:dyDescent="0.25">
      <c r="B880" s="1" t="s">
        <v>39</v>
      </c>
      <c r="C880" s="1" t="s">
        <v>57</v>
      </c>
      <c r="D880" s="1" t="s">
        <v>18</v>
      </c>
      <c r="E880">
        <v>3000</v>
      </c>
      <c r="F880" s="1">
        <v>300</v>
      </c>
      <c r="G880">
        <v>100</v>
      </c>
      <c r="H880" s="6">
        <v>13</v>
      </c>
      <c r="I880">
        <v>701.94242920664647</v>
      </c>
      <c r="J880">
        <v>0.5</v>
      </c>
      <c r="K880">
        <v>2</v>
      </c>
      <c r="L880">
        <v>45</v>
      </c>
      <c r="M880">
        <v>18</v>
      </c>
      <c r="N880">
        <v>3250</v>
      </c>
      <c r="O880" s="1" t="s">
        <v>40</v>
      </c>
      <c r="Q880">
        <v>99.999999690921967</v>
      </c>
      <c r="R880" s="2">
        <v>0.92548670499999997</v>
      </c>
      <c r="S880">
        <v>99.079786640477934</v>
      </c>
      <c r="T880" s="2">
        <v>0.76962213899999998</v>
      </c>
    </row>
    <row r="881" spans="2:20" x14ac:dyDescent="0.25">
      <c r="B881" s="1" t="s">
        <v>39</v>
      </c>
      <c r="C881" s="1" t="s">
        <v>57</v>
      </c>
      <c r="D881" s="1" t="s">
        <v>18</v>
      </c>
      <c r="E881">
        <v>3000</v>
      </c>
      <c r="F881" s="1">
        <v>300</v>
      </c>
      <c r="G881">
        <v>100</v>
      </c>
      <c r="H881" s="6">
        <v>15</v>
      </c>
      <c r="I881">
        <v>701.94242920664647</v>
      </c>
      <c r="J881">
        <v>0.5</v>
      </c>
      <c r="K881">
        <v>2</v>
      </c>
      <c r="L881">
        <v>45</v>
      </c>
      <c r="M881">
        <v>18</v>
      </c>
      <c r="N881">
        <v>3250</v>
      </c>
      <c r="O881" s="1" t="s">
        <v>40</v>
      </c>
      <c r="Q881">
        <v>99.999999690921967</v>
      </c>
      <c r="R881" s="2">
        <v>0.92499991100000001</v>
      </c>
      <c r="S881">
        <v>99.079420447761834</v>
      </c>
      <c r="T881" s="2">
        <v>0.76949978900000005</v>
      </c>
    </row>
    <row r="882" spans="2:20" x14ac:dyDescent="0.25">
      <c r="B882" s="1" t="s">
        <v>39</v>
      </c>
      <c r="C882" s="1" t="s">
        <v>57</v>
      </c>
      <c r="D882" s="1" t="s">
        <v>18</v>
      </c>
      <c r="E882">
        <v>3000</v>
      </c>
      <c r="F882" s="1">
        <v>300</v>
      </c>
      <c r="G882">
        <v>100</v>
      </c>
      <c r="H882" s="6">
        <v>17</v>
      </c>
      <c r="I882">
        <v>701.94242920664647</v>
      </c>
      <c r="J882">
        <v>0.5</v>
      </c>
      <c r="K882">
        <v>2</v>
      </c>
      <c r="L882">
        <v>45</v>
      </c>
      <c r="M882">
        <v>18</v>
      </c>
      <c r="N882">
        <v>3250</v>
      </c>
      <c r="O882" s="1" t="s">
        <v>40</v>
      </c>
      <c r="Q882">
        <v>99.999999690921967</v>
      </c>
      <c r="R882" s="2">
        <v>0.92451192000000004</v>
      </c>
      <c r="S882">
        <v>99.079051574537544</v>
      </c>
      <c r="T882" s="2">
        <v>0.76937628599999996</v>
      </c>
    </row>
    <row r="883" spans="2:20" x14ac:dyDescent="0.25">
      <c r="B883" s="1" t="s">
        <v>39</v>
      </c>
      <c r="C883" s="1" t="s">
        <v>57</v>
      </c>
      <c r="D883" s="1" t="s">
        <v>18</v>
      </c>
      <c r="E883">
        <v>3000</v>
      </c>
      <c r="F883" s="1">
        <v>300</v>
      </c>
      <c r="G883">
        <v>100</v>
      </c>
      <c r="H883" s="6">
        <v>19</v>
      </c>
      <c r="I883">
        <v>701.94242920664647</v>
      </c>
      <c r="J883">
        <v>0.5</v>
      </c>
      <c r="K883">
        <v>2</v>
      </c>
      <c r="L883">
        <v>45</v>
      </c>
      <c r="M883">
        <v>18</v>
      </c>
      <c r="N883">
        <v>3250</v>
      </c>
      <c r="O883" s="1" t="s">
        <v>40</v>
      </c>
      <c r="Q883">
        <v>99.999999690921967</v>
      </c>
      <c r="R883" s="2">
        <v>0.92402614900000002</v>
      </c>
      <c r="S883">
        <v>99.078684076303318</v>
      </c>
      <c r="T883" s="2">
        <v>0.76925375399999996</v>
      </c>
    </row>
    <row r="884" spans="2:20" x14ac:dyDescent="0.25">
      <c r="B884" s="1" t="s">
        <v>17</v>
      </c>
      <c r="C884" s="1" t="s">
        <v>57</v>
      </c>
      <c r="D884" s="1" t="s">
        <v>60</v>
      </c>
      <c r="E884">
        <v>2100</v>
      </c>
      <c r="F884" s="1">
        <v>150</v>
      </c>
      <c r="G884">
        <v>250</v>
      </c>
      <c r="H884" s="6">
        <v>20</v>
      </c>
      <c r="I884">
        <v>282.07877071378425</v>
      </c>
      <c r="J884">
        <v>2</v>
      </c>
      <c r="K884">
        <v>0.5</v>
      </c>
      <c r="L884">
        <v>250</v>
      </c>
      <c r="M884">
        <v>13</v>
      </c>
      <c r="N884">
        <v>350</v>
      </c>
      <c r="O884" s="1" t="s">
        <v>75</v>
      </c>
      <c r="Q884">
        <v>0</v>
      </c>
      <c r="R884">
        <v>0</v>
      </c>
      <c r="S884">
        <v>54.987179059629824</v>
      </c>
      <c r="T884">
        <v>0.90775008400000001</v>
      </c>
    </row>
    <row r="885" spans="2:20" x14ac:dyDescent="0.25">
      <c r="B885" s="1" t="s">
        <v>17</v>
      </c>
      <c r="C885" s="1" t="s">
        <v>57</v>
      </c>
      <c r="D885" s="1" t="s">
        <v>60</v>
      </c>
      <c r="E885">
        <v>2100</v>
      </c>
      <c r="F885" s="1">
        <v>150</v>
      </c>
      <c r="G885">
        <v>250</v>
      </c>
      <c r="H885" s="6">
        <v>20</v>
      </c>
      <c r="I885">
        <v>282.07877071378425</v>
      </c>
      <c r="J885">
        <v>2</v>
      </c>
      <c r="K885">
        <v>0.5</v>
      </c>
      <c r="L885">
        <v>250</v>
      </c>
      <c r="M885">
        <v>13</v>
      </c>
      <c r="N885">
        <v>500</v>
      </c>
      <c r="O885" s="1" t="s">
        <v>75</v>
      </c>
      <c r="Q885">
        <v>0</v>
      </c>
      <c r="R885">
        <v>0</v>
      </c>
      <c r="S885">
        <v>68.74403417208346</v>
      </c>
      <c r="T885">
        <v>0.89388513400000003</v>
      </c>
    </row>
    <row r="886" spans="2:20" x14ac:dyDescent="0.25">
      <c r="B886" s="1" t="s">
        <v>17</v>
      </c>
      <c r="C886" s="1" t="s">
        <v>57</v>
      </c>
      <c r="D886" s="1" t="s">
        <v>60</v>
      </c>
      <c r="E886">
        <v>2100</v>
      </c>
      <c r="F886" s="1">
        <v>150</v>
      </c>
      <c r="G886">
        <v>250</v>
      </c>
      <c r="H886" s="6">
        <v>20</v>
      </c>
      <c r="I886">
        <v>282.07877071378425</v>
      </c>
      <c r="J886">
        <v>2</v>
      </c>
      <c r="K886">
        <v>0.5</v>
      </c>
      <c r="L886">
        <v>250</v>
      </c>
      <c r="M886">
        <v>13</v>
      </c>
      <c r="N886">
        <v>650</v>
      </c>
      <c r="O886" s="1" t="s">
        <v>75</v>
      </c>
      <c r="Q886">
        <v>0</v>
      </c>
      <c r="R886">
        <v>0</v>
      </c>
      <c r="S886">
        <v>78.379442030515818</v>
      </c>
      <c r="T886">
        <v>0.87883357600000001</v>
      </c>
    </row>
    <row r="887" spans="2:20" x14ac:dyDescent="0.25">
      <c r="B887" s="1" t="s">
        <v>17</v>
      </c>
      <c r="C887" s="1" t="s">
        <v>57</v>
      </c>
      <c r="D887" s="1" t="s">
        <v>60</v>
      </c>
      <c r="E887">
        <v>2100</v>
      </c>
      <c r="F887" s="1">
        <v>150</v>
      </c>
      <c r="G887">
        <v>250</v>
      </c>
      <c r="H887" s="6">
        <v>20</v>
      </c>
      <c r="I887">
        <v>282.07877071378425</v>
      </c>
      <c r="J887">
        <v>2</v>
      </c>
      <c r="K887">
        <v>0.5</v>
      </c>
      <c r="L887">
        <v>250</v>
      </c>
      <c r="M887">
        <v>13</v>
      </c>
      <c r="N887">
        <v>800</v>
      </c>
      <c r="O887" s="1" t="s">
        <v>75</v>
      </c>
      <c r="Q887">
        <v>0</v>
      </c>
      <c r="R887">
        <v>0</v>
      </c>
      <c r="S887">
        <v>84.974941985452787</v>
      </c>
      <c r="T887">
        <v>0.86287336299999995</v>
      </c>
    </row>
    <row r="888" spans="2:20" x14ac:dyDescent="0.25">
      <c r="B888" s="1" t="s">
        <v>17</v>
      </c>
      <c r="C888" s="1" t="s">
        <v>57</v>
      </c>
      <c r="D888" s="1" t="s">
        <v>60</v>
      </c>
      <c r="E888">
        <v>2100</v>
      </c>
      <c r="F888" s="1">
        <v>150</v>
      </c>
      <c r="G888">
        <v>250</v>
      </c>
      <c r="H888" s="6">
        <v>20</v>
      </c>
      <c r="I888">
        <v>282.07877071378425</v>
      </c>
      <c r="J888">
        <v>2</v>
      </c>
      <c r="K888">
        <v>0.5</v>
      </c>
      <c r="L888">
        <v>250</v>
      </c>
      <c r="M888">
        <v>13</v>
      </c>
      <c r="N888">
        <v>950</v>
      </c>
      <c r="O888" s="1" t="s">
        <v>75</v>
      </c>
      <c r="Q888">
        <v>0</v>
      </c>
      <c r="R888">
        <v>0</v>
      </c>
      <c r="S888">
        <v>89.409678650176588</v>
      </c>
      <c r="T888">
        <v>0.84630572699999995</v>
      </c>
    </row>
    <row r="889" spans="2:20" x14ac:dyDescent="0.25">
      <c r="B889" s="1" t="s">
        <v>17</v>
      </c>
      <c r="C889" s="1" t="s">
        <v>57</v>
      </c>
      <c r="D889" s="1" t="s">
        <v>60</v>
      </c>
      <c r="E889">
        <v>2100</v>
      </c>
      <c r="F889" s="1">
        <v>150</v>
      </c>
      <c r="G889">
        <v>250</v>
      </c>
      <c r="H889" s="6">
        <v>20</v>
      </c>
      <c r="I889">
        <v>282.07877071378425</v>
      </c>
      <c r="J889">
        <v>2</v>
      </c>
      <c r="K889">
        <v>0.5</v>
      </c>
      <c r="L889">
        <v>250</v>
      </c>
      <c r="M889">
        <v>13</v>
      </c>
      <c r="N889">
        <v>1100</v>
      </c>
      <c r="O889" s="1" t="s">
        <v>75</v>
      </c>
      <c r="Q889">
        <v>0</v>
      </c>
      <c r="R889">
        <v>0</v>
      </c>
      <c r="S889">
        <v>92.353378112690038</v>
      </c>
      <c r="T889">
        <v>0.82942184900000004</v>
      </c>
    </row>
    <row r="890" spans="2:20" x14ac:dyDescent="0.25">
      <c r="B890" s="1" t="s">
        <v>17</v>
      </c>
      <c r="C890" s="1" t="s">
        <v>57</v>
      </c>
      <c r="D890" s="1" t="s">
        <v>60</v>
      </c>
      <c r="E890">
        <v>2100</v>
      </c>
      <c r="F890" s="1">
        <v>150</v>
      </c>
      <c r="G890">
        <v>250</v>
      </c>
      <c r="H890" s="6">
        <v>20</v>
      </c>
      <c r="I890">
        <v>338.49452719634917</v>
      </c>
      <c r="J890">
        <v>2</v>
      </c>
      <c r="K890">
        <v>0.5</v>
      </c>
      <c r="L890">
        <v>250</v>
      </c>
      <c r="M890">
        <v>13</v>
      </c>
      <c r="N890">
        <v>50</v>
      </c>
      <c r="O890" s="1" t="s">
        <v>75</v>
      </c>
      <c r="Q890">
        <v>0</v>
      </c>
      <c r="R890">
        <v>0</v>
      </c>
      <c r="S890">
        <v>10.27266613027926</v>
      </c>
      <c r="T890">
        <v>0.94697635099999999</v>
      </c>
    </row>
    <row r="891" spans="2:20" x14ac:dyDescent="0.25">
      <c r="B891" s="1" t="s">
        <v>17</v>
      </c>
      <c r="C891" s="1" t="s">
        <v>57</v>
      </c>
      <c r="D891" s="1" t="s">
        <v>60</v>
      </c>
      <c r="E891">
        <v>2100</v>
      </c>
      <c r="F891" s="1">
        <v>150</v>
      </c>
      <c r="G891">
        <v>250</v>
      </c>
      <c r="H891" s="6">
        <v>20</v>
      </c>
      <c r="I891">
        <v>338.49452719634917</v>
      </c>
      <c r="J891">
        <v>2</v>
      </c>
      <c r="K891">
        <v>0.5</v>
      </c>
      <c r="L891">
        <v>250</v>
      </c>
      <c r="M891">
        <v>13</v>
      </c>
      <c r="N891">
        <v>200</v>
      </c>
      <c r="O891" s="1" t="s">
        <v>75</v>
      </c>
      <c r="Q891">
        <v>0</v>
      </c>
      <c r="R891">
        <v>0</v>
      </c>
      <c r="S891">
        <v>36.26507463030093</v>
      </c>
      <c r="T891">
        <v>0.93834019999999996</v>
      </c>
    </row>
    <row r="892" spans="2:20" x14ac:dyDescent="0.25">
      <c r="B892" s="1" t="s">
        <v>17</v>
      </c>
      <c r="C892" s="1" t="s">
        <v>57</v>
      </c>
      <c r="D892" s="1" t="s">
        <v>60</v>
      </c>
      <c r="E892">
        <v>2100</v>
      </c>
      <c r="F892" s="1">
        <v>150</v>
      </c>
      <c r="G892">
        <v>250</v>
      </c>
      <c r="H892" s="6">
        <v>20</v>
      </c>
      <c r="I892">
        <v>338.49452719634917</v>
      </c>
      <c r="J892">
        <v>2</v>
      </c>
      <c r="K892">
        <v>0.5</v>
      </c>
      <c r="L892">
        <v>250</v>
      </c>
      <c r="M892">
        <v>13</v>
      </c>
      <c r="N892">
        <v>350</v>
      </c>
      <c r="O892" s="1" t="s">
        <v>75</v>
      </c>
      <c r="Q892">
        <v>0</v>
      </c>
      <c r="R892">
        <v>0</v>
      </c>
      <c r="S892">
        <v>55.708864155155091</v>
      </c>
      <c r="T892">
        <v>0.92826960400000003</v>
      </c>
    </row>
    <row r="893" spans="2:20" x14ac:dyDescent="0.25">
      <c r="B893" s="1" t="s">
        <v>17</v>
      </c>
      <c r="C893" s="1" t="s">
        <v>57</v>
      </c>
      <c r="D893" s="1" t="s">
        <v>60</v>
      </c>
      <c r="E893">
        <v>2100</v>
      </c>
      <c r="F893" s="1">
        <v>150</v>
      </c>
      <c r="G893">
        <v>250</v>
      </c>
      <c r="H893" s="6">
        <v>20</v>
      </c>
      <c r="I893">
        <v>338.49452719634917</v>
      </c>
      <c r="J893">
        <v>2</v>
      </c>
      <c r="K893">
        <v>0.5</v>
      </c>
      <c r="L893">
        <v>250</v>
      </c>
      <c r="M893">
        <v>13</v>
      </c>
      <c r="N893">
        <v>500</v>
      </c>
      <c r="O893" s="1" t="s">
        <v>75</v>
      </c>
      <c r="Q893">
        <v>0</v>
      </c>
      <c r="R893">
        <v>0</v>
      </c>
      <c r="S893">
        <v>69.705596418559438</v>
      </c>
      <c r="T893">
        <v>0.91686070799999997</v>
      </c>
    </row>
    <row r="894" spans="2:20" x14ac:dyDescent="0.25">
      <c r="B894" s="1" t="s">
        <v>17</v>
      </c>
      <c r="C894" s="1" t="s">
        <v>57</v>
      </c>
      <c r="D894" s="1" t="s">
        <v>60</v>
      </c>
      <c r="E894">
        <v>2100</v>
      </c>
      <c r="F894" s="1">
        <v>150</v>
      </c>
      <c r="G894">
        <v>250</v>
      </c>
      <c r="H894" s="6">
        <v>20</v>
      </c>
      <c r="I894">
        <v>338.49452719634917</v>
      </c>
      <c r="J894">
        <v>2</v>
      </c>
      <c r="K894">
        <v>0.5</v>
      </c>
      <c r="L894">
        <v>250</v>
      </c>
      <c r="M894">
        <v>13</v>
      </c>
      <c r="N894">
        <v>650</v>
      </c>
      <c r="O894" s="1" t="s">
        <v>75</v>
      </c>
      <c r="Q894">
        <v>0</v>
      </c>
      <c r="R894">
        <v>0</v>
      </c>
      <c r="S894">
        <v>79.443337345522224</v>
      </c>
      <c r="T894">
        <v>0.90427927699999999</v>
      </c>
    </row>
    <row r="895" spans="2:20" x14ac:dyDescent="0.25">
      <c r="B895" s="1" t="s">
        <v>17</v>
      </c>
      <c r="C895" s="1" t="s">
        <v>57</v>
      </c>
      <c r="D895" s="1" t="s">
        <v>60</v>
      </c>
      <c r="E895">
        <v>2100</v>
      </c>
      <c r="F895" s="1">
        <v>150</v>
      </c>
      <c r="G895">
        <v>250</v>
      </c>
      <c r="H895" s="6">
        <v>20</v>
      </c>
      <c r="I895">
        <v>338.49452719634917</v>
      </c>
      <c r="J895">
        <v>2</v>
      </c>
      <c r="K895">
        <v>0.5</v>
      </c>
      <c r="L895">
        <v>250</v>
      </c>
      <c r="M895">
        <v>13</v>
      </c>
      <c r="N895">
        <v>800</v>
      </c>
      <c r="O895" s="1" t="s">
        <v>75</v>
      </c>
      <c r="Q895">
        <v>0</v>
      </c>
      <c r="R895">
        <v>0</v>
      </c>
      <c r="S895">
        <v>86.027507599134523</v>
      </c>
      <c r="T895">
        <v>0.890756934</v>
      </c>
    </row>
    <row r="896" spans="2:20" x14ac:dyDescent="0.25">
      <c r="B896" s="1" t="s">
        <v>17</v>
      </c>
      <c r="C896" s="1" t="s">
        <v>57</v>
      </c>
      <c r="D896" s="1" t="s">
        <v>60</v>
      </c>
      <c r="E896">
        <v>2100</v>
      </c>
      <c r="F896" s="1">
        <v>150</v>
      </c>
      <c r="G896">
        <v>250</v>
      </c>
      <c r="H896" s="6">
        <v>20</v>
      </c>
      <c r="I896">
        <v>338.49452719634917</v>
      </c>
      <c r="J896">
        <v>2</v>
      </c>
      <c r="K896">
        <v>0.5</v>
      </c>
      <c r="L896">
        <v>250</v>
      </c>
      <c r="M896">
        <v>13</v>
      </c>
      <c r="N896">
        <v>950</v>
      </c>
      <c r="O896" s="1" t="s">
        <v>75</v>
      </c>
      <c r="Q896">
        <v>0</v>
      </c>
      <c r="R896">
        <v>0</v>
      </c>
      <c r="S896">
        <v>90.380261673700971</v>
      </c>
      <c r="T896">
        <v>0.876559266</v>
      </c>
    </row>
    <row r="897" spans="2:20" x14ac:dyDescent="0.25">
      <c r="B897" s="1" t="s">
        <v>17</v>
      </c>
      <c r="C897" s="1" t="s">
        <v>57</v>
      </c>
      <c r="D897" s="1" t="s">
        <v>60</v>
      </c>
      <c r="E897">
        <v>2100</v>
      </c>
      <c r="F897" s="1">
        <v>150</v>
      </c>
      <c r="G897">
        <v>250</v>
      </c>
      <c r="H897" s="6">
        <v>20</v>
      </c>
      <c r="I897">
        <v>338.49452719634917</v>
      </c>
      <c r="J897">
        <v>2</v>
      </c>
      <c r="K897">
        <v>0.5</v>
      </c>
      <c r="L897">
        <v>250</v>
      </c>
      <c r="M897">
        <v>13</v>
      </c>
      <c r="N897">
        <v>1100</v>
      </c>
      <c r="O897" s="1" t="s">
        <v>75</v>
      </c>
      <c r="Q897">
        <v>0</v>
      </c>
      <c r="R897">
        <v>0</v>
      </c>
      <c r="S897">
        <v>93.210369614228298</v>
      </c>
      <c r="T897">
        <v>0.86195164300000005</v>
      </c>
    </row>
    <row r="898" spans="2:20" x14ac:dyDescent="0.25">
      <c r="B898" s="1" t="s">
        <v>17</v>
      </c>
      <c r="C898" s="1" t="s">
        <v>57</v>
      </c>
      <c r="D898" s="1" t="s">
        <v>60</v>
      </c>
      <c r="E898">
        <v>2100</v>
      </c>
      <c r="F898" s="1">
        <v>150</v>
      </c>
      <c r="G898">
        <v>250</v>
      </c>
      <c r="H898" s="6">
        <v>20</v>
      </c>
      <c r="I898">
        <v>394.91028367891403</v>
      </c>
      <c r="J898">
        <v>2</v>
      </c>
      <c r="K898">
        <v>0.5</v>
      </c>
      <c r="L898">
        <v>250</v>
      </c>
      <c r="M898">
        <v>13</v>
      </c>
      <c r="N898">
        <v>50</v>
      </c>
      <c r="O898" s="1" t="s">
        <v>75</v>
      </c>
      <c r="Q898">
        <v>1.9370921632033905E-4</v>
      </c>
      <c r="R898">
        <v>1</v>
      </c>
      <c r="S898">
        <v>10.36935549950735</v>
      </c>
      <c r="T898">
        <v>0.95946489599999996</v>
      </c>
    </row>
    <row r="899" spans="2:20" x14ac:dyDescent="0.25">
      <c r="B899" s="1" t="s">
        <v>17</v>
      </c>
      <c r="C899" s="1" t="s">
        <v>57</v>
      </c>
      <c r="D899" s="1" t="s">
        <v>60</v>
      </c>
      <c r="E899">
        <v>2100</v>
      </c>
      <c r="F899" s="1">
        <v>150</v>
      </c>
      <c r="G899">
        <v>250</v>
      </c>
      <c r="H899" s="6">
        <v>20</v>
      </c>
      <c r="I899">
        <v>394.91028367891403</v>
      </c>
      <c r="J899">
        <v>2</v>
      </c>
      <c r="K899">
        <v>0.5</v>
      </c>
      <c r="L899">
        <v>250</v>
      </c>
      <c r="M899">
        <v>13</v>
      </c>
      <c r="N899">
        <v>200</v>
      </c>
      <c r="O899" s="1" t="s">
        <v>75</v>
      </c>
      <c r="Q899">
        <v>1.9370921632033905E-4</v>
      </c>
      <c r="R899">
        <v>1</v>
      </c>
      <c r="S899">
        <v>36.761627632061291</v>
      </c>
      <c r="T899">
        <v>0.95265276600000004</v>
      </c>
    </row>
    <row r="900" spans="2:20" x14ac:dyDescent="0.25">
      <c r="B900" s="1" t="s">
        <v>17</v>
      </c>
      <c r="C900" s="1" t="s">
        <v>57</v>
      </c>
      <c r="D900" s="1" t="s">
        <v>60</v>
      </c>
      <c r="E900">
        <v>2100</v>
      </c>
      <c r="F900" s="1">
        <v>150</v>
      </c>
      <c r="G900">
        <v>250</v>
      </c>
      <c r="H900" s="6">
        <v>20</v>
      </c>
      <c r="I900">
        <v>394.91028367891403</v>
      </c>
      <c r="J900">
        <v>2</v>
      </c>
      <c r="K900">
        <v>0.5</v>
      </c>
      <c r="L900">
        <v>250</v>
      </c>
      <c r="M900">
        <v>13</v>
      </c>
      <c r="N900">
        <v>350</v>
      </c>
      <c r="O900" s="1" t="s">
        <v>75</v>
      </c>
      <c r="Q900">
        <v>1.9370921632033905E-4</v>
      </c>
      <c r="R900">
        <v>1</v>
      </c>
      <c r="S900">
        <v>56.594217643155211</v>
      </c>
      <c r="T900">
        <v>0.94453800399999999</v>
      </c>
    </row>
    <row r="901" spans="2:20" x14ac:dyDescent="0.25">
      <c r="B901" s="1" t="s">
        <v>17</v>
      </c>
      <c r="C901" s="1" t="s">
        <v>57</v>
      </c>
      <c r="D901" s="1" t="s">
        <v>60</v>
      </c>
      <c r="E901">
        <v>2100</v>
      </c>
      <c r="F901" s="1">
        <v>150</v>
      </c>
      <c r="G901">
        <v>250</v>
      </c>
      <c r="H901" s="6">
        <v>20</v>
      </c>
      <c r="I901">
        <v>394.91028367891403</v>
      </c>
      <c r="J901">
        <v>2</v>
      </c>
      <c r="K901">
        <v>0.5</v>
      </c>
      <c r="L901">
        <v>250</v>
      </c>
      <c r="M901">
        <v>13</v>
      </c>
      <c r="N901">
        <v>500</v>
      </c>
      <c r="O901" s="1" t="s">
        <v>75</v>
      </c>
      <c r="Q901">
        <v>1.9370921632033905E-4</v>
      </c>
      <c r="R901">
        <v>1</v>
      </c>
      <c r="S901">
        <v>70.83690059433934</v>
      </c>
      <c r="T901">
        <v>0.93517939999999999</v>
      </c>
    </row>
    <row r="902" spans="2:20" x14ac:dyDescent="0.25">
      <c r="B902" s="1" t="s">
        <v>17</v>
      </c>
      <c r="C902" s="1" t="s">
        <v>57</v>
      </c>
      <c r="D902" s="1" t="s">
        <v>60</v>
      </c>
      <c r="E902">
        <v>2100</v>
      </c>
      <c r="F902" s="1">
        <v>150</v>
      </c>
      <c r="G902">
        <v>250</v>
      </c>
      <c r="H902" s="6">
        <v>20</v>
      </c>
      <c r="I902">
        <v>394.91028367891403</v>
      </c>
      <c r="J902">
        <v>2</v>
      </c>
      <c r="K902">
        <v>0.5</v>
      </c>
      <c r="L902">
        <v>250</v>
      </c>
      <c r="M902">
        <v>13</v>
      </c>
      <c r="N902">
        <v>650</v>
      </c>
      <c r="O902" s="1" t="s">
        <v>75</v>
      </c>
      <c r="Q902">
        <v>1.9370921632033905E-4</v>
      </c>
      <c r="R902">
        <v>1</v>
      </c>
      <c r="S902">
        <v>80.650739452187864</v>
      </c>
      <c r="T902">
        <v>0.92469401699999998</v>
      </c>
    </row>
    <row r="903" spans="2:20" x14ac:dyDescent="0.25">
      <c r="B903" s="1" t="s">
        <v>17</v>
      </c>
      <c r="C903" s="1" t="s">
        <v>57</v>
      </c>
      <c r="D903" s="1" t="s">
        <v>60</v>
      </c>
      <c r="E903">
        <v>2100</v>
      </c>
      <c r="F903" s="1">
        <v>150</v>
      </c>
      <c r="G903">
        <v>250</v>
      </c>
      <c r="H903" s="6">
        <v>20</v>
      </c>
      <c r="I903">
        <v>394.91028367891403</v>
      </c>
      <c r="J903">
        <v>2</v>
      </c>
      <c r="K903">
        <v>0.5</v>
      </c>
      <c r="L903">
        <v>250</v>
      </c>
      <c r="M903">
        <v>13</v>
      </c>
      <c r="N903">
        <v>800</v>
      </c>
      <c r="O903" s="1" t="s">
        <v>75</v>
      </c>
      <c r="Q903">
        <v>1.9370921632033905E-4</v>
      </c>
      <c r="R903">
        <v>1</v>
      </c>
      <c r="S903">
        <v>87.179591695519036</v>
      </c>
      <c r="T903">
        <v>0.91327562299999998</v>
      </c>
    </row>
    <row r="904" spans="2:20" x14ac:dyDescent="0.25">
      <c r="B904" s="1" t="s">
        <v>17</v>
      </c>
      <c r="C904" s="1" t="s">
        <v>57</v>
      </c>
      <c r="D904" s="1" t="s">
        <v>60</v>
      </c>
      <c r="E904">
        <v>2100</v>
      </c>
      <c r="F904" s="1">
        <v>150</v>
      </c>
      <c r="G904">
        <v>250</v>
      </c>
      <c r="H904" s="6">
        <v>20</v>
      </c>
      <c r="I904">
        <v>394.91028367891403</v>
      </c>
      <c r="J904">
        <v>2</v>
      </c>
      <c r="K904">
        <v>0.5</v>
      </c>
      <c r="L904">
        <v>250</v>
      </c>
      <c r="M904">
        <v>13</v>
      </c>
      <c r="N904">
        <v>950</v>
      </c>
      <c r="O904" s="1" t="s">
        <v>75</v>
      </c>
      <c r="Q904">
        <v>1.9370921632033905E-4</v>
      </c>
      <c r="R904">
        <v>1</v>
      </c>
      <c r="S904">
        <v>91.403456372310004</v>
      </c>
      <c r="T904">
        <v>0.90116114300000005</v>
      </c>
    </row>
    <row r="905" spans="2:20" x14ac:dyDescent="0.25">
      <c r="B905" s="1" t="s">
        <v>17</v>
      </c>
      <c r="C905" s="1" t="s">
        <v>57</v>
      </c>
      <c r="D905" s="1" t="s">
        <v>60</v>
      </c>
      <c r="E905">
        <v>2100</v>
      </c>
      <c r="F905" s="1">
        <v>150</v>
      </c>
      <c r="G905">
        <v>250</v>
      </c>
      <c r="H905" s="6">
        <v>20</v>
      </c>
      <c r="I905">
        <v>394.91028367891403</v>
      </c>
      <c r="J905">
        <v>2</v>
      </c>
      <c r="K905">
        <v>0.5</v>
      </c>
      <c r="L905">
        <v>250</v>
      </c>
      <c r="M905">
        <v>13</v>
      </c>
      <c r="N905">
        <v>1100</v>
      </c>
      <c r="O905" s="1" t="s">
        <v>75</v>
      </c>
      <c r="Q905">
        <v>1.9370921632033905E-4</v>
      </c>
      <c r="R905">
        <v>1</v>
      </c>
      <c r="S905">
        <v>94.079904246308544</v>
      </c>
      <c r="T905">
        <v>0.88859355299999998</v>
      </c>
    </row>
    <row r="906" spans="2:20" x14ac:dyDescent="0.25">
      <c r="B906" s="1" t="s">
        <v>17</v>
      </c>
      <c r="C906" s="1" t="s">
        <v>57</v>
      </c>
      <c r="D906" s="1" t="s">
        <v>60</v>
      </c>
      <c r="E906">
        <v>2100</v>
      </c>
      <c r="F906" s="1">
        <v>150</v>
      </c>
      <c r="G906">
        <v>250</v>
      </c>
      <c r="H906" s="6">
        <v>20</v>
      </c>
      <c r="I906">
        <v>451.32616885092449</v>
      </c>
      <c r="J906">
        <v>2</v>
      </c>
      <c r="K906">
        <v>0.5</v>
      </c>
      <c r="L906">
        <v>250</v>
      </c>
      <c r="M906">
        <v>13</v>
      </c>
      <c r="N906">
        <v>50</v>
      </c>
      <c r="O906" s="1" t="s">
        <v>75</v>
      </c>
      <c r="Q906">
        <v>5.0471589324593033E-4</v>
      </c>
      <c r="R906">
        <v>1</v>
      </c>
      <c r="S906">
        <v>10.265774039116451</v>
      </c>
      <c r="T906">
        <v>0.95342265599999998</v>
      </c>
    </row>
    <row r="907" spans="2:20" x14ac:dyDescent="0.25">
      <c r="B907" s="1" t="s">
        <v>17</v>
      </c>
      <c r="C907" s="1" t="s">
        <v>57</v>
      </c>
      <c r="D907" s="1" t="s">
        <v>60</v>
      </c>
      <c r="E907">
        <v>2100</v>
      </c>
      <c r="F907" s="1">
        <v>150</v>
      </c>
      <c r="G907">
        <v>250</v>
      </c>
      <c r="H907" s="6">
        <v>20</v>
      </c>
      <c r="I907">
        <v>451.32616885092449</v>
      </c>
      <c r="J907">
        <v>2</v>
      </c>
      <c r="K907">
        <v>0.5</v>
      </c>
      <c r="L907">
        <v>250</v>
      </c>
      <c r="M907">
        <v>13</v>
      </c>
      <c r="N907">
        <v>200</v>
      </c>
      <c r="O907" s="1" t="s">
        <v>75</v>
      </c>
      <c r="Q907">
        <v>5.0471589324593033E-4</v>
      </c>
      <c r="R907">
        <v>1</v>
      </c>
      <c r="S907">
        <v>36.454653663311518</v>
      </c>
      <c r="T907">
        <v>0.94590490299999996</v>
      </c>
    </row>
    <row r="908" spans="2:20" x14ac:dyDescent="0.25">
      <c r="B908" s="1" t="s">
        <v>17</v>
      </c>
      <c r="C908" s="1" t="s">
        <v>57</v>
      </c>
      <c r="D908" s="1" t="s">
        <v>60</v>
      </c>
      <c r="E908">
        <v>2100</v>
      </c>
      <c r="F908" s="1">
        <v>150</v>
      </c>
      <c r="G908">
        <v>250</v>
      </c>
      <c r="H908" s="6">
        <v>20</v>
      </c>
      <c r="I908">
        <v>451.32616885092449</v>
      </c>
      <c r="J908">
        <v>2</v>
      </c>
      <c r="K908">
        <v>0.5</v>
      </c>
      <c r="L908">
        <v>250</v>
      </c>
      <c r="M908">
        <v>13</v>
      </c>
      <c r="N908">
        <v>350</v>
      </c>
      <c r="O908" s="1" t="s">
        <v>75</v>
      </c>
      <c r="Q908">
        <v>5.0471589324593033E-4</v>
      </c>
      <c r="R908">
        <v>1</v>
      </c>
      <c r="S908">
        <v>56.21960163217981</v>
      </c>
      <c r="T908">
        <v>0.93702752300000003</v>
      </c>
    </row>
    <row r="909" spans="2:20" x14ac:dyDescent="0.25">
      <c r="B909" s="1" t="s">
        <v>17</v>
      </c>
      <c r="C909" s="1" t="s">
        <v>57</v>
      </c>
      <c r="D909" s="1" t="s">
        <v>60</v>
      </c>
      <c r="E909">
        <v>2100</v>
      </c>
      <c r="F909" s="1">
        <v>150</v>
      </c>
      <c r="G909">
        <v>250</v>
      </c>
      <c r="H909" s="6">
        <v>20</v>
      </c>
      <c r="I909">
        <v>451.32616885092449</v>
      </c>
      <c r="J909">
        <v>2</v>
      </c>
      <c r="K909">
        <v>0.5</v>
      </c>
      <c r="L909">
        <v>250</v>
      </c>
      <c r="M909">
        <v>13</v>
      </c>
      <c r="N909">
        <v>500</v>
      </c>
      <c r="O909" s="1" t="s">
        <v>75</v>
      </c>
      <c r="Q909">
        <v>5.0471589324593033E-4</v>
      </c>
      <c r="R909">
        <v>1</v>
      </c>
      <c r="S909">
        <v>70.486322403071</v>
      </c>
      <c r="T909">
        <v>0.92686437799999999</v>
      </c>
    </row>
    <row r="910" spans="2:20" x14ac:dyDescent="0.25">
      <c r="B910" s="1" t="s">
        <v>17</v>
      </c>
      <c r="C910" s="1" t="s">
        <v>57</v>
      </c>
      <c r="D910" s="1" t="s">
        <v>60</v>
      </c>
      <c r="E910">
        <v>2100</v>
      </c>
      <c r="F910" s="1">
        <v>150</v>
      </c>
      <c r="G910">
        <v>250</v>
      </c>
      <c r="H910" s="6">
        <v>20</v>
      </c>
      <c r="I910">
        <v>451.32616885092449</v>
      </c>
      <c r="J910">
        <v>2</v>
      </c>
      <c r="K910">
        <v>0.5</v>
      </c>
      <c r="L910">
        <v>250</v>
      </c>
      <c r="M910">
        <v>13</v>
      </c>
      <c r="N910">
        <v>650</v>
      </c>
      <c r="O910" s="1" t="s">
        <v>75</v>
      </c>
      <c r="Q910">
        <v>5.0471589324593033E-4</v>
      </c>
      <c r="R910">
        <v>1</v>
      </c>
      <c r="S910">
        <v>80.370328408194581</v>
      </c>
      <c r="T910">
        <v>0.91555101800000005</v>
      </c>
    </row>
    <row r="911" spans="2:20" x14ac:dyDescent="0.25">
      <c r="B911" s="1" t="s">
        <v>17</v>
      </c>
      <c r="C911" s="1" t="s">
        <v>57</v>
      </c>
      <c r="D911" s="1" t="s">
        <v>60</v>
      </c>
      <c r="E911">
        <v>2100</v>
      </c>
      <c r="F911" s="1">
        <v>150</v>
      </c>
      <c r="G911">
        <v>250</v>
      </c>
      <c r="H911" s="6">
        <v>20</v>
      </c>
      <c r="I911">
        <v>451.32616885092449</v>
      </c>
      <c r="J911">
        <v>2</v>
      </c>
      <c r="K911">
        <v>0.5</v>
      </c>
      <c r="L911">
        <v>250</v>
      </c>
      <c r="M911">
        <v>13</v>
      </c>
      <c r="N911">
        <v>800</v>
      </c>
      <c r="O911" s="1" t="s">
        <v>75</v>
      </c>
      <c r="Q911">
        <v>5.0471589324593033E-4</v>
      </c>
      <c r="R911">
        <v>1</v>
      </c>
      <c r="S911">
        <v>86.981213437048723</v>
      </c>
      <c r="T911">
        <v>0.903307788</v>
      </c>
    </row>
    <row r="912" spans="2:20" x14ac:dyDescent="0.25">
      <c r="B912" s="1" t="s">
        <v>17</v>
      </c>
      <c r="C912" s="1" t="s">
        <v>57</v>
      </c>
      <c r="D912" s="1" t="s">
        <v>60</v>
      </c>
      <c r="E912">
        <v>2100</v>
      </c>
      <c r="F912" s="1">
        <v>150</v>
      </c>
      <c r="G912">
        <v>250</v>
      </c>
      <c r="H912" s="6">
        <v>20</v>
      </c>
      <c r="I912">
        <v>451.32616885092449</v>
      </c>
      <c r="J912">
        <v>2</v>
      </c>
      <c r="K912">
        <v>0.5</v>
      </c>
      <c r="L912">
        <v>250</v>
      </c>
      <c r="M912">
        <v>13</v>
      </c>
      <c r="N912">
        <v>950</v>
      </c>
      <c r="O912" s="1" t="s">
        <v>75</v>
      </c>
      <c r="Q912">
        <v>5.0471589324593033E-4</v>
      </c>
      <c r="R912">
        <v>1</v>
      </c>
      <c r="S912">
        <v>91.279366279699715</v>
      </c>
      <c r="T912">
        <v>0.89039890200000005</v>
      </c>
    </row>
    <row r="913" spans="2:20" x14ac:dyDescent="0.25">
      <c r="B913" s="1" t="s">
        <v>17</v>
      </c>
      <c r="C913" s="1" t="s">
        <v>57</v>
      </c>
      <c r="D913" s="1" t="s">
        <v>60</v>
      </c>
      <c r="E913">
        <v>2100</v>
      </c>
      <c r="F913" s="1">
        <v>150</v>
      </c>
      <c r="G913">
        <v>250</v>
      </c>
      <c r="H913" s="6">
        <v>20</v>
      </c>
      <c r="I913">
        <v>451.32616885092449</v>
      </c>
      <c r="J913">
        <v>2</v>
      </c>
      <c r="K913">
        <v>0.5</v>
      </c>
      <c r="L913">
        <v>250</v>
      </c>
      <c r="M913">
        <v>13</v>
      </c>
      <c r="N913">
        <v>1100</v>
      </c>
      <c r="O913" s="1" t="s">
        <v>75</v>
      </c>
      <c r="Q913">
        <v>5.0471589324593033E-4</v>
      </c>
      <c r="R913">
        <v>1</v>
      </c>
      <c r="S913">
        <v>94.014678691210278</v>
      </c>
      <c r="T913">
        <v>0.877091222</v>
      </c>
    </row>
    <row r="914" spans="2:20" x14ac:dyDescent="0.25">
      <c r="B914" s="1" t="s">
        <v>17</v>
      </c>
      <c r="C914" s="1" t="s">
        <v>12</v>
      </c>
      <c r="D914" s="1" t="s">
        <v>60</v>
      </c>
      <c r="E914">
        <v>1350</v>
      </c>
      <c r="F914">
        <v>100</v>
      </c>
      <c r="G914">
        <v>195</v>
      </c>
      <c r="H914" s="6">
        <v>14</v>
      </c>
      <c r="I914">
        <v>527.62672595366257</v>
      </c>
      <c r="J914">
        <v>0.29999999999999982</v>
      </c>
      <c r="K914">
        <v>2.2000000000000002</v>
      </c>
      <c r="L914">
        <v>120</v>
      </c>
      <c r="M914">
        <v>7</v>
      </c>
      <c r="N914">
        <v>700</v>
      </c>
      <c r="O914" s="1" t="s">
        <v>64</v>
      </c>
      <c r="Q914">
        <v>99.999999999999986</v>
      </c>
      <c r="R914" s="2">
        <v>0.83876326599999995</v>
      </c>
      <c r="S914">
        <v>95.427732461512491</v>
      </c>
      <c r="T914" s="2">
        <v>0.95037575399999996</v>
      </c>
    </row>
    <row r="915" spans="2:20" x14ac:dyDescent="0.25">
      <c r="B915" s="1" t="s">
        <v>17</v>
      </c>
      <c r="C915" s="1" t="s">
        <v>12</v>
      </c>
      <c r="D915" s="1" t="s">
        <v>60</v>
      </c>
      <c r="E915">
        <v>1350</v>
      </c>
      <c r="F915">
        <v>150</v>
      </c>
      <c r="G915">
        <v>195</v>
      </c>
      <c r="H915" s="6">
        <v>14</v>
      </c>
      <c r="I915">
        <v>527.62672595366257</v>
      </c>
      <c r="J915">
        <v>2.5</v>
      </c>
      <c r="K915">
        <v>2.2000000000000002</v>
      </c>
      <c r="L915">
        <v>120</v>
      </c>
      <c r="M915">
        <v>7</v>
      </c>
      <c r="N915">
        <v>700</v>
      </c>
      <c r="O915" s="1" t="s">
        <v>64</v>
      </c>
      <c r="Q915">
        <v>100.00000009692813</v>
      </c>
      <c r="R915" s="2">
        <v>0.84002272499999997</v>
      </c>
      <c r="S915">
        <v>95.472977039192102</v>
      </c>
      <c r="T915" s="2">
        <v>0.95145301199999999</v>
      </c>
    </row>
    <row r="916" spans="2:20" x14ac:dyDescent="0.25">
      <c r="B916" s="1" t="s">
        <v>17</v>
      </c>
      <c r="C916" s="1" t="s">
        <v>12</v>
      </c>
      <c r="D916" s="1" t="s">
        <v>60</v>
      </c>
      <c r="E916">
        <v>1350</v>
      </c>
      <c r="F916">
        <v>200</v>
      </c>
      <c r="G916">
        <v>195</v>
      </c>
      <c r="H916" s="6">
        <v>14</v>
      </c>
      <c r="I916">
        <v>527.62672595366257</v>
      </c>
      <c r="J916">
        <v>2.5</v>
      </c>
      <c r="K916">
        <v>2.2000000000000002</v>
      </c>
      <c r="L916">
        <v>120</v>
      </c>
      <c r="M916">
        <v>7</v>
      </c>
      <c r="N916">
        <v>700</v>
      </c>
      <c r="O916" s="1" t="s">
        <v>64</v>
      </c>
      <c r="Q916">
        <v>100.00000007507462</v>
      </c>
      <c r="R916" s="2">
        <v>0.84127706300000005</v>
      </c>
      <c r="S916">
        <v>95.51615603266184</v>
      </c>
      <c r="T916" s="2">
        <v>0.95248834500000001</v>
      </c>
    </row>
    <row r="917" spans="2:20" x14ac:dyDescent="0.25">
      <c r="B917" s="1" t="s">
        <v>17</v>
      </c>
      <c r="C917" s="1" t="s">
        <v>12</v>
      </c>
      <c r="D917" s="1" t="s">
        <v>60</v>
      </c>
      <c r="E917">
        <v>1350</v>
      </c>
      <c r="F917">
        <v>250</v>
      </c>
      <c r="G917">
        <v>195</v>
      </c>
      <c r="H917" s="6">
        <v>14</v>
      </c>
      <c r="I917">
        <v>527.62672595366257</v>
      </c>
      <c r="J917">
        <v>2.5</v>
      </c>
      <c r="K917">
        <v>2.2000000000000002</v>
      </c>
      <c r="L917">
        <v>120</v>
      </c>
      <c r="M917">
        <v>7</v>
      </c>
      <c r="N917">
        <v>700</v>
      </c>
      <c r="O917" s="1" t="s">
        <v>64</v>
      </c>
      <c r="Q917">
        <v>100.00000005337921</v>
      </c>
      <c r="R917" s="2">
        <v>0.842526039</v>
      </c>
      <c r="S917">
        <v>95.557395838451555</v>
      </c>
      <c r="T917" s="2">
        <v>0.95348458400000002</v>
      </c>
    </row>
    <row r="918" spans="2:20" x14ac:dyDescent="0.25">
      <c r="B918" s="1" t="s">
        <v>17</v>
      </c>
      <c r="C918" s="1" t="s">
        <v>12</v>
      </c>
      <c r="D918" s="1" t="s">
        <v>60</v>
      </c>
      <c r="E918">
        <v>1350</v>
      </c>
      <c r="F918">
        <v>300</v>
      </c>
      <c r="G918">
        <v>195</v>
      </c>
      <c r="H918" s="6">
        <v>14</v>
      </c>
      <c r="I918">
        <v>527.62672595366257</v>
      </c>
      <c r="J918">
        <v>2.5</v>
      </c>
      <c r="K918">
        <v>2.2000000000000002</v>
      </c>
      <c r="L918">
        <v>120</v>
      </c>
      <c r="M918">
        <v>7</v>
      </c>
      <c r="N918">
        <v>700</v>
      </c>
      <c r="O918" s="1" t="s">
        <v>64</v>
      </c>
      <c r="Q918">
        <v>100.00000014906715</v>
      </c>
      <c r="R918" s="2">
        <v>0.84376968799999996</v>
      </c>
      <c r="S918">
        <v>95.596795510556959</v>
      </c>
      <c r="T918" s="2">
        <v>0.95444410800000001</v>
      </c>
    </row>
    <row r="919" spans="2:20" x14ac:dyDescent="0.25">
      <c r="B919" s="1" t="s">
        <v>17</v>
      </c>
      <c r="C919" s="1" t="s">
        <v>12</v>
      </c>
      <c r="D919" s="1" t="s">
        <v>60</v>
      </c>
      <c r="E919">
        <v>1350</v>
      </c>
      <c r="F919">
        <v>400</v>
      </c>
      <c r="G919">
        <v>195</v>
      </c>
      <c r="H919" s="6">
        <v>14</v>
      </c>
      <c r="I919">
        <v>527.62672595366257</v>
      </c>
      <c r="J919">
        <v>2.5</v>
      </c>
      <c r="K919">
        <v>2.2000000000000002</v>
      </c>
      <c r="L919">
        <v>120</v>
      </c>
      <c r="M919">
        <v>7</v>
      </c>
      <c r="N919">
        <v>700</v>
      </c>
      <c r="O919" s="1" t="s">
        <v>64</v>
      </c>
      <c r="Q919">
        <v>100.00000010561253</v>
      </c>
      <c r="R919" s="2">
        <v>0.84954347799999996</v>
      </c>
      <c r="S919">
        <v>95.729438299609271</v>
      </c>
      <c r="T919" s="2">
        <v>0.95702962899999999</v>
      </c>
    </row>
    <row r="920" spans="2:20" x14ac:dyDescent="0.25">
      <c r="B920" s="1" t="s">
        <v>17</v>
      </c>
      <c r="C920" s="1" t="s">
        <v>12</v>
      </c>
      <c r="D920" s="1" t="s">
        <v>60</v>
      </c>
      <c r="E920">
        <v>1350</v>
      </c>
      <c r="F920">
        <v>450</v>
      </c>
      <c r="G920">
        <v>195</v>
      </c>
      <c r="H920" s="6">
        <v>14</v>
      </c>
      <c r="I920">
        <v>527.62672595366257</v>
      </c>
      <c r="J920">
        <v>2.5</v>
      </c>
      <c r="K920">
        <v>2.2000000000000002</v>
      </c>
      <c r="L920">
        <v>120</v>
      </c>
      <c r="M920">
        <v>7</v>
      </c>
      <c r="N920">
        <v>700</v>
      </c>
      <c r="O920" s="1" t="s">
        <v>64</v>
      </c>
      <c r="Q920">
        <v>100.0000000841176</v>
      </c>
      <c r="R920" s="2">
        <v>0.85265078900000002</v>
      </c>
      <c r="S920">
        <v>95.795489201666143</v>
      </c>
      <c r="T920" s="2">
        <v>0.95828465600000001</v>
      </c>
    </row>
    <row r="921" spans="2:20" x14ac:dyDescent="0.25">
      <c r="B921" s="1" t="s">
        <v>17</v>
      </c>
      <c r="C921" s="1" t="s">
        <v>12</v>
      </c>
      <c r="D921" s="1" t="s">
        <v>60</v>
      </c>
      <c r="E921">
        <v>1350</v>
      </c>
      <c r="F921">
        <v>100</v>
      </c>
      <c r="G921">
        <v>195</v>
      </c>
      <c r="H921" s="6">
        <v>14</v>
      </c>
      <c r="I921">
        <v>527.62672595366257</v>
      </c>
      <c r="J921">
        <v>3</v>
      </c>
      <c r="K921">
        <v>2.2000000000000002</v>
      </c>
      <c r="L921">
        <v>120</v>
      </c>
      <c r="M921">
        <v>7</v>
      </c>
      <c r="N921">
        <v>700</v>
      </c>
      <c r="O921" s="1" t="s">
        <v>64</v>
      </c>
      <c r="Q921">
        <v>100.00000011894144</v>
      </c>
      <c r="R921" s="2">
        <v>0.91320183499999996</v>
      </c>
      <c r="S921">
        <v>94.365975972136113</v>
      </c>
      <c r="T921" s="2">
        <v>0.96312097299999999</v>
      </c>
    </row>
    <row r="922" spans="2:20" x14ac:dyDescent="0.25">
      <c r="B922" s="1" t="s">
        <v>17</v>
      </c>
      <c r="C922" s="1" t="s">
        <v>12</v>
      </c>
      <c r="D922" s="1" t="s">
        <v>60</v>
      </c>
      <c r="E922">
        <v>1350</v>
      </c>
      <c r="F922">
        <v>150</v>
      </c>
      <c r="G922">
        <v>195</v>
      </c>
      <c r="H922" s="6">
        <v>14</v>
      </c>
      <c r="I922">
        <v>527.62672595366257</v>
      </c>
      <c r="J922">
        <v>3</v>
      </c>
      <c r="K922">
        <v>2.2000000000000002</v>
      </c>
      <c r="L922">
        <v>120</v>
      </c>
      <c r="M922">
        <v>7</v>
      </c>
      <c r="N922">
        <v>700</v>
      </c>
      <c r="O922" s="1" t="s">
        <v>64</v>
      </c>
      <c r="Q922">
        <v>100.00000009692813</v>
      </c>
      <c r="R922" s="2">
        <v>0.91439741200000002</v>
      </c>
      <c r="S922">
        <v>94.391516878977384</v>
      </c>
      <c r="T922" s="2">
        <v>0.96377739100000004</v>
      </c>
    </row>
    <row r="923" spans="2:20" x14ac:dyDescent="0.25">
      <c r="B923" s="1" t="s">
        <v>17</v>
      </c>
      <c r="C923" s="1" t="s">
        <v>12</v>
      </c>
      <c r="D923" s="1" t="s">
        <v>60</v>
      </c>
      <c r="E923">
        <v>1350</v>
      </c>
      <c r="F923">
        <v>200</v>
      </c>
      <c r="G923">
        <v>195</v>
      </c>
      <c r="H923" s="6">
        <v>14</v>
      </c>
      <c r="I923">
        <v>527.62672595366257</v>
      </c>
      <c r="J923">
        <v>3</v>
      </c>
      <c r="K923">
        <v>2.2000000000000002</v>
      </c>
      <c r="L923">
        <v>120</v>
      </c>
      <c r="M923">
        <v>7</v>
      </c>
      <c r="N923">
        <v>700</v>
      </c>
      <c r="O923" s="1" t="s">
        <v>64</v>
      </c>
      <c r="Q923">
        <v>100.00000007507462</v>
      </c>
      <c r="R923" s="2">
        <v>0.91558917299999998</v>
      </c>
      <c r="S923">
        <v>94.415732947888884</v>
      </c>
      <c r="T923" s="2">
        <v>0.96441198500000003</v>
      </c>
    </row>
    <row r="924" spans="2:20" x14ac:dyDescent="0.25">
      <c r="B924" s="1" t="s">
        <v>17</v>
      </c>
      <c r="C924" s="1" t="s">
        <v>12</v>
      </c>
      <c r="D924" s="1" t="s">
        <v>60</v>
      </c>
      <c r="E924">
        <v>1350</v>
      </c>
      <c r="F924">
        <v>250</v>
      </c>
      <c r="G924">
        <v>195</v>
      </c>
      <c r="H924" s="6">
        <v>14</v>
      </c>
      <c r="I924">
        <v>527.62672595366257</v>
      </c>
      <c r="J924">
        <v>3</v>
      </c>
      <c r="K924">
        <v>2.2000000000000002</v>
      </c>
      <c r="L924">
        <v>120</v>
      </c>
      <c r="M924">
        <v>7</v>
      </c>
      <c r="N924">
        <v>700</v>
      </c>
      <c r="O924" s="1" t="s">
        <v>64</v>
      </c>
      <c r="Q924">
        <v>100.00000017103019</v>
      </c>
      <c r="R924" s="2">
        <v>0.916775389</v>
      </c>
      <c r="S924">
        <v>94.438752550233033</v>
      </c>
      <c r="T924" s="2">
        <v>0.96502719199999998</v>
      </c>
    </row>
    <row r="925" spans="2:20" x14ac:dyDescent="0.25">
      <c r="B925" s="1" t="s">
        <v>17</v>
      </c>
      <c r="C925" s="1" t="s">
        <v>12</v>
      </c>
      <c r="D925" s="1" t="s">
        <v>60</v>
      </c>
      <c r="E925">
        <v>1350</v>
      </c>
      <c r="F925">
        <v>300</v>
      </c>
      <c r="G925">
        <v>195</v>
      </c>
      <c r="H925" s="6">
        <v>14</v>
      </c>
      <c r="I925">
        <v>527.62672595366257</v>
      </c>
      <c r="J925">
        <v>3</v>
      </c>
      <c r="K925">
        <v>2.2000000000000002</v>
      </c>
      <c r="L925">
        <v>120</v>
      </c>
      <c r="M925">
        <v>7</v>
      </c>
      <c r="N925">
        <v>700</v>
      </c>
      <c r="O925" s="1" t="s">
        <v>64</v>
      </c>
      <c r="Q925">
        <v>100.00000014906715</v>
      </c>
      <c r="R925" s="2">
        <v>0.91795610100000002</v>
      </c>
      <c r="S925">
        <v>94.460624477023501</v>
      </c>
      <c r="T925" s="2">
        <v>0.96562387299999997</v>
      </c>
    </row>
    <row r="926" spans="2:20" x14ac:dyDescent="0.25">
      <c r="B926" s="1" t="s">
        <v>17</v>
      </c>
      <c r="C926" s="1" t="s">
        <v>12</v>
      </c>
      <c r="D926" s="1" t="s">
        <v>60</v>
      </c>
      <c r="E926">
        <v>1350</v>
      </c>
      <c r="F926">
        <v>350</v>
      </c>
      <c r="G926">
        <v>195</v>
      </c>
      <c r="H926" s="6">
        <v>14</v>
      </c>
      <c r="I926">
        <v>527.62672595366257</v>
      </c>
      <c r="J926">
        <v>3</v>
      </c>
      <c r="K926">
        <v>2.2000000000000002</v>
      </c>
      <c r="L926">
        <v>120</v>
      </c>
      <c r="M926">
        <v>7</v>
      </c>
      <c r="N926">
        <v>700</v>
      </c>
      <c r="O926" s="1" t="s">
        <v>64</v>
      </c>
      <c r="Q926">
        <v>100.00000012726181</v>
      </c>
      <c r="R926" s="2">
        <v>0.91913134600000002</v>
      </c>
      <c r="S926">
        <v>94.481393935525332</v>
      </c>
      <c r="T926" s="2">
        <v>0.966202848</v>
      </c>
    </row>
    <row r="927" spans="2:20" x14ac:dyDescent="0.25">
      <c r="B927" s="1" t="s">
        <v>17</v>
      </c>
      <c r="C927" s="1" t="s">
        <v>12</v>
      </c>
      <c r="D927" s="1" t="s">
        <v>60</v>
      </c>
      <c r="E927">
        <v>1350</v>
      </c>
      <c r="F927">
        <v>400</v>
      </c>
      <c r="G927">
        <v>195</v>
      </c>
      <c r="H927" s="6">
        <v>14</v>
      </c>
      <c r="I927">
        <v>527.62672595366257</v>
      </c>
      <c r="J927">
        <v>3</v>
      </c>
      <c r="K927">
        <v>2.2000000000000002</v>
      </c>
      <c r="L927">
        <v>120</v>
      </c>
      <c r="M927">
        <v>7</v>
      </c>
      <c r="N927">
        <v>700</v>
      </c>
      <c r="O927" s="1" t="s">
        <v>64</v>
      </c>
      <c r="Q927">
        <v>100.00000010561253</v>
      </c>
      <c r="R927" s="2">
        <v>0.92030116299999998</v>
      </c>
      <c r="S927">
        <v>94.501104098537226</v>
      </c>
      <c r="T927" s="2">
        <v>0.96676488999999999</v>
      </c>
    </row>
    <row r="928" spans="2:20" x14ac:dyDescent="0.25">
      <c r="B928" s="1" t="s">
        <v>17</v>
      </c>
      <c r="C928" s="1" t="s">
        <v>12</v>
      </c>
      <c r="D928" s="1" t="s">
        <v>60</v>
      </c>
      <c r="E928">
        <v>1350</v>
      </c>
      <c r="F928">
        <v>450</v>
      </c>
      <c r="G928">
        <v>195</v>
      </c>
      <c r="H928" s="6">
        <v>14</v>
      </c>
      <c r="I928">
        <v>527.62672595366257</v>
      </c>
      <c r="J928">
        <v>3</v>
      </c>
      <c r="K928">
        <v>2.2000000000000002</v>
      </c>
      <c r="L928">
        <v>120</v>
      </c>
      <c r="M928">
        <v>7</v>
      </c>
      <c r="N928">
        <v>700</v>
      </c>
      <c r="O928" s="1" t="s">
        <v>64</v>
      </c>
      <c r="Q928">
        <v>100.0000000841176</v>
      </c>
      <c r="R928" s="2">
        <v>0.921465588</v>
      </c>
      <c r="S928">
        <v>94.519796850762049</v>
      </c>
      <c r="T928" s="2">
        <v>0.96731072600000001</v>
      </c>
    </row>
    <row r="929" spans="2:20" x14ac:dyDescent="0.25">
      <c r="B929" s="1" t="s">
        <v>17</v>
      </c>
      <c r="C929" s="1" t="s">
        <v>12</v>
      </c>
      <c r="D929" s="1" t="s">
        <v>60</v>
      </c>
      <c r="E929">
        <v>1350</v>
      </c>
      <c r="F929">
        <v>500</v>
      </c>
      <c r="G929">
        <v>195</v>
      </c>
      <c r="H929" s="6">
        <v>14</v>
      </c>
      <c r="I929">
        <v>527.62672595366257</v>
      </c>
      <c r="J929">
        <v>3</v>
      </c>
      <c r="K929">
        <v>2.2000000000000002</v>
      </c>
      <c r="L929">
        <v>120</v>
      </c>
      <c r="M929">
        <v>7</v>
      </c>
      <c r="N929">
        <v>700</v>
      </c>
      <c r="O929" s="1" t="s">
        <v>64</v>
      </c>
      <c r="Q929">
        <v>100.0000000627754</v>
      </c>
      <c r="R929" s="2">
        <v>0.92262465999999999</v>
      </c>
      <c r="S929">
        <v>94.537509832189102</v>
      </c>
      <c r="T929" s="2">
        <v>0.96784121700000003</v>
      </c>
    </row>
    <row r="930" spans="2:20" x14ac:dyDescent="0.25">
      <c r="B930" s="1" t="s">
        <v>17</v>
      </c>
      <c r="C930" s="1" t="s">
        <v>12</v>
      </c>
      <c r="D930" s="1" t="s">
        <v>60</v>
      </c>
      <c r="E930">
        <v>1350</v>
      </c>
      <c r="F930">
        <v>100</v>
      </c>
      <c r="G930">
        <v>195</v>
      </c>
      <c r="H930" s="6">
        <v>14</v>
      </c>
      <c r="I930">
        <v>527.62672595366257</v>
      </c>
      <c r="J930">
        <v>3.5</v>
      </c>
      <c r="K930">
        <v>2.2000000000000002</v>
      </c>
      <c r="L930">
        <v>120</v>
      </c>
      <c r="M930">
        <v>7</v>
      </c>
      <c r="N930">
        <v>700</v>
      </c>
      <c r="O930" s="1" t="s">
        <v>64</v>
      </c>
      <c r="Q930">
        <v>99.99993137076973</v>
      </c>
      <c r="R930" s="2">
        <v>0.99957971700000003</v>
      </c>
      <c r="S930">
        <v>92.832155996425129</v>
      </c>
      <c r="T930" s="2">
        <v>0.970768513</v>
      </c>
    </row>
    <row r="931" spans="2:20" x14ac:dyDescent="0.25">
      <c r="B931" s="1" t="s">
        <v>17</v>
      </c>
      <c r="C931" s="1" t="s">
        <v>12</v>
      </c>
      <c r="D931" s="1" t="s">
        <v>60</v>
      </c>
      <c r="E931">
        <v>1350</v>
      </c>
      <c r="F931">
        <v>150</v>
      </c>
      <c r="G931">
        <v>195</v>
      </c>
      <c r="H931" s="6">
        <v>14</v>
      </c>
      <c r="I931">
        <v>527.62672595366257</v>
      </c>
      <c r="J931">
        <v>3.5</v>
      </c>
      <c r="K931">
        <v>2.2000000000000002</v>
      </c>
      <c r="L931">
        <v>120</v>
      </c>
      <c r="M931">
        <v>7</v>
      </c>
      <c r="N931">
        <v>700</v>
      </c>
      <c r="O931" s="1" t="s">
        <v>64</v>
      </c>
      <c r="Q931">
        <v>99.999786189671184</v>
      </c>
      <c r="R931" s="2">
        <v>0.99958124699999995</v>
      </c>
      <c r="S931">
        <v>92.830121609724301</v>
      </c>
      <c r="T931" s="2">
        <v>0.971112066</v>
      </c>
    </row>
    <row r="932" spans="2:20" x14ac:dyDescent="0.25">
      <c r="B932" s="1" t="s">
        <v>17</v>
      </c>
      <c r="C932" s="1" t="s">
        <v>12</v>
      </c>
      <c r="D932" s="1" t="s">
        <v>60</v>
      </c>
      <c r="E932">
        <v>1350</v>
      </c>
      <c r="F932">
        <v>200</v>
      </c>
      <c r="G932">
        <v>195</v>
      </c>
      <c r="H932" s="6">
        <v>14</v>
      </c>
      <c r="I932">
        <v>527.62672595366257</v>
      </c>
      <c r="J932">
        <v>3.5</v>
      </c>
      <c r="K932">
        <v>2.2000000000000002</v>
      </c>
      <c r="L932">
        <v>120</v>
      </c>
      <c r="M932">
        <v>7</v>
      </c>
      <c r="N932">
        <v>700</v>
      </c>
      <c r="O932" s="1" t="s">
        <v>64</v>
      </c>
      <c r="Q932">
        <v>99.999496118071875</v>
      </c>
      <c r="R932" s="2">
        <v>0.99958276499999998</v>
      </c>
      <c r="S932">
        <v>92.827516265496527</v>
      </c>
      <c r="T932" s="2">
        <v>0.97144760900000005</v>
      </c>
    </row>
    <row r="933" spans="2:20" x14ac:dyDescent="0.25">
      <c r="B933" s="1" t="s">
        <v>17</v>
      </c>
      <c r="C933" s="1" t="s">
        <v>12</v>
      </c>
      <c r="D933" s="1" t="s">
        <v>60</v>
      </c>
      <c r="E933">
        <v>1350</v>
      </c>
      <c r="F933">
        <v>250</v>
      </c>
      <c r="G933">
        <v>195</v>
      </c>
      <c r="H933" s="6">
        <v>14</v>
      </c>
      <c r="I933">
        <v>527.62672595366257</v>
      </c>
      <c r="J933">
        <v>3.5</v>
      </c>
      <c r="K933">
        <v>2.2000000000000002</v>
      </c>
      <c r="L933">
        <v>120</v>
      </c>
      <c r="M933">
        <v>7</v>
      </c>
      <c r="N933">
        <v>700</v>
      </c>
      <c r="O933" s="1" t="s">
        <v>64</v>
      </c>
      <c r="Q933">
        <v>99.99899119620801</v>
      </c>
      <c r="R933" s="2">
        <v>0.999584272</v>
      </c>
      <c r="S933">
        <v>92.824275590002969</v>
      </c>
      <c r="T933" s="2">
        <v>0.971775944</v>
      </c>
    </row>
    <row r="934" spans="2:20" x14ac:dyDescent="0.25">
      <c r="B934" s="1" t="s">
        <v>17</v>
      </c>
      <c r="C934" s="1" t="s">
        <v>12</v>
      </c>
      <c r="D934" s="1" t="s">
        <v>60</v>
      </c>
      <c r="E934">
        <v>1350</v>
      </c>
      <c r="F934">
        <v>300</v>
      </c>
      <c r="G934">
        <v>195</v>
      </c>
      <c r="H934" s="6">
        <v>14</v>
      </c>
      <c r="I934">
        <v>527.62672595366257</v>
      </c>
      <c r="J934">
        <v>3.5</v>
      </c>
      <c r="K934">
        <v>2.2000000000000002</v>
      </c>
      <c r="L934">
        <v>120</v>
      </c>
      <c r="M934">
        <v>7</v>
      </c>
      <c r="N934">
        <v>700</v>
      </c>
      <c r="O934" s="1" t="s">
        <v>64</v>
      </c>
      <c r="Q934">
        <v>99.998183716411901</v>
      </c>
      <c r="R934" s="2">
        <v>0.99958576600000004</v>
      </c>
      <c r="S934">
        <v>92.820419401772995</v>
      </c>
      <c r="T934" s="2">
        <v>0.97209698099999997</v>
      </c>
    </row>
    <row r="935" spans="2:20" x14ac:dyDescent="0.25">
      <c r="B935" s="1" t="s">
        <v>17</v>
      </c>
      <c r="C935" s="1" t="s">
        <v>12</v>
      </c>
      <c r="D935" s="1" t="s">
        <v>60</v>
      </c>
      <c r="E935">
        <v>1350</v>
      </c>
      <c r="F935">
        <v>350</v>
      </c>
      <c r="G935">
        <v>195</v>
      </c>
      <c r="H935" s="6">
        <v>14</v>
      </c>
      <c r="I935">
        <v>527.62672595366257</v>
      </c>
      <c r="J935">
        <v>3.5</v>
      </c>
      <c r="K935">
        <v>2.2000000000000002</v>
      </c>
      <c r="L935">
        <v>120</v>
      </c>
      <c r="M935">
        <v>7</v>
      </c>
      <c r="N935">
        <v>700</v>
      </c>
      <c r="O935" s="1" t="s">
        <v>64</v>
      </c>
      <c r="Q935">
        <v>99.996963752692579</v>
      </c>
      <c r="R935" s="2">
        <v>0.99958724700000001</v>
      </c>
      <c r="S935">
        <v>92.815964484793128</v>
      </c>
      <c r="T935" s="2">
        <v>0.97241112299999999</v>
      </c>
    </row>
    <row r="936" spans="2:20" x14ac:dyDescent="0.25">
      <c r="B936" s="1" t="s">
        <v>17</v>
      </c>
      <c r="C936" s="1" t="s">
        <v>12</v>
      </c>
      <c r="D936" s="1" t="s">
        <v>60</v>
      </c>
      <c r="E936">
        <v>1350</v>
      </c>
      <c r="F936">
        <v>400</v>
      </c>
      <c r="G936">
        <v>195</v>
      </c>
      <c r="H936" s="6">
        <v>14</v>
      </c>
      <c r="I936">
        <v>527.62672595366257</v>
      </c>
      <c r="J936">
        <v>3.5</v>
      </c>
      <c r="K936">
        <v>2.2000000000000002</v>
      </c>
      <c r="L936">
        <v>120</v>
      </c>
      <c r="M936">
        <v>7</v>
      </c>
      <c r="N936">
        <v>700</v>
      </c>
      <c r="O936" s="1" t="s">
        <v>64</v>
      </c>
      <c r="Q936">
        <v>99.995195833775298</v>
      </c>
      <c r="R936" s="2">
        <v>0.99958871599999999</v>
      </c>
      <c r="S936">
        <v>92.810929595101072</v>
      </c>
      <c r="T936" s="2">
        <v>0.97271859599999999</v>
      </c>
    </row>
    <row r="937" spans="2:20" x14ac:dyDescent="0.25">
      <c r="B937" s="1" t="s">
        <v>17</v>
      </c>
      <c r="C937" s="1" t="s">
        <v>12</v>
      </c>
      <c r="D937" s="1" t="s">
        <v>60</v>
      </c>
      <c r="E937">
        <v>1350</v>
      </c>
      <c r="F937">
        <v>450</v>
      </c>
      <c r="G937">
        <v>195</v>
      </c>
      <c r="H937" s="6">
        <v>14</v>
      </c>
      <c r="I937">
        <v>527.62672595366257</v>
      </c>
      <c r="J937">
        <v>3.5</v>
      </c>
      <c r="K937">
        <v>2.2000000000000002</v>
      </c>
      <c r="L937">
        <v>120</v>
      </c>
      <c r="M937">
        <v>7</v>
      </c>
      <c r="N937">
        <v>700</v>
      </c>
      <c r="O937" s="1" t="s">
        <v>64</v>
      </c>
      <c r="Q937">
        <v>99.992712440053651</v>
      </c>
      <c r="R937" s="2">
        <v>0.999590172</v>
      </c>
      <c r="S937">
        <v>92.805331685130497</v>
      </c>
      <c r="T937" s="2">
        <v>0.97301977399999995</v>
      </c>
    </row>
    <row r="938" spans="2:20" x14ac:dyDescent="0.25">
      <c r="B938" s="1" t="s">
        <v>17</v>
      </c>
      <c r="C938" s="1" t="s">
        <v>12</v>
      </c>
      <c r="D938" s="1" t="s">
        <v>60</v>
      </c>
      <c r="E938">
        <v>1350</v>
      </c>
      <c r="F938">
        <v>500</v>
      </c>
      <c r="G938">
        <v>195</v>
      </c>
      <c r="H938" s="6">
        <v>14</v>
      </c>
      <c r="I938">
        <v>527.62672595366257</v>
      </c>
      <c r="J938">
        <v>3.5</v>
      </c>
      <c r="K938">
        <v>2.2000000000000002</v>
      </c>
      <c r="L938">
        <v>120</v>
      </c>
      <c r="M938">
        <v>7</v>
      </c>
      <c r="N938">
        <v>700</v>
      </c>
      <c r="O938" s="1" t="s">
        <v>64</v>
      </c>
      <c r="Q938">
        <v>99.989307523587826</v>
      </c>
      <c r="R938" s="2">
        <v>0.99959161299999999</v>
      </c>
      <c r="S938">
        <v>92.79918909540666</v>
      </c>
      <c r="T938" s="2">
        <v>0.97331455700000002</v>
      </c>
    </row>
    <row r="939" spans="2:20" x14ac:dyDescent="0.25">
      <c r="B939" s="1" t="s">
        <v>17</v>
      </c>
      <c r="C939" s="1" t="s">
        <v>12</v>
      </c>
      <c r="D939" s="1" t="s">
        <v>60</v>
      </c>
      <c r="E939">
        <v>1350</v>
      </c>
      <c r="F939">
        <v>100</v>
      </c>
      <c r="G939">
        <v>195</v>
      </c>
      <c r="H939" s="6">
        <v>14</v>
      </c>
      <c r="I939">
        <v>527.62672595366257</v>
      </c>
      <c r="J939">
        <v>4</v>
      </c>
      <c r="K939">
        <v>2.2000000000000002</v>
      </c>
      <c r="L939">
        <v>120</v>
      </c>
      <c r="M939">
        <v>7</v>
      </c>
      <c r="N939">
        <v>700</v>
      </c>
      <c r="O939" s="1" t="s">
        <v>64</v>
      </c>
      <c r="Q939">
        <v>70.618047050918037</v>
      </c>
      <c r="R939" s="2">
        <v>0.99940495600000001</v>
      </c>
      <c r="S939">
        <v>90.385261812528356</v>
      </c>
      <c r="T939" s="2">
        <v>0.96978436700000004</v>
      </c>
    </row>
    <row r="940" spans="2:20" x14ac:dyDescent="0.25">
      <c r="B940" s="1" t="s">
        <v>17</v>
      </c>
      <c r="C940" s="1" t="s">
        <v>12</v>
      </c>
      <c r="D940" s="1" t="s">
        <v>60</v>
      </c>
      <c r="E940">
        <v>1350</v>
      </c>
      <c r="F940">
        <v>150</v>
      </c>
      <c r="G940">
        <v>195</v>
      </c>
      <c r="H940" s="6">
        <v>14</v>
      </c>
      <c r="I940">
        <v>527.62672595366257</v>
      </c>
      <c r="J940">
        <v>4</v>
      </c>
      <c r="K940">
        <v>2.2000000000000002</v>
      </c>
      <c r="L940">
        <v>120</v>
      </c>
      <c r="M940">
        <v>7</v>
      </c>
      <c r="N940">
        <v>700</v>
      </c>
      <c r="O940" s="1" t="s">
        <v>64</v>
      </c>
      <c r="Q940">
        <v>70.165753423770809</v>
      </c>
      <c r="R940" s="2">
        <v>0.99940330300000002</v>
      </c>
      <c r="S940">
        <v>90.392272993558407</v>
      </c>
      <c r="T940" s="2">
        <v>0.97016879199999995</v>
      </c>
    </row>
    <row r="941" spans="2:20" x14ac:dyDescent="0.25">
      <c r="B941" s="1" t="s">
        <v>17</v>
      </c>
      <c r="C941" s="1" t="s">
        <v>12</v>
      </c>
      <c r="D941" s="1" t="s">
        <v>60</v>
      </c>
      <c r="E941">
        <v>1350</v>
      </c>
      <c r="F941">
        <v>200</v>
      </c>
      <c r="G941">
        <v>195</v>
      </c>
      <c r="H941" s="6">
        <v>14</v>
      </c>
      <c r="I941">
        <v>527.62672595366257</v>
      </c>
      <c r="J941">
        <v>4</v>
      </c>
      <c r="K941">
        <v>2.2000000000000002</v>
      </c>
      <c r="L941">
        <v>120</v>
      </c>
      <c r="M941">
        <v>7</v>
      </c>
      <c r="N941">
        <v>700</v>
      </c>
      <c r="O941" s="1" t="s">
        <v>64</v>
      </c>
      <c r="Q941">
        <v>69.715934131778042</v>
      </c>
      <c r="R941" s="2">
        <v>0.99940163299999996</v>
      </c>
      <c r="S941">
        <v>90.398613935361666</v>
      </c>
      <c r="T941" s="2">
        <v>0.97054404999999999</v>
      </c>
    </row>
    <row r="942" spans="2:20" x14ac:dyDescent="0.25">
      <c r="B942" s="1" t="s">
        <v>17</v>
      </c>
      <c r="C942" s="1" t="s">
        <v>12</v>
      </c>
      <c r="D942" s="1" t="s">
        <v>60</v>
      </c>
      <c r="E942">
        <v>1350</v>
      </c>
      <c r="F942">
        <v>250</v>
      </c>
      <c r="G942">
        <v>195</v>
      </c>
      <c r="H942" s="6">
        <v>14</v>
      </c>
      <c r="I942">
        <v>527.62672595366257</v>
      </c>
      <c r="J942">
        <v>4</v>
      </c>
      <c r="K942">
        <v>2.2000000000000002</v>
      </c>
      <c r="L942">
        <v>120</v>
      </c>
      <c r="M942">
        <v>7</v>
      </c>
      <c r="N942">
        <v>700</v>
      </c>
      <c r="O942" s="1" t="s">
        <v>64</v>
      </c>
      <c r="Q942">
        <v>69.268378675709187</v>
      </c>
      <c r="R942" s="2">
        <v>0.99939994600000004</v>
      </c>
      <c r="S942">
        <v>90.404297456404493</v>
      </c>
      <c r="T942" s="2">
        <v>0.97091104399999995</v>
      </c>
    </row>
    <row r="943" spans="2:20" x14ac:dyDescent="0.25">
      <c r="B943" s="1" t="s">
        <v>17</v>
      </c>
      <c r="C943" s="1" t="s">
        <v>12</v>
      </c>
      <c r="D943" s="1" t="s">
        <v>60</v>
      </c>
      <c r="E943">
        <v>1350</v>
      </c>
      <c r="F943">
        <v>300</v>
      </c>
      <c r="G943">
        <v>195</v>
      </c>
      <c r="H943" s="6">
        <v>14</v>
      </c>
      <c r="I943">
        <v>527.62672595366257</v>
      </c>
      <c r="J943">
        <v>4</v>
      </c>
      <c r="K943">
        <v>2.2000000000000002</v>
      </c>
      <c r="L943">
        <v>120</v>
      </c>
      <c r="M943">
        <v>7</v>
      </c>
      <c r="N943">
        <v>700</v>
      </c>
      <c r="O943" s="1" t="s">
        <v>64</v>
      </c>
      <c r="Q943">
        <v>68.82308837184722</v>
      </c>
      <c r="R943" s="2">
        <v>0.99939824099999996</v>
      </c>
      <c r="S943">
        <v>90.409342463835728</v>
      </c>
      <c r="T943" s="2">
        <v>0.97127002699999998</v>
      </c>
    </row>
    <row r="944" spans="2:20" x14ac:dyDescent="0.25">
      <c r="B944" s="1" t="s">
        <v>17</v>
      </c>
      <c r="C944" s="1" t="s">
        <v>12</v>
      </c>
      <c r="D944" s="1" t="s">
        <v>60</v>
      </c>
      <c r="E944">
        <v>1350</v>
      </c>
      <c r="F944">
        <v>350</v>
      </c>
      <c r="G944">
        <v>195</v>
      </c>
      <c r="H944" s="6">
        <v>14</v>
      </c>
      <c r="I944">
        <v>527.62672595366257</v>
      </c>
      <c r="J944">
        <v>4</v>
      </c>
      <c r="K944">
        <v>2.2000000000000002</v>
      </c>
      <c r="L944">
        <v>120</v>
      </c>
      <c r="M944">
        <v>7</v>
      </c>
      <c r="N944">
        <v>700</v>
      </c>
      <c r="O944" s="1" t="s">
        <v>64</v>
      </c>
      <c r="Q944">
        <v>68.38006276547857</v>
      </c>
      <c r="R944" s="2">
        <v>0.99939651799999996</v>
      </c>
      <c r="S944">
        <v>90.41376698857249</v>
      </c>
      <c r="T944" s="2">
        <v>0.97162125799999999</v>
      </c>
    </row>
    <row r="945" spans="2:20" x14ac:dyDescent="0.25">
      <c r="B945" s="1" t="s">
        <v>17</v>
      </c>
      <c r="C945" s="1" t="s">
        <v>12</v>
      </c>
      <c r="D945" s="1" t="s">
        <v>60</v>
      </c>
      <c r="E945">
        <v>1350</v>
      </c>
      <c r="F945">
        <v>400</v>
      </c>
      <c r="G945">
        <v>195</v>
      </c>
      <c r="H945" s="6">
        <v>14</v>
      </c>
      <c r="I945">
        <v>527.62672595366257</v>
      </c>
      <c r="J945">
        <v>4</v>
      </c>
      <c r="K945">
        <v>2.2000000000000002</v>
      </c>
      <c r="L945">
        <v>120</v>
      </c>
      <c r="M945">
        <v>7</v>
      </c>
      <c r="N945">
        <v>700</v>
      </c>
      <c r="O945" s="1" t="s">
        <v>64</v>
      </c>
      <c r="Q945">
        <v>67.939300710067982</v>
      </c>
      <c r="R945" s="2">
        <v>0.99939477700000001</v>
      </c>
      <c r="S945">
        <v>90.417587842926039</v>
      </c>
      <c r="T945" s="2">
        <v>0.97196514199999995</v>
      </c>
    </row>
    <row r="946" spans="2:20" x14ac:dyDescent="0.25">
      <c r="B946" s="1" t="s">
        <v>17</v>
      </c>
      <c r="C946" s="1" t="s">
        <v>12</v>
      </c>
      <c r="D946" s="1" t="s">
        <v>60</v>
      </c>
      <c r="E946">
        <v>1350</v>
      </c>
      <c r="F946">
        <v>450</v>
      </c>
      <c r="G946">
        <v>195</v>
      </c>
      <c r="H946" s="6">
        <v>14</v>
      </c>
      <c r="I946">
        <v>527.62672595366257</v>
      </c>
      <c r="J946">
        <v>4</v>
      </c>
      <c r="K946">
        <v>2.2000000000000002</v>
      </c>
      <c r="L946">
        <v>120</v>
      </c>
      <c r="M946">
        <v>7</v>
      </c>
      <c r="N946">
        <v>700</v>
      </c>
      <c r="O946" s="1" t="s">
        <v>64</v>
      </c>
      <c r="Q946">
        <v>67.616049392572336</v>
      </c>
      <c r="R946" s="2">
        <v>0.99979339099999998</v>
      </c>
      <c r="S946">
        <v>90.420105056048058</v>
      </c>
      <c r="T946" s="2">
        <v>0.97229987100000004</v>
      </c>
    </row>
    <row r="947" spans="2:20" x14ac:dyDescent="0.25">
      <c r="B947" s="1" t="s">
        <v>17</v>
      </c>
      <c r="C947" s="1" t="s">
        <v>12</v>
      </c>
      <c r="D947" s="1" t="s">
        <v>60</v>
      </c>
      <c r="E947">
        <v>1350</v>
      </c>
      <c r="F947">
        <v>500</v>
      </c>
      <c r="G947">
        <v>195</v>
      </c>
      <c r="H947" s="6">
        <v>14</v>
      </c>
      <c r="I947">
        <v>527.62672595366257</v>
      </c>
      <c r="J947">
        <v>4</v>
      </c>
      <c r="K947">
        <v>2.2000000000000002</v>
      </c>
      <c r="L947">
        <v>120</v>
      </c>
      <c r="M947">
        <v>7</v>
      </c>
      <c r="N947">
        <v>700</v>
      </c>
      <c r="O947" s="1" t="s">
        <v>64</v>
      </c>
      <c r="Q947">
        <v>67.234182795334632</v>
      </c>
      <c r="R947" s="2">
        <v>1</v>
      </c>
      <c r="S947">
        <v>90.419411482046428</v>
      </c>
      <c r="T947" s="2">
        <v>0.972621336</v>
      </c>
    </row>
    <row r="948" spans="2:20" x14ac:dyDescent="0.25">
      <c r="B948" s="1" t="s">
        <v>17</v>
      </c>
      <c r="C948" s="1" t="s">
        <v>12</v>
      </c>
      <c r="D948" s="1" t="s">
        <v>60</v>
      </c>
      <c r="E948">
        <v>1350</v>
      </c>
      <c r="F948">
        <v>100</v>
      </c>
      <c r="G948">
        <v>195</v>
      </c>
      <c r="H948" s="6">
        <v>14</v>
      </c>
      <c r="I948">
        <v>527.62672595366257</v>
      </c>
      <c r="J948">
        <v>4.5</v>
      </c>
      <c r="K948">
        <v>2.2000000000000002</v>
      </c>
      <c r="L948">
        <v>120</v>
      </c>
      <c r="M948">
        <v>7</v>
      </c>
      <c r="N948">
        <v>700</v>
      </c>
      <c r="O948" s="1" t="s">
        <v>64</v>
      </c>
      <c r="Q948">
        <v>19.993224831995192</v>
      </c>
      <c r="R948" s="2">
        <v>1</v>
      </c>
      <c r="S948">
        <v>87.950471619228395</v>
      </c>
      <c r="T948" s="2">
        <v>0.96909164400000003</v>
      </c>
    </row>
    <row r="949" spans="2:20" x14ac:dyDescent="0.25">
      <c r="B949" s="1" t="s">
        <v>17</v>
      </c>
      <c r="C949" s="1" t="s">
        <v>12</v>
      </c>
      <c r="D949" s="1" t="s">
        <v>60</v>
      </c>
      <c r="E949">
        <v>1350</v>
      </c>
      <c r="F949">
        <v>150</v>
      </c>
      <c r="G949">
        <v>195</v>
      </c>
      <c r="H949" s="6">
        <v>14</v>
      </c>
      <c r="I949">
        <v>527.62672595366257</v>
      </c>
      <c r="J949">
        <v>4.5</v>
      </c>
      <c r="K949">
        <v>2.2000000000000002</v>
      </c>
      <c r="L949">
        <v>120</v>
      </c>
      <c r="M949">
        <v>7</v>
      </c>
      <c r="N949">
        <v>700</v>
      </c>
      <c r="O949" s="1" t="s">
        <v>64</v>
      </c>
      <c r="Q949">
        <v>19.715561673675563</v>
      </c>
      <c r="R949" s="2">
        <v>1</v>
      </c>
      <c r="S949">
        <v>87.953375763052776</v>
      </c>
      <c r="T949" s="2">
        <v>0.96947454899999996</v>
      </c>
    </row>
    <row r="950" spans="2:20" x14ac:dyDescent="0.25">
      <c r="B950" s="1" t="s">
        <v>17</v>
      </c>
      <c r="C950" s="1" t="s">
        <v>12</v>
      </c>
      <c r="D950" s="1" t="s">
        <v>60</v>
      </c>
      <c r="E950">
        <v>1350</v>
      </c>
      <c r="F950">
        <v>200</v>
      </c>
      <c r="G950">
        <v>195</v>
      </c>
      <c r="H950" s="6">
        <v>14</v>
      </c>
      <c r="I950">
        <v>527.62672595366257</v>
      </c>
      <c r="J950">
        <v>4.5</v>
      </c>
      <c r="K950">
        <v>2.2000000000000002</v>
      </c>
      <c r="L950">
        <v>120</v>
      </c>
      <c r="M950">
        <v>7</v>
      </c>
      <c r="N950">
        <v>700</v>
      </c>
      <c r="O950" s="1" t="s">
        <v>64</v>
      </c>
      <c r="Q950">
        <v>19.439914198887941</v>
      </c>
      <c r="R950" s="2">
        <v>1</v>
      </c>
      <c r="S950">
        <v>87.955523564736708</v>
      </c>
      <c r="T950" s="2">
        <v>0.96984822299999995</v>
      </c>
    </row>
    <row r="951" spans="2:20" x14ac:dyDescent="0.25">
      <c r="B951" s="1" t="s">
        <v>17</v>
      </c>
      <c r="C951" s="1" t="s">
        <v>12</v>
      </c>
      <c r="D951" s="1" t="s">
        <v>60</v>
      </c>
      <c r="E951">
        <v>1350</v>
      </c>
      <c r="F951">
        <v>250</v>
      </c>
      <c r="G951">
        <v>195</v>
      </c>
      <c r="H951" s="6">
        <v>14</v>
      </c>
      <c r="I951">
        <v>527.62672595366257</v>
      </c>
      <c r="J951">
        <v>4.5</v>
      </c>
      <c r="K951">
        <v>2.2000000000000002</v>
      </c>
      <c r="L951">
        <v>120</v>
      </c>
      <c r="M951">
        <v>7</v>
      </c>
      <c r="N951">
        <v>700</v>
      </c>
      <c r="O951" s="1" t="s">
        <v>64</v>
      </c>
      <c r="Q951">
        <v>19.166260537864204</v>
      </c>
      <c r="R951" s="2">
        <v>1</v>
      </c>
      <c r="S951">
        <v>87.956939500606865</v>
      </c>
      <c r="T951" s="2">
        <v>0.97021360199999995</v>
      </c>
    </row>
    <row r="952" spans="2:20" x14ac:dyDescent="0.25">
      <c r="B952" s="1" t="s">
        <v>17</v>
      </c>
      <c r="C952" s="1" t="s">
        <v>12</v>
      </c>
      <c r="D952" s="1" t="s">
        <v>60</v>
      </c>
      <c r="E952">
        <v>1350</v>
      </c>
      <c r="F952">
        <v>300</v>
      </c>
      <c r="G952">
        <v>195</v>
      </c>
      <c r="H952" s="6">
        <v>14</v>
      </c>
      <c r="I952">
        <v>527.62672595366257</v>
      </c>
      <c r="J952">
        <v>4.5</v>
      </c>
      <c r="K952">
        <v>2.2000000000000002</v>
      </c>
      <c r="L952">
        <v>120</v>
      </c>
      <c r="M952">
        <v>7</v>
      </c>
      <c r="N952">
        <v>700</v>
      </c>
      <c r="O952" s="1" t="s">
        <v>64</v>
      </c>
      <c r="Q952">
        <v>18.894579136073038</v>
      </c>
      <c r="R952" s="2">
        <v>1</v>
      </c>
      <c r="S952">
        <v>87.957644511687477</v>
      </c>
      <c r="T952" s="2">
        <v>0.97057094300000002</v>
      </c>
    </row>
    <row r="953" spans="2:20" x14ac:dyDescent="0.25">
      <c r="B953" s="1" t="s">
        <v>17</v>
      </c>
      <c r="C953" s="1" t="s">
        <v>12</v>
      </c>
      <c r="D953" s="1" t="s">
        <v>60</v>
      </c>
      <c r="E953">
        <v>1350</v>
      </c>
      <c r="F953">
        <v>350</v>
      </c>
      <c r="G953">
        <v>195</v>
      </c>
      <c r="H953" s="6">
        <v>14</v>
      </c>
      <c r="I953">
        <v>527.62672595366257</v>
      </c>
      <c r="J953">
        <v>4.5</v>
      </c>
      <c r="K953">
        <v>2.2000000000000002</v>
      </c>
      <c r="L953">
        <v>120</v>
      </c>
      <c r="M953">
        <v>7</v>
      </c>
      <c r="N953">
        <v>700</v>
      </c>
      <c r="O953" s="1" t="s">
        <v>64</v>
      </c>
      <c r="Q953">
        <v>18.624848748560439</v>
      </c>
      <c r="R953" s="2">
        <v>1</v>
      </c>
      <c r="S953">
        <v>87.957658913754784</v>
      </c>
      <c r="T953" s="2">
        <v>0.97092050900000004</v>
      </c>
    </row>
    <row r="954" spans="2:20" x14ac:dyDescent="0.25">
      <c r="B954" s="1" t="s">
        <v>17</v>
      </c>
      <c r="C954" s="1" t="s">
        <v>12</v>
      </c>
      <c r="D954" s="1" t="s">
        <v>60</v>
      </c>
      <c r="E954">
        <v>1350</v>
      </c>
      <c r="F954">
        <v>400</v>
      </c>
      <c r="G954">
        <v>195</v>
      </c>
      <c r="H954" s="6">
        <v>14</v>
      </c>
      <c r="I954">
        <v>527.62672595366257</v>
      </c>
      <c r="J954">
        <v>4.5</v>
      </c>
      <c r="K954">
        <v>2.2000000000000002</v>
      </c>
      <c r="L954">
        <v>120</v>
      </c>
      <c r="M954">
        <v>7</v>
      </c>
      <c r="N954">
        <v>700</v>
      </c>
      <c r="O954" s="1" t="s">
        <v>64</v>
      </c>
      <c r="Q954">
        <v>18.357048434411709</v>
      </c>
      <c r="R954" s="2">
        <v>1</v>
      </c>
      <c r="S954">
        <v>87.957000289387352</v>
      </c>
      <c r="T954" s="2">
        <v>0.97126270999999997</v>
      </c>
    </row>
    <row r="955" spans="2:20" x14ac:dyDescent="0.25">
      <c r="B955" s="1" t="s">
        <v>17</v>
      </c>
      <c r="C955" s="1" t="s">
        <v>12</v>
      </c>
      <c r="D955" s="1" t="s">
        <v>60</v>
      </c>
      <c r="E955">
        <v>1350</v>
      </c>
      <c r="F955">
        <v>450</v>
      </c>
      <c r="G955">
        <v>195</v>
      </c>
      <c r="H955" s="6">
        <v>14</v>
      </c>
      <c r="I955">
        <v>527.62672595366257</v>
      </c>
      <c r="J955">
        <v>4.5</v>
      </c>
      <c r="K955">
        <v>2.2000000000000002</v>
      </c>
      <c r="L955">
        <v>120</v>
      </c>
      <c r="M955">
        <v>7</v>
      </c>
      <c r="N955">
        <v>700</v>
      </c>
      <c r="O955" s="1" t="s">
        <v>64</v>
      </c>
      <c r="Q955">
        <v>18.091157667305168</v>
      </c>
      <c r="R955" s="2">
        <v>1</v>
      </c>
      <c r="S955">
        <v>87.955688868324131</v>
      </c>
      <c r="T955" s="2">
        <v>0.97159745399999997</v>
      </c>
    </row>
    <row r="956" spans="2:20" x14ac:dyDescent="0.25">
      <c r="B956" s="1" t="s">
        <v>17</v>
      </c>
      <c r="C956" s="1" t="s">
        <v>12</v>
      </c>
      <c r="D956" s="1" t="s">
        <v>60</v>
      </c>
      <c r="E956">
        <v>1350</v>
      </c>
      <c r="F956">
        <v>500</v>
      </c>
      <c r="G956">
        <v>195</v>
      </c>
      <c r="H956" s="6">
        <v>14</v>
      </c>
      <c r="I956">
        <v>527.62672595366257</v>
      </c>
      <c r="J956">
        <v>4.5</v>
      </c>
      <c r="K956">
        <v>2.2000000000000002</v>
      </c>
      <c r="L956">
        <v>120</v>
      </c>
      <c r="M956">
        <v>7</v>
      </c>
      <c r="N956">
        <v>700</v>
      </c>
      <c r="O956" s="1" t="s">
        <v>64</v>
      </c>
      <c r="Q956">
        <v>17.827155865903109</v>
      </c>
      <c r="R956" s="2">
        <v>1</v>
      </c>
      <c r="S956">
        <v>87.95374113767879</v>
      </c>
      <c r="T956" s="2">
        <v>0.97192514100000005</v>
      </c>
    </row>
    <row r="957" spans="2:20" x14ac:dyDescent="0.25">
      <c r="B957" s="1" t="s">
        <v>17</v>
      </c>
      <c r="C957" s="1" t="s">
        <v>12</v>
      </c>
      <c r="D957" s="1" t="s">
        <v>60</v>
      </c>
      <c r="E957">
        <v>1350</v>
      </c>
      <c r="F957">
        <v>100</v>
      </c>
      <c r="G957">
        <v>195</v>
      </c>
      <c r="H957" s="6">
        <v>14</v>
      </c>
      <c r="I957">
        <v>527.62672595366257</v>
      </c>
      <c r="J957">
        <v>5</v>
      </c>
      <c r="K957">
        <v>2.2000000000000002</v>
      </c>
      <c r="L957">
        <v>120</v>
      </c>
      <c r="M957">
        <v>7</v>
      </c>
      <c r="N957">
        <v>700</v>
      </c>
      <c r="O957" s="1" t="s">
        <v>64</v>
      </c>
      <c r="Q957">
        <v>7.989220443678075E-5</v>
      </c>
      <c r="R957" s="2">
        <v>1</v>
      </c>
      <c r="S957">
        <v>84.783218464064149</v>
      </c>
      <c r="T957" s="2">
        <v>0.96679285800000003</v>
      </c>
    </row>
    <row r="958" spans="2:20" x14ac:dyDescent="0.25">
      <c r="B958" s="1" t="s">
        <v>17</v>
      </c>
      <c r="C958" s="1" t="s">
        <v>12</v>
      </c>
      <c r="D958" s="1" t="s">
        <v>60</v>
      </c>
      <c r="E958">
        <v>1350</v>
      </c>
      <c r="F958">
        <v>150</v>
      </c>
      <c r="G958">
        <v>195</v>
      </c>
      <c r="H958" s="6">
        <v>14</v>
      </c>
      <c r="I958">
        <v>527.62672595366257</v>
      </c>
      <c r="J958">
        <v>5</v>
      </c>
      <c r="K958">
        <v>2.2000000000000002</v>
      </c>
      <c r="L958">
        <v>120</v>
      </c>
      <c r="M958">
        <v>7</v>
      </c>
      <c r="N958">
        <v>700</v>
      </c>
      <c r="O958" s="1" t="s">
        <v>64</v>
      </c>
      <c r="Q958">
        <v>7.5869376167339602E-5</v>
      </c>
      <c r="R958" s="2">
        <v>1</v>
      </c>
      <c r="S958">
        <v>84.781407484401043</v>
      </c>
      <c r="T958" s="2">
        <v>0.96719168700000002</v>
      </c>
    </row>
    <row r="959" spans="2:20" x14ac:dyDescent="0.25">
      <c r="B959" s="1" t="s">
        <v>17</v>
      </c>
      <c r="C959" s="1" t="s">
        <v>12</v>
      </c>
      <c r="D959" s="1" t="s">
        <v>60</v>
      </c>
      <c r="E959">
        <v>1350</v>
      </c>
      <c r="F959">
        <v>200</v>
      </c>
      <c r="G959">
        <v>195</v>
      </c>
      <c r="H959" s="6">
        <v>14</v>
      </c>
      <c r="I959">
        <v>527.62672595366257</v>
      </c>
      <c r="J959">
        <v>5</v>
      </c>
      <c r="K959">
        <v>2.2000000000000002</v>
      </c>
      <c r="L959">
        <v>120</v>
      </c>
      <c r="M959">
        <v>7</v>
      </c>
      <c r="N959">
        <v>700</v>
      </c>
      <c r="O959" s="1" t="s">
        <v>64</v>
      </c>
      <c r="Q959">
        <v>7.1721673438395259E-5</v>
      </c>
      <c r="R959" s="2">
        <v>1</v>
      </c>
      <c r="S959">
        <v>84.778786637054552</v>
      </c>
      <c r="T959" s="2">
        <v>0.96758122700000004</v>
      </c>
    </row>
    <row r="960" spans="2:20" x14ac:dyDescent="0.25">
      <c r="B960" s="1" t="s">
        <v>17</v>
      </c>
      <c r="C960" s="1" t="s">
        <v>12</v>
      </c>
      <c r="D960" s="1" t="s">
        <v>60</v>
      </c>
      <c r="E960">
        <v>1350</v>
      </c>
      <c r="F960">
        <v>250</v>
      </c>
      <c r="G960">
        <v>195</v>
      </c>
      <c r="H960" s="6">
        <v>14</v>
      </c>
      <c r="I960">
        <v>527.62672595366257</v>
      </c>
      <c r="J960">
        <v>5</v>
      </c>
      <c r="K960">
        <v>2.2000000000000002</v>
      </c>
      <c r="L960">
        <v>120</v>
      </c>
      <c r="M960">
        <v>7</v>
      </c>
      <c r="N960">
        <v>700</v>
      </c>
      <c r="O960" s="1" t="s">
        <v>64</v>
      </c>
      <c r="Q960">
        <v>6.7423125613720958E-5</v>
      </c>
      <c r="R960" s="2">
        <v>1</v>
      </c>
      <c r="S960">
        <v>84.775381494061719</v>
      </c>
      <c r="T960" s="2">
        <v>0.96796193500000005</v>
      </c>
    </row>
    <row r="961" spans="2:20" x14ac:dyDescent="0.25">
      <c r="B961" s="1" t="s">
        <v>17</v>
      </c>
      <c r="C961" s="1" t="s">
        <v>12</v>
      </c>
      <c r="D961" s="1" t="s">
        <v>60</v>
      </c>
      <c r="E961">
        <v>1350</v>
      </c>
      <c r="F961">
        <v>300</v>
      </c>
      <c r="G961">
        <v>195</v>
      </c>
      <c r="H961" s="6">
        <v>14</v>
      </c>
      <c r="I961">
        <v>527.62672595366257</v>
      </c>
      <c r="J961">
        <v>5</v>
      </c>
      <c r="K961">
        <v>2.2000000000000002</v>
      </c>
      <c r="L961">
        <v>120</v>
      </c>
      <c r="M961">
        <v>7</v>
      </c>
      <c r="N961">
        <v>700</v>
      </c>
      <c r="O961" s="1" t="s">
        <v>64</v>
      </c>
      <c r="Q961">
        <v>6.2939797109261343E-5</v>
      </c>
      <c r="R961" s="2">
        <v>1</v>
      </c>
      <c r="S961">
        <v>84.771214764403254</v>
      </c>
      <c r="T961" s="2">
        <v>0.96833426600000005</v>
      </c>
    </row>
    <row r="962" spans="2:20" x14ac:dyDescent="0.25">
      <c r="B962" s="1" t="s">
        <v>17</v>
      </c>
      <c r="C962" s="1" t="s">
        <v>12</v>
      </c>
      <c r="D962" s="1" t="s">
        <v>60</v>
      </c>
      <c r="E962">
        <v>1350</v>
      </c>
      <c r="F962">
        <v>350</v>
      </c>
      <c r="G962">
        <v>195</v>
      </c>
      <c r="H962" s="6">
        <v>14</v>
      </c>
      <c r="I962">
        <v>527.62672595366257</v>
      </c>
      <c r="J962">
        <v>5</v>
      </c>
      <c r="K962">
        <v>2.2000000000000002</v>
      </c>
      <c r="L962">
        <v>120</v>
      </c>
      <c r="M962">
        <v>7</v>
      </c>
      <c r="N962">
        <v>700</v>
      </c>
      <c r="O962" s="1" t="s">
        <v>64</v>
      </c>
      <c r="Q962">
        <v>5.8225845446069821E-5</v>
      </c>
      <c r="R962" s="2">
        <v>1</v>
      </c>
      <c r="S962">
        <v>84.766308384485825</v>
      </c>
      <c r="T962" s="2">
        <v>0.96869849100000005</v>
      </c>
    </row>
    <row r="963" spans="2:20" x14ac:dyDescent="0.25">
      <c r="B963" s="1" t="s">
        <v>17</v>
      </c>
      <c r="C963" s="1" t="s">
        <v>12</v>
      </c>
      <c r="D963" s="1" t="s">
        <v>60</v>
      </c>
      <c r="E963">
        <v>1350</v>
      </c>
      <c r="F963">
        <v>400</v>
      </c>
      <c r="G963">
        <v>195</v>
      </c>
      <c r="H963" s="6">
        <v>14</v>
      </c>
      <c r="I963">
        <v>527.62672595366257</v>
      </c>
      <c r="J963">
        <v>5</v>
      </c>
      <c r="K963">
        <v>2.2000000000000002</v>
      </c>
      <c r="L963">
        <v>120</v>
      </c>
      <c r="M963">
        <v>7</v>
      </c>
      <c r="N963">
        <v>700</v>
      </c>
      <c r="O963" s="1" t="s">
        <v>64</v>
      </c>
      <c r="Q963">
        <v>5.3216661690380446E-5</v>
      </c>
      <c r="R963" s="2">
        <v>1</v>
      </c>
      <c r="S963">
        <v>84.760683595701281</v>
      </c>
      <c r="T963" s="2">
        <v>0.96905487000000001</v>
      </c>
    </row>
    <row r="964" spans="2:20" x14ac:dyDescent="0.25">
      <c r="B964" s="1" t="s">
        <v>17</v>
      </c>
      <c r="C964" s="1" t="s">
        <v>12</v>
      </c>
      <c r="D964" s="1" t="s">
        <v>60</v>
      </c>
      <c r="E964">
        <v>1350</v>
      </c>
      <c r="F964">
        <v>450</v>
      </c>
      <c r="G964">
        <v>195</v>
      </c>
      <c r="H964" s="6">
        <v>14</v>
      </c>
      <c r="I964">
        <v>527.62672595366257</v>
      </c>
      <c r="J964">
        <v>5</v>
      </c>
      <c r="K964">
        <v>2.2000000000000002</v>
      </c>
      <c r="L964">
        <v>120</v>
      </c>
      <c r="M964">
        <v>7</v>
      </c>
      <c r="N964">
        <v>700</v>
      </c>
      <c r="O964" s="1" t="s">
        <v>64</v>
      </c>
      <c r="Q964">
        <v>4.7815936118976859E-5</v>
      </c>
      <c r="R964" s="2">
        <v>1</v>
      </c>
      <c r="S964">
        <v>84.754361192966613</v>
      </c>
      <c r="T964" s="2">
        <v>0.96940382000000003</v>
      </c>
    </row>
    <row r="965" spans="2:20" x14ac:dyDescent="0.25">
      <c r="B965" s="1" t="s">
        <v>17</v>
      </c>
      <c r="C965" s="1" t="s">
        <v>12</v>
      </c>
      <c r="D965" s="1" t="s">
        <v>60</v>
      </c>
      <c r="E965">
        <v>1350</v>
      </c>
      <c r="F965">
        <v>500</v>
      </c>
      <c r="G965">
        <v>195</v>
      </c>
      <c r="H965" s="6">
        <v>14</v>
      </c>
      <c r="I965">
        <v>527.62672595366257</v>
      </c>
      <c r="J965">
        <v>5</v>
      </c>
      <c r="K965">
        <v>2.2000000000000002</v>
      </c>
      <c r="L965">
        <v>120</v>
      </c>
      <c r="M965">
        <v>7</v>
      </c>
      <c r="N965">
        <v>700</v>
      </c>
      <c r="O965" s="1" t="s">
        <v>64</v>
      </c>
      <c r="Q965">
        <v>4.1868435611445915E-5</v>
      </c>
      <c r="R965" s="2">
        <v>1</v>
      </c>
      <c r="S965">
        <v>84.747358953259706</v>
      </c>
      <c r="T965" s="2">
        <v>0.96974523899999998</v>
      </c>
    </row>
    <row r="966" spans="2:20" x14ac:dyDescent="0.25">
      <c r="B966" s="1" t="s">
        <v>39</v>
      </c>
      <c r="C966" s="1" t="s">
        <v>12</v>
      </c>
      <c r="D966" s="1" t="s">
        <v>59</v>
      </c>
      <c r="E966">
        <v>790</v>
      </c>
      <c r="F966">
        <v>85</v>
      </c>
      <c r="G966">
        <v>120</v>
      </c>
      <c r="H966" s="6">
        <v>10</v>
      </c>
      <c r="I966">
        <v>368.51977533348929</v>
      </c>
      <c r="J966">
        <v>0.8</v>
      </c>
      <c r="K966">
        <v>1.2</v>
      </c>
      <c r="L966">
        <v>37</v>
      </c>
      <c r="M966">
        <v>0.5</v>
      </c>
      <c r="N966">
        <v>3150</v>
      </c>
      <c r="O966" s="1" t="s">
        <v>71</v>
      </c>
      <c r="Q966">
        <v>100</v>
      </c>
      <c r="R966" s="2">
        <v>0.86647611700000005</v>
      </c>
      <c r="S966">
        <v>86.563093995675132</v>
      </c>
      <c r="T966" s="2">
        <v>0.91195209700000002</v>
      </c>
    </row>
    <row r="967" spans="2:20" x14ac:dyDescent="0.25">
      <c r="B967" s="1" t="s">
        <v>39</v>
      </c>
      <c r="C967" s="1" t="s">
        <v>12</v>
      </c>
      <c r="D967" s="1" t="s">
        <v>59</v>
      </c>
      <c r="E967">
        <v>790</v>
      </c>
      <c r="F967">
        <v>85</v>
      </c>
      <c r="G967">
        <v>120</v>
      </c>
      <c r="H967" s="6">
        <v>14</v>
      </c>
      <c r="I967">
        <v>368.51977533348929</v>
      </c>
      <c r="J967">
        <v>0.8</v>
      </c>
      <c r="K967">
        <v>1.2</v>
      </c>
      <c r="L967">
        <v>37</v>
      </c>
      <c r="M967">
        <v>0.5</v>
      </c>
      <c r="N967">
        <v>3150</v>
      </c>
      <c r="O967" s="1" t="s">
        <v>71</v>
      </c>
      <c r="Q967">
        <v>100</v>
      </c>
      <c r="R967" s="2">
        <v>0.86313817599999998</v>
      </c>
      <c r="S967">
        <v>86.558800969673229</v>
      </c>
      <c r="T967" s="2">
        <v>0.91175226799999998</v>
      </c>
    </row>
    <row r="968" spans="2:20" x14ac:dyDescent="0.25">
      <c r="B968" s="1" t="s">
        <v>39</v>
      </c>
      <c r="C968" s="1" t="s">
        <v>12</v>
      </c>
      <c r="D968" s="1" t="s">
        <v>59</v>
      </c>
      <c r="E968">
        <v>790</v>
      </c>
      <c r="F968">
        <v>85</v>
      </c>
      <c r="G968">
        <v>120</v>
      </c>
      <c r="H968" s="6">
        <v>18</v>
      </c>
      <c r="I968">
        <v>368.51977533348929</v>
      </c>
      <c r="J968">
        <v>0.8</v>
      </c>
      <c r="K968">
        <v>1.2</v>
      </c>
      <c r="L968">
        <v>37</v>
      </c>
      <c r="M968">
        <v>0.5</v>
      </c>
      <c r="N968">
        <v>3150</v>
      </c>
      <c r="O968" s="1" t="s">
        <v>71</v>
      </c>
      <c r="Q968">
        <v>100</v>
      </c>
      <c r="R968" s="2">
        <v>0.85982368399999998</v>
      </c>
      <c r="S968">
        <v>86.553847109821248</v>
      </c>
      <c r="T968" s="2">
        <v>0.911535498</v>
      </c>
    </row>
    <row r="969" spans="2:20" x14ac:dyDescent="0.25">
      <c r="B969" s="1" t="s">
        <v>39</v>
      </c>
      <c r="C969" s="1" t="s">
        <v>12</v>
      </c>
      <c r="D969" s="1" t="s">
        <v>59</v>
      </c>
      <c r="E969">
        <v>790</v>
      </c>
      <c r="F969">
        <v>85</v>
      </c>
      <c r="G969">
        <v>120</v>
      </c>
      <c r="H969" s="6">
        <v>22</v>
      </c>
      <c r="I969">
        <v>368.51977533348929</v>
      </c>
      <c r="J969">
        <v>0.8</v>
      </c>
      <c r="K969">
        <v>1.2</v>
      </c>
      <c r="L969">
        <v>37</v>
      </c>
      <c r="M969">
        <v>0.5</v>
      </c>
      <c r="N969">
        <v>3150</v>
      </c>
      <c r="O969" s="1" t="s">
        <v>71</v>
      </c>
      <c r="Q969">
        <v>100</v>
      </c>
      <c r="R969" s="2">
        <v>0.85653456400000005</v>
      </c>
      <c r="S969">
        <v>86.548950708270652</v>
      </c>
      <c r="T969" s="2">
        <v>0.91131834099999998</v>
      </c>
    </row>
    <row r="970" spans="2:20" x14ac:dyDescent="0.25">
      <c r="B970" s="1" t="s">
        <v>39</v>
      </c>
      <c r="C970" s="1" t="s">
        <v>12</v>
      </c>
      <c r="D970" s="1" t="s">
        <v>59</v>
      </c>
      <c r="E970">
        <v>790</v>
      </c>
      <c r="F970">
        <v>85</v>
      </c>
      <c r="G970">
        <v>120</v>
      </c>
      <c r="H970" s="6">
        <v>26</v>
      </c>
      <c r="I970">
        <v>368.51977533348929</v>
      </c>
      <c r="J970">
        <v>0.8</v>
      </c>
      <c r="K970">
        <v>1.2</v>
      </c>
      <c r="L970">
        <v>37</v>
      </c>
      <c r="M970">
        <v>0.5</v>
      </c>
      <c r="N970">
        <v>3150</v>
      </c>
      <c r="O970" s="1" t="s">
        <v>71</v>
      </c>
      <c r="Q970">
        <v>100</v>
      </c>
      <c r="R970" s="2">
        <v>0.85327051300000001</v>
      </c>
      <c r="S970">
        <v>86.544051141760264</v>
      </c>
      <c r="T970" s="2">
        <v>0.91110045900000003</v>
      </c>
    </row>
    <row r="971" spans="2:20" x14ac:dyDescent="0.25">
      <c r="B971" s="1" t="s">
        <v>39</v>
      </c>
      <c r="C971" s="1" t="s">
        <v>12</v>
      </c>
      <c r="D971" s="1" t="s">
        <v>59</v>
      </c>
      <c r="E971">
        <v>790</v>
      </c>
      <c r="F971">
        <v>85</v>
      </c>
      <c r="G971">
        <v>120</v>
      </c>
      <c r="H971" s="6">
        <v>30</v>
      </c>
      <c r="I971">
        <v>368.51977533348929</v>
      </c>
      <c r="J971">
        <v>0.8</v>
      </c>
      <c r="K971">
        <v>1.2</v>
      </c>
      <c r="L971">
        <v>37</v>
      </c>
      <c r="M971">
        <v>0.5</v>
      </c>
      <c r="N971">
        <v>3150</v>
      </c>
      <c r="O971" s="1" t="s">
        <v>71</v>
      </c>
      <c r="Q971">
        <v>100</v>
      </c>
      <c r="R971" s="2">
        <v>0.85003124399999996</v>
      </c>
      <c r="S971">
        <v>86.539128706896349</v>
      </c>
      <c r="T971" s="2">
        <v>0.91088158500000005</v>
      </c>
    </row>
    <row r="972" spans="2:20" x14ac:dyDescent="0.25">
      <c r="B972" s="1" t="s">
        <v>39</v>
      </c>
      <c r="C972" s="1" t="s">
        <v>12</v>
      </c>
      <c r="D972" s="1" t="s">
        <v>59</v>
      </c>
      <c r="E972">
        <v>790</v>
      </c>
      <c r="F972">
        <v>85</v>
      </c>
      <c r="G972">
        <v>120</v>
      </c>
      <c r="H972" s="6">
        <v>10</v>
      </c>
      <c r="I972">
        <v>368.51977533348929</v>
      </c>
      <c r="J972">
        <v>0.8</v>
      </c>
      <c r="K972">
        <v>1.2</v>
      </c>
      <c r="L972">
        <v>37</v>
      </c>
      <c r="M972">
        <v>2.5</v>
      </c>
      <c r="N972">
        <v>3150</v>
      </c>
      <c r="O972" s="1" t="s">
        <v>71</v>
      </c>
      <c r="Q972">
        <v>100</v>
      </c>
      <c r="R972" s="2">
        <v>0.86647822600000002</v>
      </c>
      <c r="S972">
        <v>98.843254299300185</v>
      </c>
      <c r="T972" s="2">
        <v>0.67999029600000005</v>
      </c>
    </row>
    <row r="973" spans="2:20" x14ac:dyDescent="0.25">
      <c r="B973" s="1" t="s">
        <v>39</v>
      </c>
      <c r="C973" s="1" t="s">
        <v>12</v>
      </c>
      <c r="D973" s="1" t="s">
        <v>59</v>
      </c>
      <c r="E973">
        <v>790</v>
      </c>
      <c r="F973">
        <v>85</v>
      </c>
      <c r="G973">
        <v>120</v>
      </c>
      <c r="H973" s="6">
        <v>14</v>
      </c>
      <c r="I973">
        <v>368.51977533348929</v>
      </c>
      <c r="J973">
        <v>0.8</v>
      </c>
      <c r="K973">
        <v>1.2</v>
      </c>
      <c r="L973">
        <v>37</v>
      </c>
      <c r="M973">
        <v>2.5</v>
      </c>
      <c r="N973">
        <v>3150</v>
      </c>
      <c r="O973" s="1" t="s">
        <v>71</v>
      </c>
      <c r="Q973">
        <v>100</v>
      </c>
      <c r="R973" s="2">
        <v>0.86313816200000004</v>
      </c>
      <c r="S973">
        <v>98.8408644014809</v>
      </c>
      <c r="T973" s="2">
        <v>0.67948525500000001</v>
      </c>
    </row>
    <row r="974" spans="2:20" x14ac:dyDescent="0.25">
      <c r="B974" s="1" t="s">
        <v>39</v>
      </c>
      <c r="C974" s="1" t="s">
        <v>12</v>
      </c>
      <c r="D974" s="1" t="s">
        <v>59</v>
      </c>
      <c r="E974">
        <v>790</v>
      </c>
      <c r="F974">
        <v>85</v>
      </c>
      <c r="G974">
        <v>120</v>
      </c>
      <c r="H974" s="6">
        <v>18</v>
      </c>
      <c r="I974">
        <v>368.51977533348929</v>
      </c>
      <c r="J974">
        <v>0.8</v>
      </c>
      <c r="K974">
        <v>1.2</v>
      </c>
      <c r="L974">
        <v>37</v>
      </c>
      <c r="M974">
        <v>2.5</v>
      </c>
      <c r="N974">
        <v>3150</v>
      </c>
      <c r="O974" s="1" t="s">
        <v>71</v>
      </c>
      <c r="Q974">
        <v>100</v>
      </c>
      <c r="R974" s="2">
        <v>0.85982368399999998</v>
      </c>
      <c r="S974">
        <v>98.838473107621937</v>
      </c>
      <c r="T974" s="2">
        <v>0.67897752300000003</v>
      </c>
    </row>
    <row r="975" spans="2:20" x14ac:dyDescent="0.25">
      <c r="B975" s="1" t="s">
        <v>39</v>
      </c>
      <c r="C975" s="1" t="s">
        <v>12</v>
      </c>
      <c r="D975" s="1" t="s">
        <v>59</v>
      </c>
      <c r="E975">
        <v>790</v>
      </c>
      <c r="F975">
        <v>85</v>
      </c>
      <c r="G975">
        <v>120</v>
      </c>
      <c r="H975" s="6">
        <v>22</v>
      </c>
      <c r="I975">
        <v>368.51977533348929</v>
      </c>
      <c r="J975">
        <v>0.8</v>
      </c>
      <c r="K975">
        <v>1.2</v>
      </c>
      <c r="L975">
        <v>37</v>
      </c>
      <c r="M975">
        <v>2.5</v>
      </c>
      <c r="N975">
        <v>3150</v>
      </c>
      <c r="O975" s="1" t="s">
        <v>71</v>
      </c>
      <c r="Q975">
        <v>100</v>
      </c>
      <c r="R975" s="2">
        <v>0.85653456400000005</v>
      </c>
      <c r="S975">
        <v>98.836074212497095</v>
      </c>
      <c r="T975" s="2">
        <v>0.678468144</v>
      </c>
    </row>
    <row r="976" spans="2:20" x14ac:dyDescent="0.25">
      <c r="B976" s="1" t="s">
        <v>39</v>
      </c>
      <c r="C976" s="1" t="s">
        <v>12</v>
      </c>
      <c r="D976" s="1" t="s">
        <v>59</v>
      </c>
      <c r="E976">
        <v>790</v>
      </c>
      <c r="F976">
        <v>85</v>
      </c>
      <c r="G976">
        <v>120</v>
      </c>
      <c r="H976" s="6">
        <v>26</v>
      </c>
      <c r="I976">
        <v>368.51977533348929</v>
      </c>
      <c r="J976">
        <v>0.8</v>
      </c>
      <c r="K976">
        <v>1.2</v>
      </c>
      <c r="L976">
        <v>37</v>
      </c>
      <c r="M976">
        <v>2.5</v>
      </c>
      <c r="N976">
        <v>3150</v>
      </c>
      <c r="O976" s="1" t="s">
        <v>71</v>
      </c>
      <c r="Q976">
        <v>100</v>
      </c>
      <c r="R976" s="2">
        <v>0.85327051300000001</v>
      </c>
      <c r="S976">
        <v>98.833668302862677</v>
      </c>
      <c r="T976" s="2">
        <v>0.67795698699999996</v>
      </c>
    </row>
    <row r="977" spans="2:20" x14ac:dyDescent="0.25">
      <c r="B977" s="1" t="s">
        <v>39</v>
      </c>
      <c r="C977" s="1" t="s">
        <v>12</v>
      </c>
      <c r="D977" s="1" t="s">
        <v>59</v>
      </c>
      <c r="E977">
        <v>790</v>
      </c>
      <c r="F977">
        <v>85</v>
      </c>
      <c r="G977">
        <v>120</v>
      </c>
      <c r="H977" s="6">
        <v>30</v>
      </c>
      <c r="I977">
        <v>368.51977533348929</v>
      </c>
      <c r="J977">
        <v>0.8</v>
      </c>
      <c r="K977">
        <v>1.2</v>
      </c>
      <c r="L977">
        <v>37</v>
      </c>
      <c r="M977">
        <v>2.5</v>
      </c>
      <c r="N977">
        <v>3150</v>
      </c>
      <c r="O977" s="1" t="s">
        <v>71</v>
      </c>
      <c r="Q977">
        <v>100</v>
      </c>
      <c r="R977" s="2">
        <v>0.85003124399999996</v>
      </c>
      <c r="S977">
        <v>98.831255222923261</v>
      </c>
      <c r="T977" s="2">
        <v>0.67744404199999997</v>
      </c>
    </row>
    <row r="978" spans="2:20" x14ac:dyDescent="0.25">
      <c r="B978" s="1" t="s">
        <v>39</v>
      </c>
      <c r="C978" s="1" t="s">
        <v>12</v>
      </c>
      <c r="D978" s="1" t="s">
        <v>59</v>
      </c>
      <c r="E978">
        <v>790</v>
      </c>
      <c r="F978">
        <v>85</v>
      </c>
      <c r="G978">
        <v>120</v>
      </c>
      <c r="H978" s="6">
        <v>10</v>
      </c>
      <c r="I978">
        <v>368.51977533348929</v>
      </c>
      <c r="J978">
        <v>0.8</v>
      </c>
      <c r="K978">
        <v>1.2</v>
      </c>
      <c r="L978">
        <v>37</v>
      </c>
      <c r="M978">
        <v>4.5</v>
      </c>
      <c r="N978">
        <v>3150</v>
      </c>
      <c r="O978" s="1" t="s">
        <v>71</v>
      </c>
      <c r="Q978">
        <v>100</v>
      </c>
      <c r="R978" s="2">
        <v>0.86647822600000002</v>
      </c>
      <c r="S978">
        <v>99.413544452643535</v>
      </c>
      <c r="T978" s="2">
        <v>0.54158909899999996</v>
      </c>
    </row>
    <row r="979" spans="2:20" x14ac:dyDescent="0.25">
      <c r="B979" s="1" t="s">
        <v>39</v>
      </c>
      <c r="C979" s="1" t="s">
        <v>12</v>
      </c>
      <c r="D979" s="1" t="s">
        <v>59</v>
      </c>
      <c r="E979">
        <v>790</v>
      </c>
      <c r="F979">
        <v>85</v>
      </c>
      <c r="G979">
        <v>120</v>
      </c>
      <c r="H979" s="6">
        <v>14</v>
      </c>
      <c r="I979">
        <v>368.51977533348929</v>
      </c>
      <c r="J979">
        <v>0.8</v>
      </c>
      <c r="K979">
        <v>1.2</v>
      </c>
      <c r="L979">
        <v>37</v>
      </c>
      <c r="M979">
        <v>4.5</v>
      </c>
      <c r="N979">
        <v>3150</v>
      </c>
      <c r="O979" s="1" t="s">
        <v>71</v>
      </c>
      <c r="Q979">
        <v>100</v>
      </c>
      <c r="R979" s="2">
        <v>0.86313816200000004</v>
      </c>
      <c r="S979">
        <v>99.412305719257304</v>
      </c>
      <c r="T979" s="2">
        <v>0.54102684000000001</v>
      </c>
    </row>
    <row r="980" spans="2:20" x14ac:dyDescent="0.25">
      <c r="B980" s="1" t="s">
        <v>39</v>
      </c>
      <c r="C980" s="1" t="s">
        <v>12</v>
      </c>
      <c r="D980" s="1" t="s">
        <v>59</v>
      </c>
      <c r="E980">
        <v>790</v>
      </c>
      <c r="F980">
        <v>85</v>
      </c>
      <c r="G980">
        <v>120</v>
      </c>
      <c r="H980" s="6">
        <v>18</v>
      </c>
      <c r="I980">
        <v>368.51977533348929</v>
      </c>
      <c r="J980">
        <v>0.8</v>
      </c>
      <c r="K980">
        <v>1.2</v>
      </c>
      <c r="L980">
        <v>37</v>
      </c>
      <c r="M980">
        <v>4.5</v>
      </c>
      <c r="N980">
        <v>3150</v>
      </c>
      <c r="O980" s="1" t="s">
        <v>71</v>
      </c>
      <c r="Q980">
        <v>100</v>
      </c>
      <c r="R980" s="2">
        <v>0.85982368399999998</v>
      </c>
      <c r="S980">
        <v>99.411066292315482</v>
      </c>
      <c r="T980" s="2">
        <v>0.54046273600000005</v>
      </c>
    </row>
    <row r="981" spans="2:20" x14ac:dyDescent="0.25">
      <c r="B981" s="1" t="s">
        <v>39</v>
      </c>
      <c r="C981" s="1" t="s">
        <v>12</v>
      </c>
      <c r="D981" s="1" t="s">
        <v>59</v>
      </c>
      <c r="E981">
        <v>790</v>
      </c>
      <c r="F981">
        <v>85</v>
      </c>
      <c r="G981">
        <v>120</v>
      </c>
      <c r="H981" s="6">
        <v>22</v>
      </c>
      <c r="I981">
        <v>368.51977533348929</v>
      </c>
      <c r="J981">
        <v>0.8</v>
      </c>
      <c r="K981">
        <v>1.2</v>
      </c>
      <c r="L981">
        <v>37</v>
      </c>
      <c r="M981">
        <v>4.5</v>
      </c>
      <c r="N981">
        <v>3150</v>
      </c>
      <c r="O981" s="1" t="s">
        <v>71</v>
      </c>
      <c r="Q981">
        <v>100</v>
      </c>
      <c r="R981" s="2">
        <v>0.85653456400000005</v>
      </c>
      <c r="S981">
        <v>99.409824067828268</v>
      </c>
      <c r="T981" s="2">
        <v>0.53989699099999999</v>
      </c>
    </row>
    <row r="982" spans="2:20" x14ac:dyDescent="0.25">
      <c r="B982" s="1" t="s">
        <v>39</v>
      </c>
      <c r="C982" s="1" t="s">
        <v>12</v>
      </c>
      <c r="D982" s="1" t="s">
        <v>59</v>
      </c>
      <c r="E982">
        <v>790</v>
      </c>
      <c r="F982">
        <v>85</v>
      </c>
      <c r="G982">
        <v>120</v>
      </c>
      <c r="H982" s="6">
        <v>26</v>
      </c>
      <c r="I982">
        <v>368.51977533348929</v>
      </c>
      <c r="J982">
        <v>0.8</v>
      </c>
      <c r="K982">
        <v>1.2</v>
      </c>
      <c r="L982">
        <v>37</v>
      </c>
      <c r="M982">
        <v>4.5</v>
      </c>
      <c r="N982">
        <v>3150</v>
      </c>
      <c r="O982" s="1" t="s">
        <v>71</v>
      </c>
      <c r="Q982">
        <v>100</v>
      </c>
      <c r="R982" s="2">
        <v>0.85327051300000001</v>
      </c>
      <c r="S982">
        <v>99.408579240468427</v>
      </c>
      <c r="T982" s="2">
        <v>0.53932960500000005</v>
      </c>
    </row>
    <row r="983" spans="2:20" x14ac:dyDescent="0.25">
      <c r="B983" s="1" t="s">
        <v>39</v>
      </c>
      <c r="C983" s="1" t="s">
        <v>12</v>
      </c>
      <c r="D983" s="1" t="s">
        <v>59</v>
      </c>
      <c r="E983">
        <v>790</v>
      </c>
      <c r="F983">
        <v>85</v>
      </c>
      <c r="G983">
        <v>120</v>
      </c>
      <c r="H983" s="6">
        <v>30</v>
      </c>
      <c r="I983">
        <v>368.51977533348929</v>
      </c>
      <c r="J983">
        <v>0.8</v>
      </c>
      <c r="K983">
        <v>1.2</v>
      </c>
      <c r="L983">
        <v>37</v>
      </c>
      <c r="M983">
        <v>4.5</v>
      </c>
      <c r="N983">
        <v>3150</v>
      </c>
      <c r="O983" s="1" t="s">
        <v>71</v>
      </c>
      <c r="Q983">
        <v>100</v>
      </c>
      <c r="R983" s="2">
        <v>0.85003124399999996</v>
      </c>
      <c r="S983">
        <v>99.407331579449774</v>
      </c>
      <c r="T983" s="2">
        <v>0.53876056800000005</v>
      </c>
    </row>
    <row r="984" spans="2:20" x14ac:dyDescent="0.25">
      <c r="B984" s="1" t="s">
        <v>39</v>
      </c>
      <c r="C984" s="1" t="s">
        <v>12</v>
      </c>
      <c r="D984" s="1" t="s">
        <v>59</v>
      </c>
      <c r="E984">
        <v>790</v>
      </c>
      <c r="F984">
        <v>85</v>
      </c>
      <c r="G984">
        <v>120</v>
      </c>
      <c r="H984" s="6">
        <v>10</v>
      </c>
      <c r="I984">
        <v>368.51977533348929</v>
      </c>
      <c r="J984">
        <v>0.8</v>
      </c>
      <c r="K984">
        <v>1.2</v>
      </c>
      <c r="L984">
        <v>37</v>
      </c>
      <c r="M984">
        <v>6.5</v>
      </c>
      <c r="N984">
        <v>3150</v>
      </c>
      <c r="O984" s="1" t="s">
        <v>71</v>
      </c>
      <c r="Q984">
        <v>100</v>
      </c>
      <c r="R984" s="2">
        <v>0.86647822600000002</v>
      </c>
      <c r="S984">
        <v>99.733748825258317</v>
      </c>
      <c r="T984" s="2">
        <v>0.45314148599999998</v>
      </c>
    </row>
    <row r="985" spans="2:20" x14ac:dyDescent="0.25">
      <c r="B985" s="1" t="s">
        <v>39</v>
      </c>
      <c r="C985" s="1" t="s">
        <v>12</v>
      </c>
      <c r="D985" s="1" t="s">
        <v>59</v>
      </c>
      <c r="E985">
        <v>790</v>
      </c>
      <c r="F985">
        <v>85</v>
      </c>
      <c r="G985">
        <v>120</v>
      </c>
      <c r="H985" s="6">
        <v>14</v>
      </c>
      <c r="I985">
        <v>368.51977533348929</v>
      </c>
      <c r="J985">
        <v>0.8</v>
      </c>
      <c r="K985">
        <v>1.2</v>
      </c>
      <c r="L985">
        <v>37</v>
      </c>
      <c r="M985">
        <v>6.5</v>
      </c>
      <c r="N985">
        <v>3150</v>
      </c>
      <c r="O985" s="1" t="s">
        <v>71</v>
      </c>
      <c r="Q985">
        <v>100</v>
      </c>
      <c r="R985" s="2">
        <v>0.86313816200000004</v>
      </c>
      <c r="S985">
        <v>99.732987398154648</v>
      </c>
      <c r="T985" s="2">
        <v>0.452586192</v>
      </c>
    </row>
    <row r="986" spans="2:20" x14ac:dyDescent="0.25">
      <c r="B986" s="1" t="s">
        <v>39</v>
      </c>
      <c r="C986" s="1" t="s">
        <v>12</v>
      </c>
      <c r="D986" s="1" t="s">
        <v>59</v>
      </c>
      <c r="E986">
        <v>790</v>
      </c>
      <c r="F986">
        <v>85</v>
      </c>
      <c r="G986">
        <v>120</v>
      </c>
      <c r="H986" s="6">
        <v>18</v>
      </c>
      <c r="I986">
        <v>368.51977533348929</v>
      </c>
      <c r="J986">
        <v>0.8</v>
      </c>
      <c r="K986">
        <v>1.2</v>
      </c>
      <c r="L986">
        <v>37</v>
      </c>
      <c r="M986">
        <v>6.5</v>
      </c>
      <c r="N986">
        <v>3150</v>
      </c>
      <c r="O986" s="1" t="s">
        <v>71</v>
      </c>
      <c r="Q986">
        <v>100</v>
      </c>
      <c r="R986" s="2">
        <v>0.85982368399999998</v>
      </c>
      <c r="S986">
        <v>99.732227021221135</v>
      </c>
      <c r="T986" s="2">
        <v>0.45202907199999998</v>
      </c>
    </row>
    <row r="987" spans="2:20" x14ac:dyDescent="0.25">
      <c r="B987" s="1" t="s">
        <v>39</v>
      </c>
      <c r="C987" s="1" t="s">
        <v>12</v>
      </c>
      <c r="D987" s="1" t="s">
        <v>59</v>
      </c>
      <c r="E987">
        <v>790</v>
      </c>
      <c r="F987">
        <v>85</v>
      </c>
      <c r="G987">
        <v>120</v>
      </c>
      <c r="H987" s="6">
        <v>22</v>
      </c>
      <c r="I987">
        <v>368.51977533348929</v>
      </c>
      <c r="J987">
        <v>0.8</v>
      </c>
      <c r="K987">
        <v>1.2</v>
      </c>
      <c r="L987">
        <v>37</v>
      </c>
      <c r="M987">
        <v>6.5</v>
      </c>
      <c r="N987">
        <v>3150</v>
      </c>
      <c r="O987" s="1" t="s">
        <v>71</v>
      </c>
      <c r="Q987">
        <v>100</v>
      </c>
      <c r="R987" s="2">
        <v>0.85653456400000005</v>
      </c>
      <c r="S987">
        <v>99.731465247126508</v>
      </c>
      <c r="T987" s="2">
        <v>0.45147053799999998</v>
      </c>
    </row>
    <row r="988" spans="2:20" x14ac:dyDescent="0.25">
      <c r="B988" s="1" t="s">
        <v>39</v>
      </c>
      <c r="C988" s="1" t="s">
        <v>12</v>
      </c>
      <c r="D988" s="1" t="s">
        <v>59</v>
      </c>
      <c r="E988">
        <v>790</v>
      </c>
      <c r="F988">
        <v>85</v>
      </c>
      <c r="G988">
        <v>120</v>
      </c>
      <c r="H988" s="6">
        <v>26</v>
      </c>
      <c r="I988">
        <v>368.51977533348929</v>
      </c>
      <c r="J988">
        <v>0.8</v>
      </c>
      <c r="K988">
        <v>1.2</v>
      </c>
      <c r="L988">
        <v>37</v>
      </c>
      <c r="M988">
        <v>6.5</v>
      </c>
      <c r="N988">
        <v>3150</v>
      </c>
      <c r="O988" s="1" t="s">
        <v>71</v>
      </c>
      <c r="Q988">
        <v>100</v>
      </c>
      <c r="R988" s="2">
        <v>0.85327051300000001</v>
      </c>
      <c r="S988">
        <v>99.730702279179098</v>
      </c>
      <c r="T988" s="2">
        <v>0.45091058699999997</v>
      </c>
    </row>
    <row r="989" spans="2:20" x14ac:dyDescent="0.25">
      <c r="B989" s="1" t="s">
        <v>39</v>
      </c>
      <c r="C989" s="1" t="s">
        <v>12</v>
      </c>
      <c r="D989" s="1" t="s">
        <v>59</v>
      </c>
      <c r="E989">
        <v>790</v>
      </c>
      <c r="F989">
        <v>85</v>
      </c>
      <c r="G989">
        <v>120</v>
      </c>
      <c r="H989" s="6">
        <v>30</v>
      </c>
      <c r="I989">
        <v>368.51977533348929</v>
      </c>
      <c r="J989">
        <v>0.8</v>
      </c>
      <c r="K989">
        <v>1.2</v>
      </c>
      <c r="L989">
        <v>37</v>
      </c>
      <c r="M989">
        <v>6.5</v>
      </c>
      <c r="N989">
        <v>3150</v>
      </c>
      <c r="O989" s="1" t="s">
        <v>71</v>
      </c>
      <c r="Q989">
        <v>100</v>
      </c>
      <c r="R989" s="2">
        <v>0.85003124399999996</v>
      </c>
      <c r="S989">
        <v>99.729938002708963</v>
      </c>
      <c r="T989" s="2">
        <v>0.450349214</v>
      </c>
    </row>
    <row r="990" spans="2:20" x14ac:dyDescent="0.25">
      <c r="B990" s="1" t="s">
        <v>39</v>
      </c>
      <c r="C990" s="1" t="s">
        <v>12</v>
      </c>
      <c r="D990" s="1" t="s">
        <v>59</v>
      </c>
      <c r="E990">
        <v>790</v>
      </c>
      <c r="F990">
        <v>85</v>
      </c>
      <c r="G990">
        <v>120</v>
      </c>
      <c r="H990" s="6">
        <v>10</v>
      </c>
      <c r="I990">
        <v>368.51977533348929</v>
      </c>
      <c r="J990">
        <v>0.8</v>
      </c>
      <c r="K990">
        <v>1.2</v>
      </c>
      <c r="L990">
        <v>37</v>
      </c>
      <c r="M990">
        <v>8.5</v>
      </c>
      <c r="N990">
        <v>3150</v>
      </c>
      <c r="O990" s="1" t="s">
        <v>71</v>
      </c>
      <c r="Q990">
        <v>100</v>
      </c>
      <c r="R990" s="2">
        <v>0.86647822600000002</v>
      </c>
      <c r="S990">
        <v>99.923909995844426</v>
      </c>
      <c r="T990" s="2">
        <v>0.39624484500000001</v>
      </c>
    </row>
    <row r="991" spans="2:20" x14ac:dyDescent="0.25">
      <c r="B991" s="1" t="s">
        <v>39</v>
      </c>
      <c r="C991" s="1" t="s">
        <v>12</v>
      </c>
      <c r="D991" s="1" t="s">
        <v>59</v>
      </c>
      <c r="E991">
        <v>790</v>
      </c>
      <c r="F991">
        <v>85</v>
      </c>
      <c r="G991">
        <v>120</v>
      </c>
      <c r="H991" s="6">
        <v>14</v>
      </c>
      <c r="I991">
        <v>368.51977533348929</v>
      </c>
      <c r="J991">
        <v>0.8</v>
      </c>
      <c r="K991">
        <v>1.2</v>
      </c>
      <c r="L991">
        <v>37</v>
      </c>
      <c r="M991">
        <v>8.5</v>
      </c>
      <c r="N991">
        <v>3150</v>
      </c>
      <c r="O991" s="1" t="s">
        <v>71</v>
      </c>
      <c r="Q991">
        <v>100</v>
      </c>
      <c r="R991" s="2">
        <v>0.86313816200000004</v>
      </c>
      <c r="S991">
        <v>99.923442590515066</v>
      </c>
      <c r="T991" s="2">
        <v>0.39569068600000001</v>
      </c>
    </row>
    <row r="992" spans="2:20" x14ac:dyDescent="0.25">
      <c r="B992" s="1" t="s">
        <v>39</v>
      </c>
      <c r="C992" s="1" t="s">
        <v>12</v>
      </c>
      <c r="D992" s="1" t="s">
        <v>59</v>
      </c>
      <c r="E992">
        <v>790</v>
      </c>
      <c r="F992">
        <v>85</v>
      </c>
      <c r="G992">
        <v>120</v>
      </c>
      <c r="H992" s="6">
        <v>18</v>
      </c>
      <c r="I992">
        <v>368.51977533348929</v>
      </c>
      <c r="J992">
        <v>0.8</v>
      </c>
      <c r="K992">
        <v>1.2</v>
      </c>
      <c r="L992">
        <v>37</v>
      </c>
      <c r="M992">
        <v>8.5</v>
      </c>
      <c r="N992">
        <v>3150</v>
      </c>
      <c r="O992" s="1" t="s">
        <v>71</v>
      </c>
      <c r="Q992">
        <v>100</v>
      </c>
      <c r="R992" s="2">
        <v>0.85982368399999998</v>
      </c>
      <c r="S992">
        <v>99.922975398567644</v>
      </c>
      <c r="T992" s="2">
        <v>0.395135336</v>
      </c>
    </row>
    <row r="993" spans="2:20" x14ac:dyDescent="0.25">
      <c r="B993" s="1" t="s">
        <v>39</v>
      </c>
      <c r="C993" s="1" t="s">
        <v>12</v>
      </c>
      <c r="D993" s="1" t="s">
        <v>59</v>
      </c>
      <c r="E993">
        <v>790</v>
      </c>
      <c r="F993">
        <v>85</v>
      </c>
      <c r="G993">
        <v>120</v>
      </c>
      <c r="H993" s="6">
        <v>22</v>
      </c>
      <c r="I993">
        <v>368.51977533348929</v>
      </c>
      <c r="J993">
        <v>0.8</v>
      </c>
      <c r="K993">
        <v>1.2</v>
      </c>
      <c r="L993">
        <v>37</v>
      </c>
      <c r="M993">
        <v>8.5</v>
      </c>
      <c r="N993">
        <v>3150</v>
      </c>
      <c r="O993" s="1" t="s">
        <v>71</v>
      </c>
      <c r="Q993">
        <v>100</v>
      </c>
      <c r="R993" s="2">
        <v>0.85653456400000005</v>
      </c>
      <c r="S993">
        <v>99.922507084946446</v>
      </c>
      <c r="T993" s="2">
        <v>0.39457893900000002</v>
      </c>
    </row>
    <row r="994" spans="2:20" x14ac:dyDescent="0.25">
      <c r="B994" s="1" t="s">
        <v>39</v>
      </c>
      <c r="C994" s="1" t="s">
        <v>12</v>
      </c>
      <c r="D994" s="1" t="s">
        <v>59</v>
      </c>
      <c r="E994">
        <v>790</v>
      </c>
      <c r="F994">
        <v>85</v>
      </c>
      <c r="G994">
        <v>120</v>
      </c>
      <c r="H994" s="6">
        <v>26</v>
      </c>
      <c r="I994">
        <v>368.51977533348929</v>
      </c>
      <c r="J994">
        <v>0.8</v>
      </c>
      <c r="K994">
        <v>1.2</v>
      </c>
      <c r="L994">
        <v>37</v>
      </c>
      <c r="M994">
        <v>8.5</v>
      </c>
      <c r="N994">
        <v>3150</v>
      </c>
      <c r="O994" s="1" t="s">
        <v>71</v>
      </c>
      <c r="Q994">
        <v>100</v>
      </c>
      <c r="R994" s="2">
        <v>0.85327051300000001</v>
      </c>
      <c r="S994">
        <v>99.922037854001715</v>
      </c>
      <c r="T994" s="2">
        <v>0.394021489</v>
      </c>
    </row>
    <row r="995" spans="2:20" x14ac:dyDescent="0.25">
      <c r="B995" s="1" t="s">
        <v>39</v>
      </c>
      <c r="C995" s="1" t="s">
        <v>12</v>
      </c>
      <c r="D995" s="1" t="s">
        <v>59</v>
      </c>
      <c r="E995">
        <v>790</v>
      </c>
      <c r="F995">
        <v>85</v>
      </c>
      <c r="G995">
        <v>120</v>
      </c>
      <c r="H995" s="6">
        <v>30</v>
      </c>
      <c r="I995">
        <v>368.51977533348929</v>
      </c>
      <c r="J995">
        <v>0.8</v>
      </c>
      <c r="K995">
        <v>1.2</v>
      </c>
      <c r="L995">
        <v>37</v>
      </c>
      <c r="M995">
        <v>8.5</v>
      </c>
      <c r="N995">
        <v>3150</v>
      </c>
      <c r="O995" s="1" t="s">
        <v>71</v>
      </c>
      <c r="Q995">
        <v>100</v>
      </c>
      <c r="R995" s="2">
        <v>0.85003124399999996</v>
      </c>
      <c r="S995">
        <v>99.921567379968295</v>
      </c>
      <c r="T995" s="2">
        <v>0.39346298299999999</v>
      </c>
    </row>
    <row r="996" spans="2:20" x14ac:dyDescent="0.25">
      <c r="B996" s="1" t="s">
        <v>38</v>
      </c>
      <c r="C996" s="1" t="s">
        <v>57</v>
      </c>
      <c r="D996" s="1" t="s">
        <v>60</v>
      </c>
      <c r="E996">
        <v>100</v>
      </c>
      <c r="F996">
        <v>175</v>
      </c>
      <c r="G996">
        <v>50</v>
      </c>
      <c r="H996" s="6">
        <v>9</v>
      </c>
      <c r="I996">
        <v>725.34051018020136</v>
      </c>
      <c r="J996">
        <v>2.2999999999999998</v>
      </c>
      <c r="K996">
        <v>1.5</v>
      </c>
      <c r="L996">
        <v>185</v>
      </c>
      <c r="M996">
        <v>1.95</v>
      </c>
      <c r="N996">
        <v>1930</v>
      </c>
      <c r="O996" s="1" t="s">
        <v>72</v>
      </c>
      <c r="Q996">
        <v>99.999999999999972</v>
      </c>
      <c r="R996" s="2">
        <v>0.67450518100000001</v>
      </c>
      <c r="S996">
        <v>15.788017701423167</v>
      </c>
      <c r="T996" s="2">
        <v>0.73989018600000001</v>
      </c>
    </row>
    <row r="997" spans="2:20" x14ac:dyDescent="0.25">
      <c r="B997" s="1" t="s">
        <v>38</v>
      </c>
      <c r="C997" s="1" t="s">
        <v>57</v>
      </c>
      <c r="D997" s="1" t="s">
        <v>60</v>
      </c>
      <c r="E997">
        <v>100</v>
      </c>
      <c r="F997">
        <v>175</v>
      </c>
      <c r="G997">
        <v>60</v>
      </c>
      <c r="H997" s="6">
        <v>9</v>
      </c>
      <c r="I997">
        <v>725.34051018020136</v>
      </c>
      <c r="J997">
        <v>2.2999999999999998</v>
      </c>
      <c r="K997">
        <v>1.5</v>
      </c>
      <c r="L997">
        <v>185</v>
      </c>
      <c r="M997">
        <v>1.95</v>
      </c>
      <c r="N997">
        <v>1930</v>
      </c>
      <c r="O997" s="1" t="s">
        <v>72</v>
      </c>
      <c r="Q997">
        <v>99.999999918195485</v>
      </c>
      <c r="R997" s="2">
        <v>0.674599854</v>
      </c>
      <c r="S997">
        <v>15.787550971873078</v>
      </c>
      <c r="T997" s="2">
        <v>0.73989018600000001</v>
      </c>
    </row>
    <row r="998" spans="2:20" x14ac:dyDescent="0.25">
      <c r="B998" s="1" t="s">
        <v>38</v>
      </c>
      <c r="C998" s="1" t="s">
        <v>57</v>
      </c>
      <c r="D998" s="1" t="s">
        <v>60</v>
      </c>
      <c r="E998">
        <v>100</v>
      </c>
      <c r="F998">
        <v>175</v>
      </c>
      <c r="G998">
        <v>70</v>
      </c>
      <c r="H998" s="6">
        <v>9</v>
      </c>
      <c r="I998">
        <v>725.34051018020136</v>
      </c>
      <c r="J998">
        <v>2.2999999999999998</v>
      </c>
      <c r="K998">
        <v>1.5</v>
      </c>
      <c r="L998">
        <v>185</v>
      </c>
      <c r="M998">
        <v>1.95</v>
      </c>
      <c r="N998">
        <v>1930</v>
      </c>
      <c r="O998" s="1" t="s">
        <v>72</v>
      </c>
      <c r="Q998">
        <v>99.999999986746587</v>
      </c>
      <c r="R998" s="2">
        <v>0.67469447100000002</v>
      </c>
      <c r="S998">
        <v>15.787093448358485</v>
      </c>
      <c r="T998" s="2">
        <v>0.73989018600000001</v>
      </c>
    </row>
    <row r="999" spans="2:20" x14ac:dyDescent="0.25">
      <c r="B999" s="1" t="s">
        <v>38</v>
      </c>
      <c r="C999" s="1" t="s">
        <v>57</v>
      </c>
      <c r="D999" s="1" t="s">
        <v>60</v>
      </c>
      <c r="E999">
        <v>100</v>
      </c>
      <c r="F999">
        <v>175</v>
      </c>
      <c r="G999">
        <v>80</v>
      </c>
      <c r="H999" s="6">
        <v>9</v>
      </c>
      <c r="I999">
        <v>725.34051018020136</v>
      </c>
      <c r="J999">
        <v>2.2999999999999998</v>
      </c>
      <c r="K999">
        <v>1.5</v>
      </c>
      <c r="L999">
        <v>185</v>
      </c>
      <c r="M999">
        <v>1.95</v>
      </c>
      <c r="N999">
        <v>1930</v>
      </c>
      <c r="O999" s="1" t="s">
        <v>72</v>
      </c>
      <c r="Q999">
        <v>100.00000005523864</v>
      </c>
      <c r="R999" s="2">
        <v>0.67478903300000004</v>
      </c>
      <c r="S999">
        <v>15.786633409785283</v>
      </c>
      <c r="T999" s="2">
        <v>0.73989018600000001</v>
      </c>
    </row>
    <row r="1000" spans="2:20" x14ac:dyDescent="0.25">
      <c r="B1000" s="1" t="s">
        <v>38</v>
      </c>
      <c r="C1000" s="1" t="s">
        <v>57</v>
      </c>
      <c r="D1000" s="1" t="s">
        <v>60</v>
      </c>
      <c r="E1000">
        <v>100</v>
      </c>
      <c r="F1000">
        <v>175</v>
      </c>
      <c r="G1000">
        <v>90</v>
      </c>
      <c r="H1000" s="6">
        <v>9</v>
      </c>
      <c r="I1000">
        <v>725.34051018020136</v>
      </c>
      <c r="J1000">
        <v>2.2999999999999998</v>
      </c>
      <c r="K1000">
        <v>1.5</v>
      </c>
      <c r="L1000">
        <v>185</v>
      </c>
      <c r="M1000">
        <v>1.95</v>
      </c>
      <c r="N1000">
        <v>1930</v>
      </c>
      <c r="O1000" s="1" t="s">
        <v>72</v>
      </c>
      <c r="Q1000">
        <v>99.999999973516083</v>
      </c>
      <c r="R1000" s="2">
        <v>0.67488354100000003</v>
      </c>
      <c r="S1000">
        <v>15.786173539212916</v>
      </c>
      <c r="T1000" s="2">
        <v>0.73989018600000001</v>
      </c>
    </row>
    <row r="1001" spans="2:20" x14ac:dyDescent="0.25">
      <c r="B1001" s="1" t="s">
        <v>38</v>
      </c>
      <c r="C1001" s="1" t="s">
        <v>57</v>
      </c>
      <c r="D1001" s="1" t="s">
        <v>60</v>
      </c>
      <c r="E1001">
        <v>100</v>
      </c>
      <c r="F1001">
        <v>175</v>
      </c>
      <c r="G1001">
        <v>100</v>
      </c>
      <c r="H1001" s="6">
        <v>9</v>
      </c>
      <c r="I1001">
        <v>725.34051018020136</v>
      </c>
      <c r="J1001">
        <v>2.2999999999999998</v>
      </c>
      <c r="K1001">
        <v>1.5</v>
      </c>
      <c r="L1001">
        <v>185</v>
      </c>
      <c r="M1001">
        <v>1.95</v>
      </c>
      <c r="N1001">
        <v>1930</v>
      </c>
      <c r="O1001" s="1" t="s">
        <v>72</v>
      </c>
      <c r="Q1001">
        <v>100.00000004195486</v>
      </c>
      <c r="R1001" s="2">
        <v>0.67495586299999999</v>
      </c>
      <c r="S1001">
        <v>15.785609362484958</v>
      </c>
      <c r="T1001" s="2">
        <v>0.73989018600000001</v>
      </c>
    </row>
    <row r="1002" spans="2:20" x14ac:dyDescent="0.25">
      <c r="B1002" s="1" t="s">
        <v>38</v>
      </c>
      <c r="C1002" s="1" t="s">
        <v>57</v>
      </c>
      <c r="D1002" s="1" t="s">
        <v>60</v>
      </c>
      <c r="E1002">
        <v>100</v>
      </c>
      <c r="F1002">
        <v>175</v>
      </c>
      <c r="G1002">
        <v>110</v>
      </c>
      <c r="H1002" s="6">
        <v>9</v>
      </c>
      <c r="I1002">
        <v>725.34051018020136</v>
      </c>
      <c r="J1002">
        <v>2.2999999999999998</v>
      </c>
      <c r="K1002">
        <v>1.5</v>
      </c>
      <c r="L1002">
        <v>185</v>
      </c>
      <c r="M1002">
        <v>1.95</v>
      </c>
      <c r="N1002">
        <v>1930</v>
      </c>
      <c r="O1002" s="1" t="s">
        <v>72</v>
      </c>
      <c r="Q1002">
        <v>99.999999960308315</v>
      </c>
      <c r="R1002" s="2">
        <v>0.67505026400000001</v>
      </c>
      <c r="S1002">
        <v>15.785147292818325</v>
      </c>
      <c r="T1002" s="2">
        <v>0.73989018600000001</v>
      </c>
    </row>
    <row r="1003" spans="2:20" x14ac:dyDescent="0.25">
      <c r="B1003" s="1" t="s">
        <v>38</v>
      </c>
      <c r="C1003" s="1" t="s">
        <v>57</v>
      </c>
      <c r="D1003" s="1" t="s">
        <v>60</v>
      </c>
      <c r="E1003">
        <v>100</v>
      </c>
      <c r="F1003">
        <v>175</v>
      </c>
      <c r="G1003">
        <v>120</v>
      </c>
      <c r="H1003" s="6">
        <v>9</v>
      </c>
      <c r="I1003">
        <v>725.34051018020136</v>
      </c>
      <c r="J1003">
        <v>2.2999999999999998</v>
      </c>
      <c r="K1003">
        <v>1.5</v>
      </c>
      <c r="L1003">
        <v>185</v>
      </c>
      <c r="M1003">
        <v>1.95</v>
      </c>
      <c r="N1003">
        <v>1930</v>
      </c>
      <c r="O1003" s="1" t="s">
        <v>72</v>
      </c>
      <c r="Q1003">
        <v>100.00000002869393</v>
      </c>
      <c r="R1003" s="2">
        <v>0.67514461000000003</v>
      </c>
      <c r="S1003">
        <v>15.784689908608437</v>
      </c>
      <c r="T1003" s="2">
        <v>0.73989018600000001</v>
      </c>
    </row>
    <row r="1004" spans="2:20" x14ac:dyDescent="0.25">
      <c r="B1004" s="1" t="s">
        <v>38</v>
      </c>
      <c r="C1004" s="1" t="s">
        <v>57</v>
      </c>
      <c r="D1004" s="1" t="s">
        <v>60</v>
      </c>
      <c r="E1004">
        <v>300</v>
      </c>
      <c r="F1004">
        <v>175</v>
      </c>
      <c r="G1004">
        <v>50</v>
      </c>
      <c r="H1004" s="6">
        <v>9</v>
      </c>
      <c r="I1004">
        <v>725.34051018020136</v>
      </c>
      <c r="J1004">
        <v>2.2999999999999998</v>
      </c>
      <c r="K1004">
        <v>1.5</v>
      </c>
      <c r="L1004">
        <v>185</v>
      </c>
      <c r="M1004">
        <v>1.95</v>
      </c>
      <c r="N1004">
        <v>1930</v>
      </c>
      <c r="O1004" s="1" t="s">
        <v>72</v>
      </c>
      <c r="Q1004">
        <v>99.999999848825638</v>
      </c>
      <c r="R1004" s="2">
        <v>0.86115093300000001</v>
      </c>
      <c r="S1004">
        <v>15.842172152865627</v>
      </c>
      <c r="T1004" s="2">
        <v>0.77889219200000004</v>
      </c>
    </row>
    <row r="1005" spans="2:20" x14ac:dyDescent="0.25">
      <c r="B1005" s="1" t="s">
        <v>38</v>
      </c>
      <c r="C1005" s="1" t="s">
        <v>57</v>
      </c>
      <c r="D1005" s="1" t="s">
        <v>60</v>
      </c>
      <c r="E1005">
        <v>300</v>
      </c>
      <c r="F1005">
        <v>175</v>
      </c>
      <c r="G1005">
        <v>60</v>
      </c>
      <c r="H1005" s="6">
        <v>9</v>
      </c>
      <c r="I1005">
        <v>725.34051018020136</v>
      </c>
      <c r="J1005">
        <v>2.2999999999999998</v>
      </c>
      <c r="K1005">
        <v>1.5</v>
      </c>
      <c r="L1005">
        <v>185</v>
      </c>
      <c r="M1005">
        <v>1.95</v>
      </c>
      <c r="N1005">
        <v>1930</v>
      </c>
      <c r="O1005" s="1" t="s">
        <v>72</v>
      </c>
      <c r="Q1005">
        <v>99.999999972399948</v>
      </c>
      <c r="R1005" s="2">
        <v>0.86116818299999998</v>
      </c>
      <c r="S1005">
        <v>15.841761181221459</v>
      </c>
      <c r="T1005" s="2">
        <v>0.77889219200000004</v>
      </c>
    </row>
    <row r="1006" spans="2:20" x14ac:dyDescent="0.25">
      <c r="B1006" s="1" t="s">
        <v>38</v>
      </c>
      <c r="C1006" s="1" t="s">
        <v>57</v>
      </c>
      <c r="D1006" s="1" t="s">
        <v>60</v>
      </c>
      <c r="E1006">
        <v>300</v>
      </c>
      <c r="F1006">
        <v>175</v>
      </c>
      <c r="G1006">
        <v>70</v>
      </c>
      <c r="H1006" s="6">
        <v>9</v>
      </c>
      <c r="I1006">
        <v>725.34051018020136</v>
      </c>
      <c r="J1006">
        <v>2.2999999999999998</v>
      </c>
      <c r="K1006">
        <v>1.5</v>
      </c>
      <c r="L1006">
        <v>185</v>
      </c>
      <c r="M1006">
        <v>1.95</v>
      </c>
      <c r="N1006">
        <v>1930</v>
      </c>
      <c r="O1006" s="1" t="s">
        <v>72</v>
      </c>
      <c r="Q1006">
        <v>100.00000009593855</v>
      </c>
      <c r="R1006" s="2">
        <v>0.86118543000000003</v>
      </c>
      <c r="S1006">
        <v>15.841354476402849</v>
      </c>
      <c r="T1006" s="2">
        <v>0.77889219200000004</v>
      </c>
    </row>
    <row r="1007" spans="2:20" x14ac:dyDescent="0.25">
      <c r="B1007" s="1" t="s">
        <v>38</v>
      </c>
      <c r="C1007" s="1" t="s">
        <v>57</v>
      </c>
      <c r="D1007" s="1" t="s">
        <v>60</v>
      </c>
      <c r="E1007">
        <v>300</v>
      </c>
      <c r="F1007">
        <v>175</v>
      </c>
      <c r="G1007">
        <v>80</v>
      </c>
      <c r="H1007" s="6">
        <v>9</v>
      </c>
      <c r="I1007">
        <v>725.34051018020136</v>
      </c>
      <c r="J1007">
        <v>2.2999999999999998</v>
      </c>
      <c r="K1007">
        <v>1.5</v>
      </c>
      <c r="L1007">
        <v>185</v>
      </c>
      <c r="M1007">
        <v>1.95</v>
      </c>
      <c r="N1007">
        <v>1930</v>
      </c>
      <c r="O1007" s="1" t="s">
        <v>72</v>
      </c>
      <c r="Q1007">
        <v>100.00000021944153</v>
      </c>
      <c r="R1007" s="2">
        <v>0.86120267100000003</v>
      </c>
      <c r="S1007">
        <v>15.840945420100574</v>
      </c>
      <c r="T1007" s="2">
        <v>0.77889219200000004</v>
      </c>
    </row>
    <row r="1008" spans="2:20" x14ac:dyDescent="0.25">
      <c r="B1008" s="1" t="s">
        <v>38</v>
      </c>
      <c r="C1008" s="1" t="s">
        <v>57</v>
      </c>
      <c r="D1008" s="1" t="s">
        <v>60</v>
      </c>
      <c r="E1008">
        <v>300</v>
      </c>
      <c r="F1008">
        <v>175</v>
      </c>
      <c r="G1008">
        <v>90</v>
      </c>
      <c r="H1008" s="6">
        <v>9</v>
      </c>
      <c r="I1008">
        <v>725.34051018020136</v>
      </c>
      <c r="J1008">
        <v>2.2999999999999998</v>
      </c>
      <c r="K1008">
        <v>1.5</v>
      </c>
      <c r="L1008">
        <v>185</v>
      </c>
      <c r="M1008">
        <v>1.95</v>
      </c>
      <c r="N1008">
        <v>1930</v>
      </c>
      <c r="O1008" s="1" t="s">
        <v>72</v>
      </c>
      <c r="Q1008">
        <v>99.999999840043486</v>
      </c>
      <c r="R1008" s="2">
        <v>0.86118369699999997</v>
      </c>
      <c r="S1008">
        <v>15.839920714887015</v>
      </c>
      <c r="T1008" s="2">
        <v>0.77883308399999995</v>
      </c>
    </row>
    <row r="1009" spans="2:20" x14ac:dyDescent="0.25">
      <c r="B1009" s="1" t="s">
        <v>38</v>
      </c>
      <c r="C1009" s="1" t="s">
        <v>57</v>
      </c>
      <c r="D1009" s="1" t="s">
        <v>60</v>
      </c>
      <c r="E1009">
        <v>300</v>
      </c>
      <c r="F1009">
        <v>175</v>
      </c>
      <c r="G1009">
        <v>100</v>
      </c>
      <c r="H1009" s="6">
        <v>9</v>
      </c>
      <c r="I1009">
        <v>725.34051018020136</v>
      </c>
      <c r="J1009">
        <v>2.2999999999999998</v>
      </c>
      <c r="K1009">
        <v>1.5</v>
      </c>
      <c r="L1009">
        <v>185</v>
      </c>
      <c r="M1009">
        <v>1.95</v>
      </c>
      <c r="N1009">
        <v>1930</v>
      </c>
      <c r="O1009" s="1" t="s">
        <v>72</v>
      </c>
      <c r="Q1009">
        <v>99.999999963547765</v>
      </c>
      <c r="R1009" s="2">
        <v>0.86120093399999997</v>
      </c>
      <c r="S1009">
        <v>15.839509851135722</v>
      </c>
      <c r="T1009" s="2">
        <v>0.77883308399999995</v>
      </c>
    </row>
    <row r="1010" spans="2:20" x14ac:dyDescent="0.25">
      <c r="B1010" s="1" t="s">
        <v>38</v>
      </c>
      <c r="C1010" s="1" t="s">
        <v>57</v>
      </c>
      <c r="D1010" s="1" t="s">
        <v>60</v>
      </c>
      <c r="E1010">
        <v>300</v>
      </c>
      <c r="F1010">
        <v>175</v>
      </c>
      <c r="G1010">
        <v>110</v>
      </c>
      <c r="H1010" s="6">
        <v>9</v>
      </c>
      <c r="I1010">
        <v>725.34051018020136</v>
      </c>
      <c r="J1010">
        <v>2.2999999999999998</v>
      </c>
      <c r="K1010">
        <v>1.5</v>
      </c>
      <c r="L1010">
        <v>185</v>
      </c>
      <c r="M1010">
        <v>1.95</v>
      </c>
      <c r="N1010">
        <v>1930</v>
      </c>
      <c r="O1010" s="1" t="s">
        <v>72</v>
      </c>
      <c r="Q1010">
        <v>100.00000008701643</v>
      </c>
      <c r="R1010" s="2">
        <v>0.86121816699999998</v>
      </c>
      <c r="S1010">
        <v>15.839103128252278</v>
      </c>
      <c r="T1010" s="2">
        <v>0.77883308399999995</v>
      </c>
    </row>
    <row r="1011" spans="2:20" x14ac:dyDescent="0.25">
      <c r="B1011" s="1" t="s">
        <v>38</v>
      </c>
      <c r="C1011" s="1" t="s">
        <v>57</v>
      </c>
      <c r="D1011" s="1" t="s">
        <v>60</v>
      </c>
      <c r="E1011">
        <v>300</v>
      </c>
      <c r="F1011">
        <v>175</v>
      </c>
      <c r="G1011">
        <v>120</v>
      </c>
      <c r="H1011" s="6">
        <v>9</v>
      </c>
      <c r="I1011">
        <v>725.34051018020136</v>
      </c>
      <c r="J1011">
        <v>2.2999999999999998</v>
      </c>
      <c r="K1011">
        <v>1.5</v>
      </c>
      <c r="L1011">
        <v>185</v>
      </c>
      <c r="M1011">
        <v>1.95</v>
      </c>
      <c r="N1011">
        <v>1930</v>
      </c>
      <c r="O1011" s="1" t="s">
        <v>72</v>
      </c>
      <c r="Q1011">
        <v>100.0000002104495</v>
      </c>
      <c r="R1011" s="2">
        <v>0.86123539500000001</v>
      </c>
      <c r="S1011">
        <v>15.838694304169966</v>
      </c>
      <c r="T1011" s="2">
        <v>0.77883308399999995</v>
      </c>
    </row>
    <row r="1012" spans="2:20" x14ac:dyDescent="0.25">
      <c r="B1012" s="1" t="s">
        <v>38</v>
      </c>
      <c r="C1012" s="1" t="s">
        <v>57</v>
      </c>
      <c r="D1012" s="1" t="s">
        <v>60</v>
      </c>
      <c r="E1012">
        <v>500</v>
      </c>
      <c r="F1012">
        <v>175</v>
      </c>
      <c r="G1012">
        <v>50</v>
      </c>
      <c r="H1012" s="6">
        <v>9</v>
      </c>
      <c r="I1012">
        <v>725.34051018020136</v>
      </c>
      <c r="J1012">
        <v>2.2999999999999998</v>
      </c>
      <c r="K1012">
        <v>1.5</v>
      </c>
      <c r="L1012">
        <v>185</v>
      </c>
      <c r="M1012">
        <v>1.95</v>
      </c>
      <c r="N1012">
        <v>1930</v>
      </c>
      <c r="O1012" s="1" t="s">
        <v>72</v>
      </c>
      <c r="Q1012">
        <v>99.999999969515926</v>
      </c>
      <c r="R1012" s="2">
        <v>0.91182860499999996</v>
      </c>
      <c r="S1012">
        <v>15.893137956792611</v>
      </c>
      <c r="T1012" s="2">
        <v>0.81271605300000005</v>
      </c>
    </row>
    <row r="1013" spans="2:20" x14ac:dyDescent="0.25">
      <c r="B1013" s="1" t="s">
        <v>38</v>
      </c>
      <c r="C1013" s="1" t="s">
        <v>57</v>
      </c>
      <c r="D1013" s="1" t="s">
        <v>60</v>
      </c>
      <c r="E1013">
        <v>500</v>
      </c>
      <c r="F1013">
        <v>175</v>
      </c>
      <c r="G1013">
        <v>60</v>
      </c>
      <c r="H1013" s="6">
        <v>9</v>
      </c>
      <c r="I1013">
        <v>725.34051018020136</v>
      </c>
      <c r="J1013">
        <v>2.2999999999999998</v>
      </c>
      <c r="K1013">
        <v>1.5</v>
      </c>
      <c r="L1013">
        <v>185</v>
      </c>
      <c r="M1013">
        <v>1.95</v>
      </c>
      <c r="N1013">
        <v>1930</v>
      </c>
      <c r="O1013" s="1" t="s">
        <v>72</v>
      </c>
      <c r="Q1013">
        <v>100.00000004370679</v>
      </c>
      <c r="R1013" s="2">
        <v>0.91183557000000004</v>
      </c>
      <c r="S1013">
        <v>15.892767712108856</v>
      </c>
      <c r="T1013" s="2">
        <v>0.81271605300000005</v>
      </c>
    </row>
    <row r="1014" spans="2:20" x14ac:dyDescent="0.25">
      <c r="B1014" s="1" t="s">
        <v>38</v>
      </c>
      <c r="C1014" s="1" t="s">
        <v>57</v>
      </c>
      <c r="D1014" s="1" t="s">
        <v>60</v>
      </c>
      <c r="E1014">
        <v>500</v>
      </c>
      <c r="F1014">
        <v>175</v>
      </c>
      <c r="G1014">
        <v>70</v>
      </c>
      <c r="H1014" s="6">
        <v>9</v>
      </c>
      <c r="I1014">
        <v>725.34051018020136</v>
      </c>
      <c r="J1014">
        <v>2.2999999999999998</v>
      </c>
      <c r="K1014">
        <v>1.5</v>
      </c>
      <c r="L1014">
        <v>185</v>
      </c>
      <c r="M1014">
        <v>1.95</v>
      </c>
      <c r="N1014">
        <v>1930</v>
      </c>
      <c r="O1014" s="1" t="s">
        <v>72</v>
      </c>
      <c r="Q1014">
        <v>100.00000011788481</v>
      </c>
      <c r="R1014" s="2">
        <v>0.91184253299999996</v>
      </c>
      <c r="S1014">
        <v>15.89240140174323</v>
      </c>
      <c r="T1014" s="2">
        <v>0.81271605300000005</v>
      </c>
    </row>
    <row r="1015" spans="2:20" x14ac:dyDescent="0.25">
      <c r="B1015" s="1" t="s">
        <v>38</v>
      </c>
      <c r="C1015" s="1" t="s">
        <v>57</v>
      </c>
      <c r="D1015" s="1" t="s">
        <v>60</v>
      </c>
      <c r="E1015">
        <v>500</v>
      </c>
      <c r="F1015">
        <v>175</v>
      </c>
      <c r="G1015">
        <v>80</v>
      </c>
      <c r="H1015" s="6">
        <v>9</v>
      </c>
      <c r="I1015">
        <v>725.34051018020136</v>
      </c>
      <c r="J1015">
        <v>2.2999999999999998</v>
      </c>
      <c r="K1015">
        <v>1.5</v>
      </c>
      <c r="L1015">
        <v>185</v>
      </c>
      <c r="M1015">
        <v>1.95</v>
      </c>
      <c r="N1015">
        <v>1930</v>
      </c>
      <c r="O1015" s="1" t="s">
        <v>72</v>
      </c>
      <c r="Q1015">
        <v>99.9999998900214</v>
      </c>
      <c r="R1015" s="2">
        <v>0.91184949599999998</v>
      </c>
      <c r="S1015">
        <v>15.892033205774787</v>
      </c>
      <c r="T1015" s="2">
        <v>0.81271605300000005</v>
      </c>
    </row>
    <row r="1016" spans="2:20" x14ac:dyDescent="0.25">
      <c r="B1016" s="1" t="s">
        <v>38</v>
      </c>
      <c r="C1016" s="1" t="s">
        <v>57</v>
      </c>
      <c r="D1016" s="1" t="s">
        <v>60</v>
      </c>
      <c r="E1016">
        <v>500</v>
      </c>
      <c r="F1016">
        <v>175</v>
      </c>
      <c r="G1016">
        <v>90</v>
      </c>
      <c r="H1016" s="6">
        <v>9</v>
      </c>
      <c r="I1016">
        <v>725.34051018020136</v>
      </c>
      <c r="J1016">
        <v>2.2999999999999998</v>
      </c>
      <c r="K1016">
        <v>1.5</v>
      </c>
      <c r="L1016">
        <v>185</v>
      </c>
      <c r="M1016">
        <v>1.95</v>
      </c>
      <c r="N1016">
        <v>1930</v>
      </c>
      <c r="O1016" s="1" t="s">
        <v>72</v>
      </c>
      <c r="Q1016">
        <v>99.999999964199873</v>
      </c>
      <c r="R1016" s="2">
        <v>0.91181582400000005</v>
      </c>
      <c r="S1016">
        <v>15.889157193432883</v>
      </c>
      <c r="T1016" s="2">
        <v>0.81256826999999998</v>
      </c>
    </row>
    <row r="1017" spans="2:20" x14ac:dyDescent="0.25">
      <c r="B1017" s="1" t="s">
        <v>38</v>
      </c>
      <c r="C1017" s="1" t="s">
        <v>57</v>
      </c>
      <c r="D1017" s="1" t="s">
        <v>60</v>
      </c>
      <c r="E1017">
        <v>500</v>
      </c>
      <c r="F1017">
        <v>175</v>
      </c>
      <c r="G1017">
        <v>100</v>
      </c>
      <c r="H1017" s="6">
        <v>9</v>
      </c>
      <c r="I1017">
        <v>725.34051018020136</v>
      </c>
      <c r="J1017">
        <v>2.2999999999999998</v>
      </c>
      <c r="K1017">
        <v>1.5</v>
      </c>
      <c r="L1017">
        <v>185</v>
      </c>
      <c r="M1017">
        <v>1.95</v>
      </c>
      <c r="N1017">
        <v>1930</v>
      </c>
      <c r="O1017" s="1" t="s">
        <v>72</v>
      </c>
      <c r="Q1017">
        <v>100.00000003836551</v>
      </c>
      <c r="R1017" s="2">
        <v>0.91182278699999997</v>
      </c>
      <c r="S1017">
        <v>15.888787420706942</v>
      </c>
      <c r="T1017" s="2">
        <v>0.81256826999999998</v>
      </c>
    </row>
    <row r="1018" spans="2:20" x14ac:dyDescent="0.25">
      <c r="B1018" s="1" t="s">
        <v>38</v>
      </c>
      <c r="C1018" s="1" t="s">
        <v>57</v>
      </c>
      <c r="D1018" s="1" t="s">
        <v>60</v>
      </c>
      <c r="E1018">
        <v>500</v>
      </c>
      <c r="F1018">
        <v>175</v>
      </c>
      <c r="G1018">
        <v>110</v>
      </c>
      <c r="H1018" s="6">
        <v>9</v>
      </c>
      <c r="I1018">
        <v>725.34051018020136</v>
      </c>
      <c r="J1018">
        <v>2.2999999999999998</v>
      </c>
      <c r="K1018">
        <v>1.5</v>
      </c>
      <c r="L1018">
        <v>185</v>
      </c>
      <c r="M1018">
        <v>1.95</v>
      </c>
      <c r="N1018">
        <v>1930</v>
      </c>
      <c r="O1018" s="1" t="s">
        <v>72</v>
      </c>
      <c r="Q1018">
        <v>100.00000011251829</v>
      </c>
      <c r="R1018" s="2">
        <v>0.91182974900000002</v>
      </c>
      <c r="S1018">
        <v>15.888421357067532</v>
      </c>
      <c r="T1018" s="2">
        <v>0.81256826999999998</v>
      </c>
    </row>
    <row r="1019" spans="2:20" x14ac:dyDescent="0.25">
      <c r="B1019" s="1" t="s">
        <v>38</v>
      </c>
      <c r="C1019" s="1" t="s">
        <v>57</v>
      </c>
      <c r="D1019" s="1" t="s">
        <v>60</v>
      </c>
      <c r="E1019">
        <v>500</v>
      </c>
      <c r="F1019">
        <v>175</v>
      </c>
      <c r="G1019">
        <v>120</v>
      </c>
      <c r="H1019" s="6">
        <v>9</v>
      </c>
      <c r="I1019">
        <v>725.34051018020136</v>
      </c>
      <c r="J1019">
        <v>2.2999999999999998</v>
      </c>
      <c r="K1019">
        <v>1.5</v>
      </c>
      <c r="L1019">
        <v>185</v>
      </c>
      <c r="M1019">
        <v>1.95</v>
      </c>
      <c r="N1019">
        <v>1930</v>
      </c>
      <c r="O1019" s="1" t="s">
        <v>72</v>
      </c>
      <c r="Q1019">
        <v>99.999999884734237</v>
      </c>
      <c r="R1019" s="2">
        <v>0.91183670999999999</v>
      </c>
      <c r="S1019">
        <v>15.888053296637207</v>
      </c>
      <c r="T1019" s="2">
        <v>0.81256826999999998</v>
      </c>
    </row>
    <row r="1020" spans="2:20" x14ac:dyDescent="0.25">
      <c r="B1020" s="1" t="s">
        <v>38</v>
      </c>
      <c r="C1020" s="1" t="s">
        <v>57</v>
      </c>
      <c r="D1020" s="1" t="s">
        <v>60</v>
      </c>
      <c r="E1020">
        <v>700</v>
      </c>
      <c r="F1020">
        <v>175</v>
      </c>
      <c r="G1020">
        <v>50</v>
      </c>
      <c r="H1020" s="6">
        <v>9</v>
      </c>
      <c r="I1020">
        <v>725.34051018020136</v>
      </c>
      <c r="J1020">
        <v>2.2999999999999998</v>
      </c>
      <c r="K1020">
        <v>1.5</v>
      </c>
      <c r="L1020">
        <v>185</v>
      </c>
      <c r="M1020">
        <v>1.95</v>
      </c>
      <c r="N1020">
        <v>1930</v>
      </c>
      <c r="O1020" s="1" t="s">
        <v>72</v>
      </c>
      <c r="Q1020">
        <v>100.00000002129264</v>
      </c>
      <c r="R1020" s="2">
        <v>0.94914051499999996</v>
      </c>
      <c r="S1020">
        <v>15.876802944593727</v>
      </c>
      <c r="T1020" s="2">
        <v>0.83519974699999999</v>
      </c>
    </row>
    <row r="1021" spans="2:20" x14ac:dyDescent="0.25">
      <c r="B1021" s="1" t="s">
        <v>38</v>
      </c>
      <c r="C1021" s="1" t="s">
        <v>57</v>
      </c>
      <c r="D1021" s="1" t="s">
        <v>60</v>
      </c>
      <c r="E1021">
        <v>700</v>
      </c>
      <c r="F1021">
        <v>175</v>
      </c>
      <c r="G1021">
        <v>60</v>
      </c>
      <c r="H1021" s="6">
        <v>9</v>
      </c>
      <c r="I1021">
        <v>725.34051018020136</v>
      </c>
      <c r="J1021">
        <v>2.2999999999999998</v>
      </c>
      <c r="K1021">
        <v>1.5</v>
      </c>
      <c r="L1021">
        <v>185</v>
      </c>
      <c r="M1021">
        <v>1.95</v>
      </c>
      <c r="N1021">
        <v>1930</v>
      </c>
      <c r="O1021" s="1" t="s">
        <v>72</v>
      </c>
      <c r="Q1021">
        <v>100.0000000743003</v>
      </c>
      <c r="R1021" s="2">
        <v>0.94915398699999998</v>
      </c>
      <c r="S1021">
        <v>15.876655768662987</v>
      </c>
      <c r="T1021" s="2">
        <v>0.83519974699999999</v>
      </c>
    </row>
    <row r="1022" spans="2:20" x14ac:dyDescent="0.25">
      <c r="B1022" s="1" t="s">
        <v>38</v>
      </c>
      <c r="C1022" s="1" t="s">
        <v>57</v>
      </c>
      <c r="D1022" s="1" t="s">
        <v>60</v>
      </c>
      <c r="E1022">
        <v>700</v>
      </c>
      <c r="F1022">
        <v>175</v>
      </c>
      <c r="G1022">
        <v>70</v>
      </c>
      <c r="H1022" s="6">
        <v>9</v>
      </c>
      <c r="I1022">
        <v>725.34051018020136</v>
      </c>
      <c r="J1022">
        <v>2.2999999999999998</v>
      </c>
      <c r="K1022">
        <v>1.5</v>
      </c>
      <c r="L1022">
        <v>185</v>
      </c>
      <c r="M1022">
        <v>1.95</v>
      </c>
      <c r="N1022">
        <v>1930</v>
      </c>
      <c r="O1022" s="1" t="s">
        <v>72</v>
      </c>
      <c r="Q1022">
        <v>99.999999911471875</v>
      </c>
      <c r="R1022" s="2">
        <v>0.94916842800000001</v>
      </c>
      <c r="S1022">
        <v>15.876528711023434</v>
      </c>
      <c r="T1022" s="2">
        <v>0.83519974699999999</v>
      </c>
    </row>
    <row r="1023" spans="2:20" x14ac:dyDescent="0.25">
      <c r="B1023" s="1" t="s">
        <v>38</v>
      </c>
      <c r="C1023" s="1" t="s">
        <v>57</v>
      </c>
      <c r="D1023" s="1" t="s">
        <v>60</v>
      </c>
      <c r="E1023">
        <v>700</v>
      </c>
      <c r="F1023">
        <v>175</v>
      </c>
      <c r="G1023">
        <v>80</v>
      </c>
      <c r="H1023" s="6">
        <v>9</v>
      </c>
      <c r="I1023">
        <v>725.34051018020136</v>
      </c>
      <c r="J1023">
        <v>2.2999999999999998</v>
      </c>
      <c r="K1023">
        <v>1.5</v>
      </c>
      <c r="L1023">
        <v>185</v>
      </c>
      <c r="M1023">
        <v>1.95</v>
      </c>
      <c r="N1023">
        <v>1930</v>
      </c>
      <c r="O1023" s="1" t="s">
        <v>72</v>
      </c>
      <c r="Q1023">
        <v>99.999999964479784</v>
      </c>
      <c r="R1023" s="2">
        <v>0.94892098000000003</v>
      </c>
      <c r="S1023">
        <v>15.872040243086371</v>
      </c>
      <c r="T1023" s="2">
        <v>0.83507369499999995</v>
      </c>
    </row>
    <row r="1024" spans="2:20" x14ac:dyDescent="0.25">
      <c r="B1024" s="1" t="s">
        <v>38</v>
      </c>
      <c r="C1024" s="1" t="s">
        <v>57</v>
      </c>
      <c r="D1024" s="1" t="s">
        <v>60</v>
      </c>
      <c r="E1024">
        <v>700</v>
      </c>
      <c r="F1024">
        <v>175</v>
      </c>
      <c r="G1024">
        <v>90</v>
      </c>
      <c r="H1024" s="6">
        <v>9</v>
      </c>
      <c r="I1024">
        <v>725.34051018020136</v>
      </c>
      <c r="J1024">
        <v>2.2999999999999998</v>
      </c>
      <c r="K1024">
        <v>1.5</v>
      </c>
      <c r="L1024">
        <v>185</v>
      </c>
      <c r="M1024">
        <v>1.95</v>
      </c>
      <c r="N1024">
        <v>1930</v>
      </c>
      <c r="O1024" s="1" t="s">
        <v>72</v>
      </c>
      <c r="Q1024">
        <v>100.00000001748111</v>
      </c>
      <c r="R1024" s="2">
        <v>0.94893473900000003</v>
      </c>
      <c r="S1024">
        <v>15.871899105940381</v>
      </c>
      <c r="T1024" s="2">
        <v>0.83507369499999995</v>
      </c>
    </row>
    <row r="1025" spans="2:20" x14ac:dyDescent="0.25">
      <c r="B1025" s="1" t="s">
        <v>38</v>
      </c>
      <c r="C1025" s="1" t="s">
        <v>57</v>
      </c>
      <c r="D1025" s="1" t="s">
        <v>60</v>
      </c>
      <c r="E1025">
        <v>700</v>
      </c>
      <c r="F1025">
        <v>175</v>
      </c>
      <c r="G1025">
        <v>100</v>
      </c>
      <c r="H1025" s="6">
        <v>9</v>
      </c>
      <c r="I1025">
        <v>725.34051018020136</v>
      </c>
      <c r="J1025">
        <v>2.2999999999999998</v>
      </c>
      <c r="K1025">
        <v>1.5</v>
      </c>
      <c r="L1025">
        <v>185</v>
      </c>
      <c r="M1025">
        <v>1.95</v>
      </c>
      <c r="N1025">
        <v>1930</v>
      </c>
      <c r="O1025" s="1" t="s">
        <v>72</v>
      </c>
      <c r="Q1025">
        <v>100.00000007047591</v>
      </c>
      <c r="R1025" s="2">
        <v>0.948949182</v>
      </c>
      <c r="S1025">
        <v>15.871772125682272</v>
      </c>
      <c r="T1025" s="2">
        <v>0.83507369499999995</v>
      </c>
    </row>
    <row r="1026" spans="2:20" x14ac:dyDescent="0.25">
      <c r="B1026" s="1" t="s">
        <v>38</v>
      </c>
      <c r="C1026" s="1" t="s">
        <v>57</v>
      </c>
      <c r="D1026" s="1" t="s">
        <v>60</v>
      </c>
      <c r="E1026">
        <v>700</v>
      </c>
      <c r="F1026">
        <v>175</v>
      </c>
      <c r="G1026">
        <v>110</v>
      </c>
      <c r="H1026" s="6">
        <v>9</v>
      </c>
      <c r="I1026">
        <v>725.34051018020136</v>
      </c>
      <c r="J1026">
        <v>2.2999999999999998</v>
      </c>
      <c r="K1026">
        <v>1.5</v>
      </c>
      <c r="L1026">
        <v>185</v>
      </c>
      <c r="M1026">
        <v>1.95</v>
      </c>
      <c r="N1026">
        <v>1930</v>
      </c>
      <c r="O1026" s="1" t="s">
        <v>72</v>
      </c>
      <c r="Q1026">
        <v>99.999999907688021</v>
      </c>
      <c r="R1026" s="2">
        <v>0.94896362000000001</v>
      </c>
      <c r="S1026">
        <v>15.871645044889508</v>
      </c>
      <c r="T1026" s="2">
        <v>0.83507369499999995</v>
      </c>
    </row>
    <row r="1027" spans="2:20" x14ac:dyDescent="0.25">
      <c r="B1027" s="1" t="s">
        <v>38</v>
      </c>
      <c r="C1027" s="1" t="s">
        <v>57</v>
      </c>
      <c r="D1027" s="1" t="s">
        <v>60</v>
      </c>
      <c r="E1027">
        <v>700</v>
      </c>
      <c r="F1027">
        <v>175</v>
      </c>
      <c r="G1027">
        <v>120</v>
      </c>
      <c r="H1027" s="6">
        <v>9</v>
      </c>
      <c r="I1027">
        <v>725.34051018020136</v>
      </c>
      <c r="J1027">
        <v>2.2999999999999998</v>
      </c>
      <c r="K1027">
        <v>1.5</v>
      </c>
      <c r="L1027">
        <v>185</v>
      </c>
      <c r="M1027">
        <v>1.95</v>
      </c>
      <c r="N1027">
        <v>1930</v>
      </c>
      <c r="O1027" s="1" t="s">
        <v>72</v>
      </c>
      <c r="Q1027">
        <v>99.999999960683027</v>
      </c>
      <c r="R1027" s="2">
        <v>0.94897805599999996</v>
      </c>
      <c r="S1027">
        <v>15.871517966131726</v>
      </c>
      <c r="T1027" s="2">
        <v>0.83507369499999995</v>
      </c>
    </row>
    <row r="1028" spans="2:20" x14ac:dyDescent="0.25">
      <c r="B1028" s="1" t="s">
        <v>38</v>
      </c>
      <c r="C1028" s="1" t="s">
        <v>57</v>
      </c>
      <c r="D1028" s="1" t="s">
        <v>60</v>
      </c>
      <c r="E1028">
        <v>900</v>
      </c>
      <c r="F1028">
        <v>175</v>
      </c>
      <c r="G1028">
        <v>50</v>
      </c>
      <c r="H1028" s="6">
        <v>9</v>
      </c>
      <c r="I1028">
        <v>725.34051018020136</v>
      </c>
      <c r="J1028">
        <v>2.2999999999999998</v>
      </c>
      <c r="K1028">
        <v>1.5</v>
      </c>
      <c r="L1028">
        <v>185</v>
      </c>
      <c r="M1028">
        <v>1.95</v>
      </c>
      <c r="N1028">
        <v>1930</v>
      </c>
      <c r="O1028" s="1" t="s">
        <v>72</v>
      </c>
      <c r="Q1028">
        <v>99.99999988215454</v>
      </c>
      <c r="R1028" s="2">
        <v>1</v>
      </c>
      <c r="S1028">
        <v>15.702199804519568</v>
      </c>
      <c r="T1028" s="2">
        <v>0.83864971099999996</v>
      </c>
    </row>
    <row r="1029" spans="2:20" x14ac:dyDescent="0.25">
      <c r="B1029" s="1" t="s">
        <v>38</v>
      </c>
      <c r="C1029" s="1" t="s">
        <v>57</v>
      </c>
      <c r="D1029" s="1" t="s">
        <v>60</v>
      </c>
      <c r="E1029">
        <v>900</v>
      </c>
      <c r="F1029">
        <v>175</v>
      </c>
      <c r="G1029">
        <v>60</v>
      </c>
      <c r="H1029" s="6">
        <v>9</v>
      </c>
      <c r="I1029">
        <v>725.34051018020136</v>
      </c>
      <c r="J1029">
        <v>2.2999999999999998</v>
      </c>
      <c r="K1029">
        <v>1.5</v>
      </c>
      <c r="L1029">
        <v>185</v>
      </c>
      <c r="M1029">
        <v>1.95</v>
      </c>
      <c r="N1029">
        <v>1930</v>
      </c>
      <c r="O1029" s="1" t="s">
        <v>72</v>
      </c>
      <c r="Q1029">
        <v>99.999958953737973</v>
      </c>
      <c r="R1029" s="2">
        <v>1</v>
      </c>
      <c r="S1029">
        <v>15.702351823728092</v>
      </c>
      <c r="T1029" s="2">
        <v>0.83864971099999996</v>
      </c>
    </row>
    <row r="1030" spans="2:20" x14ac:dyDescent="0.25">
      <c r="B1030" s="1" t="s">
        <v>38</v>
      </c>
      <c r="C1030" s="1" t="s">
        <v>57</v>
      </c>
      <c r="D1030" s="1" t="s">
        <v>60</v>
      </c>
      <c r="E1030">
        <v>900</v>
      </c>
      <c r="F1030">
        <v>175</v>
      </c>
      <c r="G1030">
        <v>70</v>
      </c>
      <c r="H1030" s="6">
        <v>9</v>
      </c>
      <c r="I1030">
        <v>725.34051018020136</v>
      </c>
      <c r="J1030">
        <v>2.2999999999999998</v>
      </c>
      <c r="K1030">
        <v>1.5</v>
      </c>
      <c r="L1030">
        <v>185</v>
      </c>
      <c r="M1030">
        <v>1.95</v>
      </c>
      <c r="N1030">
        <v>1930</v>
      </c>
      <c r="O1030" s="1" t="s">
        <v>72</v>
      </c>
      <c r="Q1030">
        <v>99.999999796735054</v>
      </c>
      <c r="R1030" s="2">
        <v>0.99995757699999999</v>
      </c>
      <c r="S1030">
        <v>15.700736636253072</v>
      </c>
      <c r="T1030" s="2">
        <v>0.83864971099999996</v>
      </c>
    </row>
    <row r="1031" spans="2:20" x14ac:dyDescent="0.25">
      <c r="B1031" s="1" t="s">
        <v>38</v>
      </c>
      <c r="C1031" s="1" t="s">
        <v>57</v>
      </c>
      <c r="D1031" s="1" t="s">
        <v>60</v>
      </c>
      <c r="E1031">
        <v>900</v>
      </c>
      <c r="F1031">
        <v>175</v>
      </c>
      <c r="G1031">
        <v>80</v>
      </c>
      <c r="H1031" s="6">
        <v>9</v>
      </c>
      <c r="I1031">
        <v>725.34051018020136</v>
      </c>
      <c r="J1031">
        <v>2.2999999999999998</v>
      </c>
      <c r="K1031">
        <v>1.5</v>
      </c>
      <c r="L1031">
        <v>185</v>
      </c>
      <c r="M1031">
        <v>1.95</v>
      </c>
      <c r="N1031">
        <v>1930</v>
      </c>
      <c r="O1031" s="1" t="s">
        <v>72</v>
      </c>
      <c r="Q1031">
        <v>99.999997487485786</v>
      </c>
      <c r="R1031" s="2">
        <v>0.99841983300000003</v>
      </c>
      <c r="S1031">
        <v>15.704050725440737</v>
      </c>
      <c r="T1031" s="2">
        <v>0.83928041200000003</v>
      </c>
    </row>
    <row r="1032" spans="2:20" x14ac:dyDescent="0.25">
      <c r="B1032" s="1" t="s">
        <v>38</v>
      </c>
      <c r="C1032" s="1" t="s">
        <v>57</v>
      </c>
      <c r="D1032" s="1" t="s">
        <v>60</v>
      </c>
      <c r="E1032">
        <v>900</v>
      </c>
      <c r="F1032">
        <v>175</v>
      </c>
      <c r="G1032">
        <v>90</v>
      </c>
      <c r="H1032" s="6">
        <v>9</v>
      </c>
      <c r="I1032">
        <v>725.34051018020136</v>
      </c>
      <c r="J1032">
        <v>2.2999999999999998</v>
      </c>
      <c r="K1032">
        <v>1.5</v>
      </c>
      <c r="L1032">
        <v>185</v>
      </c>
      <c r="M1032">
        <v>1.95</v>
      </c>
      <c r="N1032">
        <v>1930</v>
      </c>
      <c r="O1032" s="1" t="s">
        <v>72</v>
      </c>
      <c r="Q1032">
        <v>99.999932054004532</v>
      </c>
      <c r="R1032" s="2">
        <v>0.99841990800000002</v>
      </c>
      <c r="S1032">
        <v>15.70417163556966</v>
      </c>
      <c r="T1032" s="2">
        <v>0.83928041200000003</v>
      </c>
    </row>
    <row r="1033" spans="2:20" x14ac:dyDescent="0.25">
      <c r="B1033" s="1" t="s">
        <v>38</v>
      </c>
      <c r="C1033" s="1" t="s">
        <v>57</v>
      </c>
      <c r="D1033" s="1" t="s">
        <v>60</v>
      </c>
      <c r="E1033">
        <v>900</v>
      </c>
      <c r="F1033">
        <v>175</v>
      </c>
      <c r="G1033">
        <v>100</v>
      </c>
      <c r="H1033" s="6">
        <v>9</v>
      </c>
      <c r="I1033">
        <v>725.34051018020136</v>
      </c>
      <c r="J1033">
        <v>2.2999999999999998</v>
      </c>
      <c r="K1033">
        <v>1.5</v>
      </c>
      <c r="L1033">
        <v>185</v>
      </c>
      <c r="M1033">
        <v>1.95</v>
      </c>
      <c r="N1033">
        <v>1930</v>
      </c>
      <c r="O1033" s="1" t="s">
        <v>72</v>
      </c>
      <c r="Q1033">
        <v>99.999997402309191</v>
      </c>
      <c r="R1033" s="2">
        <v>0.99841998499999995</v>
      </c>
      <c r="S1033">
        <v>15.703866253606252</v>
      </c>
      <c r="T1033" s="2">
        <v>0.83928041200000003</v>
      </c>
    </row>
    <row r="1034" spans="2:20" x14ac:dyDescent="0.25">
      <c r="B1034" s="1" t="s">
        <v>38</v>
      </c>
      <c r="C1034" s="1" t="s">
        <v>57</v>
      </c>
      <c r="D1034" s="1" t="s">
        <v>60</v>
      </c>
      <c r="E1034">
        <v>900</v>
      </c>
      <c r="F1034">
        <v>175</v>
      </c>
      <c r="G1034">
        <v>110</v>
      </c>
      <c r="H1034" s="6">
        <v>9</v>
      </c>
      <c r="I1034">
        <v>725.34051018020136</v>
      </c>
      <c r="J1034">
        <v>2.2999999999999998</v>
      </c>
      <c r="K1034">
        <v>1.5</v>
      </c>
      <c r="L1034">
        <v>185</v>
      </c>
      <c r="M1034">
        <v>1.95</v>
      </c>
      <c r="N1034">
        <v>1930</v>
      </c>
      <c r="O1034" s="1" t="s">
        <v>72</v>
      </c>
      <c r="Q1034">
        <v>99.999997443661059</v>
      </c>
      <c r="R1034" s="2">
        <v>0.99842006100000003</v>
      </c>
      <c r="S1034">
        <v>15.703545819420921</v>
      </c>
      <c r="T1034" s="2">
        <v>0.83928041200000003</v>
      </c>
    </row>
    <row r="1035" spans="2:20" x14ac:dyDescent="0.25">
      <c r="B1035" s="1" t="s">
        <v>38</v>
      </c>
      <c r="C1035" s="1" t="s">
        <v>57</v>
      </c>
      <c r="D1035" s="1" t="s">
        <v>60</v>
      </c>
      <c r="E1035">
        <v>900</v>
      </c>
      <c r="F1035">
        <v>175</v>
      </c>
      <c r="G1035">
        <v>120</v>
      </c>
      <c r="H1035" s="6">
        <v>9</v>
      </c>
      <c r="I1035">
        <v>725.34051018020136</v>
      </c>
      <c r="J1035">
        <v>2.2999999999999998</v>
      </c>
      <c r="K1035">
        <v>1.5</v>
      </c>
      <c r="L1035">
        <v>185</v>
      </c>
      <c r="M1035">
        <v>1.95</v>
      </c>
      <c r="N1035">
        <v>1930</v>
      </c>
      <c r="O1035" s="1" t="s">
        <v>72</v>
      </c>
      <c r="Q1035">
        <v>99.999997317148981</v>
      </c>
      <c r="R1035" s="2">
        <v>0.99842013699999999</v>
      </c>
      <c r="S1035">
        <v>15.703224815210097</v>
      </c>
      <c r="T1035" s="2">
        <v>0.83928041200000003</v>
      </c>
    </row>
    <row r="1036" spans="2:20" x14ac:dyDescent="0.25">
      <c r="B1036" s="1" t="s">
        <v>38</v>
      </c>
      <c r="C1036" s="1" t="s">
        <v>57</v>
      </c>
      <c r="D1036" s="1" t="s">
        <v>60</v>
      </c>
      <c r="E1036">
        <v>1100</v>
      </c>
      <c r="F1036">
        <v>175</v>
      </c>
      <c r="G1036">
        <v>50</v>
      </c>
      <c r="H1036" s="6">
        <v>9</v>
      </c>
      <c r="I1036">
        <v>725.34051018020136</v>
      </c>
      <c r="J1036">
        <v>2.2999999999999998</v>
      </c>
      <c r="K1036">
        <v>1.5</v>
      </c>
      <c r="L1036">
        <v>185</v>
      </c>
      <c r="M1036">
        <v>1.95</v>
      </c>
      <c r="N1036">
        <v>1930</v>
      </c>
      <c r="O1036" s="1" t="s">
        <v>72</v>
      </c>
      <c r="Q1036">
        <v>99.906276517114492</v>
      </c>
      <c r="R1036" s="2">
        <v>1</v>
      </c>
      <c r="S1036">
        <v>15.745633076255896</v>
      </c>
      <c r="T1036" s="2">
        <v>0.86410287100000005</v>
      </c>
    </row>
    <row r="1037" spans="2:20" x14ac:dyDescent="0.25">
      <c r="B1037" s="1" t="s">
        <v>38</v>
      </c>
      <c r="C1037" s="1" t="s">
        <v>57</v>
      </c>
      <c r="D1037" s="1" t="s">
        <v>60</v>
      </c>
      <c r="E1037">
        <v>1100</v>
      </c>
      <c r="F1037">
        <v>175</v>
      </c>
      <c r="G1037">
        <v>60</v>
      </c>
      <c r="H1037" s="6">
        <v>9</v>
      </c>
      <c r="I1037">
        <v>725.34051018020136</v>
      </c>
      <c r="J1037">
        <v>2.2999999999999998</v>
      </c>
      <c r="K1037">
        <v>1.5</v>
      </c>
      <c r="L1037">
        <v>185</v>
      </c>
      <c r="M1037">
        <v>1.95</v>
      </c>
      <c r="N1037">
        <v>1930</v>
      </c>
      <c r="O1037" s="1" t="s">
        <v>72</v>
      </c>
      <c r="Q1037">
        <v>99.906102728533313</v>
      </c>
      <c r="R1037" s="2">
        <v>1</v>
      </c>
      <c r="S1037">
        <v>15.745764091998073</v>
      </c>
      <c r="T1037" s="2">
        <v>0.86410287100000005</v>
      </c>
    </row>
    <row r="1038" spans="2:20" x14ac:dyDescent="0.25">
      <c r="B1038" s="1" t="s">
        <v>38</v>
      </c>
      <c r="C1038" s="1" t="s">
        <v>57</v>
      </c>
      <c r="D1038" s="1" t="s">
        <v>60</v>
      </c>
      <c r="E1038">
        <v>1100</v>
      </c>
      <c r="F1038">
        <v>175</v>
      </c>
      <c r="G1038">
        <v>70</v>
      </c>
      <c r="H1038" s="6">
        <v>9</v>
      </c>
      <c r="I1038">
        <v>725.34051018020136</v>
      </c>
      <c r="J1038">
        <v>2.2999999999999998</v>
      </c>
      <c r="K1038">
        <v>1.5</v>
      </c>
      <c r="L1038">
        <v>185</v>
      </c>
      <c r="M1038">
        <v>1.95</v>
      </c>
      <c r="N1038">
        <v>1930</v>
      </c>
      <c r="O1038" s="1" t="s">
        <v>72</v>
      </c>
      <c r="Q1038">
        <v>99.888779089118685</v>
      </c>
      <c r="R1038" s="2">
        <v>0.99841780300000005</v>
      </c>
      <c r="S1038">
        <v>15.747734333753844</v>
      </c>
      <c r="T1038" s="2">
        <v>0.86475958500000005</v>
      </c>
    </row>
    <row r="1039" spans="2:20" x14ac:dyDescent="0.25">
      <c r="B1039" s="1" t="s">
        <v>38</v>
      </c>
      <c r="C1039" s="1" t="s">
        <v>57</v>
      </c>
      <c r="D1039" s="1" t="s">
        <v>60</v>
      </c>
      <c r="E1039">
        <v>1100</v>
      </c>
      <c r="F1039">
        <v>175</v>
      </c>
      <c r="G1039">
        <v>80</v>
      </c>
      <c r="H1039" s="6">
        <v>9</v>
      </c>
      <c r="I1039">
        <v>725.34051018020136</v>
      </c>
      <c r="J1039">
        <v>2.2999999999999998</v>
      </c>
      <c r="K1039">
        <v>1.5</v>
      </c>
      <c r="L1039">
        <v>185</v>
      </c>
      <c r="M1039">
        <v>1.95</v>
      </c>
      <c r="N1039">
        <v>1930</v>
      </c>
      <c r="O1039" s="1" t="s">
        <v>72</v>
      </c>
      <c r="Q1039">
        <v>99.888590066954819</v>
      </c>
      <c r="R1039" s="2">
        <v>0.99841786300000002</v>
      </c>
      <c r="S1039">
        <v>15.747882889014301</v>
      </c>
      <c r="T1039" s="2">
        <v>0.86475958500000005</v>
      </c>
    </row>
    <row r="1040" spans="2:20" x14ac:dyDescent="0.25">
      <c r="B1040" s="1" t="s">
        <v>38</v>
      </c>
      <c r="C1040" s="1" t="s">
        <v>57</v>
      </c>
      <c r="D1040" s="1" t="s">
        <v>60</v>
      </c>
      <c r="E1040">
        <v>1100</v>
      </c>
      <c r="F1040">
        <v>175</v>
      </c>
      <c r="G1040">
        <v>90</v>
      </c>
      <c r="H1040" s="6">
        <v>9</v>
      </c>
      <c r="I1040">
        <v>725.34051018020136</v>
      </c>
      <c r="J1040">
        <v>2.2999999999999998</v>
      </c>
      <c r="K1040">
        <v>1.5</v>
      </c>
      <c r="L1040">
        <v>185</v>
      </c>
      <c r="M1040">
        <v>1.95</v>
      </c>
      <c r="N1040">
        <v>1930</v>
      </c>
      <c r="O1040" s="1" t="s">
        <v>72</v>
      </c>
      <c r="Q1040">
        <v>99.888493653358253</v>
      </c>
      <c r="R1040" s="2">
        <v>0.99841792299999998</v>
      </c>
      <c r="S1040">
        <v>15.747612588217029</v>
      </c>
      <c r="T1040" s="2">
        <v>0.86475958500000005</v>
      </c>
    </row>
    <row r="1041" spans="2:20" x14ac:dyDescent="0.25">
      <c r="B1041" s="1" t="s">
        <v>38</v>
      </c>
      <c r="C1041" s="1" t="s">
        <v>57</v>
      </c>
      <c r="D1041" s="1" t="s">
        <v>60</v>
      </c>
      <c r="E1041">
        <v>1100</v>
      </c>
      <c r="F1041">
        <v>175</v>
      </c>
      <c r="G1041">
        <v>100</v>
      </c>
      <c r="H1041" s="6">
        <v>9</v>
      </c>
      <c r="I1041">
        <v>725.34051018020136</v>
      </c>
      <c r="J1041">
        <v>2.2999999999999998</v>
      </c>
      <c r="K1041">
        <v>1.5</v>
      </c>
      <c r="L1041">
        <v>185</v>
      </c>
      <c r="M1041">
        <v>1.95</v>
      </c>
      <c r="N1041">
        <v>1930</v>
      </c>
      <c r="O1041" s="1" t="s">
        <v>72</v>
      </c>
      <c r="Q1041">
        <v>99.888373893790558</v>
      </c>
      <c r="R1041" s="2">
        <v>0.99841798400000004</v>
      </c>
      <c r="S1041">
        <v>15.747327335198607</v>
      </c>
      <c r="T1041" s="2">
        <v>0.86475958500000005</v>
      </c>
    </row>
    <row r="1042" spans="2:20" x14ac:dyDescent="0.25">
      <c r="B1042" s="1" t="s">
        <v>38</v>
      </c>
      <c r="C1042" s="1" t="s">
        <v>57</v>
      </c>
      <c r="D1042" s="1" t="s">
        <v>60</v>
      </c>
      <c r="E1042">
        <v>1100</v>
      </c>
      <c r="F1042">
        <v>175</v>
      </c>
      <c r="G1042">
        <v>110</v>
      </c>
      <c r="H1042" s="6">
        <v>9</v>
      </c>
      <c r="I1042">
        <v>725.34051018020136</v>
      </c>
      <c r="J1042">
        <v>2.2999999999999998</v>
      </c>
      <c r="K1042">
        <v>1.5</v>
      </c>
      <c r="L1042">
        <v>185</v>
      </c>
      <c r="M1042">
        <v>1.95</v>
      </c>
      <c r="N1042">
        <v>1930</v>
      </c>
      <c r="O1042" s="1" t="s">
        <v>72</v>
      </c>
      <c r="Q1042">
        <v>99.888254143658173</v>
      </c>
      <c r="R1042" s="2">
        <v>0.998418044</v>
      </c>
      <c r="S1042">
        <v>15.747041736301233</v>
      </c>
      <c r="T1042" s="2">
        <v>0.86475958500000005</v>
      </c>
    </row>
    <row r="1043" spans="2:20" x14ac:dyDescent="0.25">
      <c r="B1043" s="1" t="s">
        <v>38</v>
      </c>
      <c r="C1043" s="1" t="s">
        <v>57</v>
      </c>
      <c r="D1043" s="1" t="s">
        <v>60</v>
      </c>
      <c r="E1043">
        <v>1100</v>
      </c>
      <c r="F1043">
        <v>175</v>
      </c>
      <c r="G1043">
        <v>120</v>
      </c>
      <c r="H1043" s="6">
        <v>9</v>
      </c>
      <c r="I1043">
        <v>725.34051018020136</v>
      </c>
      <c r="J1043">
        <v>2.2999999999999998</v>
      </c>
      <c r="K1043">
        <v>1.5</v>
      </c>
      <c r="L1043">
        <v>185</v>
      </c>
      <c r="M1043">
        <v>1.95</v>
      </c>
      <c r="N1043">
        <v>1930</v>
      </c>
      <c r="O1043" s="1" t="s">
        <v>72</v>
      </c>
      <c r="Q1043">
        <v>99.888134265596946</v>
      </c>
      <c r="R1043" s="2">
        <v>0.99841810399999997</v>
      </c>
      <c r="S1043">
        <v>15.746756058713109</v>
      </c>
      <c r="T1043" s="2">
        <v>0.86475958500000005</v>
      </c>
    </row>
    <row r="1044" spans="2:20" x14ac:dyDescent="0.25">
      <c r="B1044" s="1" t="s">
        <v>38</v>
      </c>
      <c r="C1044" s="1" t="s">
        <v>57</v>
      </c>
      <c r="D1044" s="1" t="s">
        <v>60</v>
      </c>
      <c r="E1044">
        <v>1300</v>
      </c>
      <c r="F1044">
        <v>175</v>
      </c>
      <c r="G1044">
        <v>50</v>
      </c>
      <c r="H1044" s="6">
        <v>9</v>
      </c>
      <c r="I1044">
        <v>725.34051018020136</v>
      </c>
      <c r="J1044">
        <v>2.2999999999999998</v>
      </c>
      <c r="K1044">
        <v>1.5</v>
      </c>
      <c r="L1044">
        <v>185</v>
      </c>
      <c r="M1044">
        <v>1.95</v>
      </c>
      <c r="N1044">
        <v>1930</v>
      </c>
      <c r="O1044" s="1" t="s">
        <v>72</v>
      </c>
      <c r="Q1044">
        <v>96.756289218319907</v>
      </c>
      <c r="R1044" s="2">
        <v>1</v>
      </c>
      <c r="S1044">
        <v>15.778935065119764</v>
      </c>
      <c r="T1044" s="2">
        <v>0.88240095799999996</v>
      </c>
    </row>
    <row r="1045" spans="2:20" x14ac:dyDescent="0.25">
      <c r="B1045" s="1" t="s">
        <v>38</v>
      </c>
      <c r="C1045" s="1" t="s">
        <v>57</v>
      </c>
      <c r="D1045" s="1" t="s">
        <v>60</v>
      </c>
      <c r="E1045">
        <v>1300</v>
      </c>
      <c r="F1045">
        <v>175</v>
      </c>
      <c r="G1045">
        <v>60</v>
      </c>
      <c r="H1045" s="6">
        <v>9</v>
      </c>
      <c r="I1045">
        <v>725.34051018020136</v>
      </c>
      <c r="J1045">
        <v>2.2999999999999998</v>
      </c>
      <c r="K1045">
        <v>1.5</v>
      </c>
      <c r="L1045">
        <v>185</v>
      </c>
      <c r="M1045">
        <v>1.95</v>
      </c>
      <c r="N1045">
        <v>1930</v>
      </c>
      <c r="O1045" s="1" t="s">
        <v>72</v>
      </c>
      <c r="Q1045">
        <v>96.571951558519373</v>
      </c>
      <c r="R1045" s="2">
        <v>0.99909208800000004</v>
      </c>
      <c r="S1045">
        <v>15.77918669948583</v>
      </c>
      <c r="T1045" s="2">
        <v>0.882517624</v>
      </c>
    </row>
    <row r="1046" spans="2:20" x14ac:dyDescent="0.25">
      <c r="B1046" s="1" t="s">
        <v>38</v>
      </c>
      <c r="C1046" s="1" t="s">
        <v>57</v>
      </c>
      <c r="D1046" s="1" t="s">
        <v>60</v>
      </c>
      <c r="E1046">
        <v>1300</v>
      </c>
      <c r="F1046">
        <v>175</v>
      </c>
      <c r="G1046">
        <v>70</v>
      </c>
      <c r="H1046" s="6">
        <v>9</v>
      </c>
      <c r="I1046">
        <v>725.34051018020136</v>
      </c>
      <c r="J1046">
        <v>2.2999999999999998</v>
      </c>
      <c r="K1046">
        <v>1.5</v>
      </c>
      <c r="L1046">
        <v>185</v>
      </c>
      <c r="M1046">
        <v>1.95</v>
      </c>
      <c r="N1046">
        <v>1930</v>
      </c>
      <c r="O1046" s="1" t="s">
        <v>72</v>
      </c>
      <c r="Q1046">
        <v>96.421000373645853</v>
      </c>
      <c r="R1046" s="2">
        <v>0.99836085200000002</v>
      </c>
      <c r="S1046">
        <v>15.779347028275142</v>
      </c>
      <c r="T1046" s="2">
        <v>0.88260962200000004</v>
      </c>
    </row>
    <row r="1047" spans="2:20" x14ac:dyDescent="0.25">
      <c r="B1047" s="1" t="s">
        <v>38</v>
      </c>
      <c r="C1047" s="1" t="s">
        <v>57</v>
      </c>
      <c r="D1047" s="1" t="s">
        <v>60</v>
      </c>
      <c r="E1047">
        <v>1300</v>
      </c>
      <c r="F1047">
        <v>175</v>
      </c>
      <c r="G1047">
        <v>80</v>
      </c>
      <c r="H1047" s="6">
        <v>9</v>
      </c>
      <c r="I1047">
        <v>725.34051018020136</v>
      </c>
      <c r="J1047">
        <v>2.2999999999999998</v>
      </c>
      <c r="K1047">
        <v>1.5</v>
      </c>
      <c r="L1047">
        <v>185</v>
      </c>
      <c r="M1047">
        <v>1.95</v>
      </c>
      <c r="N1047">
        <v>1930</v>
      </c>
      <c r="O1047" s="1" t="s">
        <v>72</v>
      </c>
      <c r="Q1047">
        <v>96.41988737447808</v>
      </c>
      <c r="R1047" s="2">
        <v>0.99836088700000003</v>
      </c>
      <c r="S1047">
        <v>15.779107994169754</v>
      </c>
      <c r="T1047" s="2">
        <v>0.88260962200000004</v>
      </c>
    </row>
    <row r="1048" spans="2:20" x14ac:dyDescent="0.25">
      <c r="B1048" s="1" t="s">
        <v>38</v>
      </c>
      <c r="C1048" s="1" t="s">
        <v>57</v>
      </c>
      <c r="D1048" s="1" t="s">
        <v>60</v>
      </c>
      <c r="E1048">
        <v>1300</v>
      </c>
      <c r="F1048">
        <v>175</v>
      </c>
      <c r="G1048">
        <v>90</v>
      </c>
      <c r="H1048" s="6">
        <v>9</v>
      </c>
      <c r="I1048">
        <v>725.34051018020136</v>
      </c>
      <c r="J1048">
        <v>2.2999999999999998</v>
      </c>
      <c r="K1048">
        <v>1.5</v>
      </c>
      <c r="L1048">
        <v>185</v>
      </c>
      <c r="M1048">
        <v>1.95</v>
      </c>
      <c r="N1048">
        <v>1930</v>
      </c>
      <c r="O1048" s="1" t="s">
        <v>72</v>
      </c>
      <c r="Q1048">
        <v>96.418148529857632</v>
      </c>
      <c r="R1048" s="2">
        <v>0.99836091199999999</v>
      </c>
      <c r="S1048">
        <v>15.778983003703345</v>
      </c>
      <c r="T1048" s="2">
        <v>0.88260962200000004</v>
      </c>
    </row>
    <row r="1049" spans="2:20" x14ac:dyDescent="0.25">
      <c r="B1049" s="1" t="s">
        <v>38</v>
      </c>
      <c r="C1049" s="1" t="s">
        <v>57</v>
      </c>
      <c r="D1049" s="1" t="s">
        <v>60</v>
      </c>
      <c r="E1049">
        <v>1300</v>
      </c>
      <c r="F1049">
        <v>175</v>
      </c>
      <c r="G1049">
        <v>100</v>
      </c>
      <c r="H1049" s="6">
        <v>9</v>
      </c>
      <c r="I1049">
        <v>725.34051018020136</v>
      </c>
      <c r="J1049">
        <v>2.2999999999999998</v>
      </c>
      <c r="K1049">
        <v>1.5</v>
      </c>
      <c r="L1049">
        <v>185</v>
      </c>
      <c r="M1049">
        <v>1.95</v>
      </c>
      <c r="N1049">
        <v>1930</v>
      </c>
      <c r="O1049" s="1" t="s">
        <v>72</v>
      </c>
      <c r="Q1049">
        <v>96.416387248356585</v>
      </c>
      <c r="R1049" s="2">
        <v>0.99836093699999995</v>
      </c>
      <c r="S1049">
        <v>15.778861944590856</v>
      </c>
      <c r="T1049" s="2">
        <v>0.88260962200000004</v>
      </c>
    </row>
    <row r="1050" spans="2:20" x14ac:dyDescent="0.25">
      <c r="B1050" s="1" t="s">
        <v>38</v>
      </c>
      <c r="C1050" s="1" t="s">
        <v>57</v>
      </c>
      <c r="D1050" s="1" t="s">
        <v>60</v>
      </c>
      <c r="E1050">
        <v>1300</v>
      </c>
      <c r="F1050">
        <v>175</v>
      </c>
      <c r="G1050">
        <v>110</v>
      </c>
      <c r="H1050" s="6">
        <v>9</v>
      </c>
      <c r="I1050">
        <v>725.34051018020136</v>
      </c>
      <c r="J1050">
        <v>2.2999999999999998</v>
      </c>
      <c r="K1050">
        <v>1.5</v>
      </c>
      <c r="L1050">
        <v>185</v>
      </c>
      <c r="M1050">
        <v>1.95</v>
      </c>
      <c r="N1050">
        <v>1930</v>
      </c>
      <c r="O1050" s="1" t="s">
        <v>72</v>
      </c>
      <c r="Q1050">
        <v>96.41462480555866</v>
      </c>
      <c r="R1050" s="2">
        <v>0.99836096200000002</v>
      </c>
      <c r="S1050">
        <v>15.778741138143232</v>
      </c>
      <c r="T1050" s="2">
        <v>0.88260962200000004</v>
      </c>
    </row>
    <row r="1051" spans="2:20" x14ac:dyDescent="0.25">
      <c r="B1051" s="1" t="s">
        <v>38</v>
      </c>
      <c r="C1051" s="1" t="s">
        <v>57</v>
      </c>
      <c r="D1051" s="1" t="s">
        <v>60</v>
      </c>
      <c r="E1051">
        <v>1300</v>
      </c>
      <c r="F1051">
        <v>175</v>
      </c>
      <c r="G1051">
        <v>120</v>
      </c>
      <c r="H1051" s="6">
        <v>9</v>
      </c>
      <c r="I1051">
        <v>725.34051018020136</v>
      </c>
      <c r="J1051">
        <v>2.2999999999999998</v>
      </c>
      <c r="K1051">
        <v>1.5</v>
      </c>
      <c r="L1051">
        <v>185</v>
      </c>
      <c r="M1051">
        <v>1.95</v>
      </c>
      <c r="N1051">
        <v>1930</v>
      </c>
      <c r="O1051" s="1" t="s">
        <v>72</v>
      </c>
      <c r="Q1051">
        <v>96.412862015287189</v>
      </c>
      <c r="R1051" s="2">
        <v>0.99836098600000001</v>
      </c>
      <c r="S1051">
        <v>15.77862024994428</v>
      </c>
      <c r="T1051" s="2">
        <v>0.88260962200000004</v>
      </c>
    </row>
    <row r="1052" spans="2:20" x14ac:dyDescent="0.25">
      <c r="B1052" s="1" t="s">
        <v>38</v>
      </c>
      <c r="C1052" s="1" t="s">
        <v>57</v>
      </c>
      <c r="D1052" s="1" t="s">
        <v>60</v>
      </c>
      <c r="E1052">
        <v>1500</v>
      </c>
      <c r="F1052">
        <v>175</v>
      </c>
      <c r="G1052">
        <v>50</v>
      </c>
      <c r="H1052" s="6">
        <v>9</v>
      </c>
      <c r="I1052">
        <v>725.34051018020136</v>
      </c>
      <c r="J1052">
        <v>2.2999999999999998</v>
      </c>
      <c r="K1052">
        <v>1.5</v>
      </c>
      <c r="L1052">
        <v>185</v>
      </c>
      <c r="M1052">
        <v>1.95</v>
      </c>
      <c r="N1052">
        <v>1930</v>
      </c>
      <c r="O1052" s="1" t="s">
        <v>72</v>
      </c>
      <c r="Q1052">
        <v>87.697554214909729</v>
      </c>
      <c r="R1052" s="2">
        <v>1</v>
      </c>
      <c r="S1052">
        <v>15.790780877723572</v>
      </c>
      <c r="T1052" s="2">
        <v>0.88865930100000001</v>
      </c>
    </row>
    <row r="1053" spans="2:20" x14ac:dyDescent="0.25">
      <c r="B1053" s="1" t="s">
        <v>38</v>
      </c>
      <c r="C1053" s="1" t="s">
        <v>57</v>
      </c>
      <c r="D1053" s="1" t="s">
        <v>60</v>
      </c>
      <c r="E1053">
        <v>1500</v>
      </c>
      <c r="F1053">
        <v>175</v>
      </c>
      <c r="G1053">
        <v>60</v>
      </c>
      <c r="H1053" s="6">
        <v>9</v>
      </c>
      <c r="I1053">
        <v>725.34051018020136</v>
      </c>
      <c r="J1053">
        <v>2.2999999999999998</v>
      </c>
      <c r="K1053">
        <v>1.5</v>
      </c>
      <c r="L1053">
        <v>185</v>
      </c>
      <c r="M1053">
        <v>1.95</v>
      </c>
      <c r="N1053">
        <v>1930</v>
      </c>
      <c r="O1053" s="1" t="s">
        <v>72</v>
      </c>
      <c r="Q1053">
        <v>87.14176683987327</v>
      </c>
      <c r="R1053" s="2">
        <v>0.99818645699999997</v>
      </c>
      <c r="S1053">
        <v>15.790560106689508</v>
      </c>
      <c r="T1053" s="2">
        <v>0.88852758700000001</v>
      </c>
    </row>
    <row r="1054" spans="2:20" x14ac:dyDescent="0.25">
      <c r="B1054" s="1" t="s">
        <v>38</v>
      </c>
      <c r="C1054" s="1" t="s">
        <v>57</v>
      </c>
      <c r="D1054" s="1" t="s">
        <v>60</v>
      </c>
      <c r="E1054">
        <v>1500</v>
      </c>
      <c r="F1054">
        <v>175</v>
      </c>
      <c r="G1054">
        <v>70</v>
      </c>
      <c r="H1054" s="6">
        <v>9</v>
      </c>
      <c r="I1054">
        <v>725.34051018020136</v>
      </c>
      <c r="J1054">
        <v>2.2999999999999998</v>
      </c>
      <c r="K1054">
        <v>1.5</v>
      </c>
      <c r="L1054">
        <v>185</v>
      </c>
      <c r="M1054">
        <v>1.95</v>
      </c>
      <c r="N1054">
        <v>1930</v>
      </c>
      <c r="O1054" s="1" t="s">
        <v>72</v>
      </c>
      <c r="Q1054">
        <v>87.13832678262601</v>
      </c>
      <c r="R1054" s="2">
        <v>0.99818643799999995</v>
      </c>
      <c r="S1054">
        <v>15.790441257369253</v>
      </c>
      <c r="T1054" s="2">
        <v>0.88852758700000001</v>
      </c>
    </row>
    <row r="1055" spans="2:20" x14ac:dyDescent="0.25">
      <c r="B1055" s="1" t="s">
        <v>38</v>
      </c>
      <c r="C1055" s="1" t="s">
        <v>57</v>
      </c>
      <c r="D1055" s="1" t="s">
        <v>60</v>
      </c>
      <c r="E1055">
        <v>1500</v>
      </c>
      <c r="F1055">
        <v>175</v>
      </c>
      <c r="G1055">
        <v>80</v>
      </c>
      <c r="H1055" s="6">
        <v>9</v>
      </c>
      <c r="I1055">
        <v>725.34051018020136</v>
      </c>
      <c r="J1055">
        <v>2.2999999999999998</v>
      </c>
      <c r="K1055">
        <v>1.5</v>
      </c>
      <c r="L1055">
        <v>185</v>
      </c>
      <c r="M1055">
        <v>1.95</v>
      </c>
      <c r="N1055">
        <v>1930</v>
      </c>
      <c r="O1055" s="1" t="s">
        <v>72</v>
      </c>
      <c r="Q1055">
        <v>87.136019522424277</v>
      </c>
      <c r="R1055" s="2">
        <v>0.99818644300000003</v>
      </c>
      <c r="S1055">
        <v>15.79037741343175</v>
      </c>
      <c r="T1055" s="2">
        <v>0.88852758700000001</v>
      </c>
    </row>
    <row r="1056" spans="2:20" x14ac:dyDescent="0.25">
      <c r="B1056" s="1" t="s">
        <v>38</v>
      </c>
      <c r="C1056" s="1" t="s">
        <v>57</v>
      </c>
      <c r="D1056" s="1" t="s">
        <v>60</v>
      </c>
      <c r="E1056">
        <v>1500</v>
      </c>
      <c r="F1056">
        <v>175</v>
      </c>
      <c r="G1056">
        <v>90</v>
      </c>
      <c r="H1056" s="6">
        <v>9</v>
      </c>
      <c r="I1056">
        <v>725.34051018020136</v>
      </c>
      <c r="J1056">
        <v>2.2999999999999998</v>
      </c>
      <c r="K1056">
        <v>1.5</v>
      </c>
      <c r="L1056">
        <v>185</v>
      </c>
      <c r="M1056">
        <v>1.95</v>
      </c>
      <c r="N1056">
        <v>1930</v>
      </c>
      <c r="O1056" s="1" t="s">
        <v>72</v>
      </c>
      <c r="Q1056">
        <v>87.13374796456624</v>
      </c>
      <c r="R1056" s="2">
        <v>0.998186448</v>
      </c>
      <c r="S1056">
        <v>15.790391328092079</v>
      </c>
      <c r="T1056" s="2">
        <v>0.88852758700000001</v>
      </c>
    </row>
    <row r="1057" spans="2:20" x14ac:dyDescent="0.25">
      <c r="B1057" s="1" t="s">
        <v>38</v>
      </c>
      <c r="C1057" s="1" t="s">
        <v>57</v>
      </c>
      <c r="D1057" s="1" t="s">
        <v>60</v>
      </c>
      <c r="E1057">
        <v>1500</v>
      </c>
      <c r="F1057">
        <v>175</v>
      </c>
      <c r="G1057">
        <v>100</v>
      </c>
      <c r="H1057" s="6">
        <v>9</v>
      </c>
      <c r="I1057">
        <v>725.34051018020136</v>
      </c>
      <c r="J1057">
        <v>2.2999999999999998</v>
      </c>
      <c r="K1057">
        <v>1.5</v>
      </c>
      <c r="L1057">
        <v>185</v>
      </c>
      <c r="M1057">
        <v>1.95</v>
      </c>
      <c r="N1057">
        <v>1930</v>
      </c>
      <c r="O1057" s="1" t="s">
        <v>72</v>
      </c>
      <c r="Q1057">
        <v>87.131478049366223</v>
      </c>
      <c r="R1057" s="2">
        <v>0.99818645299999997</v>
      </c>
      <c r="S1057">
        <v>15.790368000587197</v>
      </c>
      <c r="T1057" s="2">
        <v>0.88852758700000001</v>
      </c>
    </row>
    <row r="1058" spans="2:20" x14ac:dyDescent="0.25">
      <c r="B1058" s="1" t="s">
        <v>38</v>
      </c>
      <c r="C1058" s="1" t="s">
        <v>57</v>
      </c>
      <c r="D1058" s="1" t="s">
        <v>60</v>
      </c>
      <c r="E1058">
        <v>1500</v>
      </c>
      <c r="F1058">
        <v>175</v>
      </c>
      <c r="G1058">
        <v>110</v>
      </c>
      <c r="H1058" s="6">
        <v>9</v>
      </c>
      <c r="I1058">
        <v>725.34051018020136</v>
      </c>
      <c r="J1058">
        <v>2.2999999999999998</v>
      </c>
      <c r="K1058">
        <v>1.5</v>
      </c>
      <c r="L1058">
        <v>185</v>
      </c>
      <c r="M1058">
        <v>1.95</v>
      </c>
      <c r="N1058">
        <v>1930</v>
      </c>
      <c r="O1058" s="1" t="s">
        <v>72</v>
      </c>
      <c r="Q1058">
        <v>87.129208063825843</v>
      </c>
      <c r="R1058" s="2">
        <v>0.99818645800000005</v>
      </c>
      <c r="S1058">
        <v>15.790344673151242</v>
      </c>
      <c r="T1058" s="2">
        <v>0.88852758700000001</v>
      </c>
    </row>
    <row r="1059" spans="2:20" x14ac:dyDescent="0.25">
      <c r="B1059" s="1" t="s">
        <v>38</v>
      </c>
      <c r="C1059" s="1" t="s">
        <v>57</v>
      </c>
      <c r="D1059" s="1" t="s">
        <v>60</v>
      </c>
      <c r="E1059">
        <v>1500</v>
      </c>
      <c r="F1059">
        <v>175</v>
      </c>
      <c r="G1059">
        <v>120</v>
      </c>
      <c r="H1059" s="6">
        <v>9</v>
      </c>
      <c r="I1059">
        <v>725.34051018020136</v>
      </c>
      <c r="J1059">
        <v>2.2999999999999998</v>
      </c>
      <c r="K1059">
        <v>1.5</v>
      </c>
      <c r="L1059">
        <v>185</v>
      </c>
      <c r="M1059">
        <v>1.95</v>
      </c>
      <c r="N1059">
        <v>1930</v>
      </c>
      <c r="O1059" s="1" t="s">
        <v>72</v>
      </c>
      <c r="Q1059">
        <v>87.126938108704536</v>
      </c>
      <c r="R1059" s="2">
        <v>0.99818646300000002</v>
      </c>
      <c r="S1059">
        <v>15.790321427634499</v>
      </c>
      <c r="T1059" s="2">
        <v>0.88852758700000001</v>
      </c>
    </row>
    <row r="1060" spans="2:20" x14ac:dyDescent="0.25">
      <c r="B1060" s="1" t="s">
        <v>37</v>
      </c>
      <c r="C1060" s="1" t="s">
        <v>57</v>
      </c>
      <c r="D1060" s="1" t="s">
        <v>18</v>
      </c>
      <c r="E1060">
        <v>2100</v>
      </c>
      <c r="F1060">
        <v>360</v>
      </c>
      <c r="G1060">
        <v>83</v>
      </c>
      <c r="H1060" s="6">
        <v>27</v>
      </c>
      <c r="I1060">
        <v>356.82073484671196</v>
      </c>
      <c r="J1060">
        <v>1.5</v>
      </c>
      <c r="K1060">
        <v>0.5</v>
      </c>
      <c r="L1060">
        <v>34</v>
      </c>
      <c r="M1060">
        <v>21</v>
      </c>
      <c r="N1060">
        <v>4120</v>
      </c>
      <c r="O1060" s="1" t="s">
        <v>75</v>
      </c>
      <c r="Q1060">
        <v>22.392222847508496</v>
      </c>
      <c r="R1060" s="2">
        <v>1</v>
      </c>
      <c r="S1060">
        <v>99.673361164386407</v>
      </c>
      <c r="T1060" s="2">
        <v>0.52143835900000002</v>
      </c>
    </row>
    <row r="1061" spans="2:20" x14ac:dyDescent="0.25">
      <c r="B1061" s="1" t="s">
        <v>37</v>
      </c>
      <c r="C1061" s="1" t="s">
        <v>57</v>
      </c>
      <c r="D1061" s="1" t="s">
        <v>18</v>
      </c>
      <c r="E1061">
        <v>2100</v>
      </c>
      <c r="F1061">
        <v>360</v>
      </c>
      <c r="G1061">
        <v>83</v>
      </c>
      <c r="H1061" s="6">
        <v>27</v>
      </c>
      <c r="I1061">
        <v>356.82073484671196</v>
      </c>
      <c r="J1061">
        <v>1</v>
      </c>
      <c r="K1061">
        <v>1</v>
      </c>
      <c r="L1061">
        <v>34</v>
      </c>
      <c r="M1061">
        <v>21</v>
      </c>
      <c r="N1061">
        <v>4120</v>
      </c>
      <c r="O1061" s="1" t="s">
        <v>75</v>
      </c>
      <c r="Q1061">
        <v>53.783894365683096</v>
      </c>
      <c r="R1061" s="2">
        <v>1</v>
      </c>
      <c r="S1061">
        <v>99.671586211808176</v>
      </c>
      <c r="T1061" s="2">
        <v>0.56440716400000002</v>
      </c>
    </row>
    <row r="1062" spans="2:20" x14ac:dyDescent="0.25">
      <c r="B1062" s="1" t="s">
        <v>37</v>
      </c>
      <c r="C1062" s="1" t="s">
        <v>57</v>
      </c>
      <c r="D1062" s="1" t="s">
        <v>18</v>
      </c>
      <c r="E1062">
        <v>2100</v>
      </c>
      <c r="F1062">
        <v>360</v>
      </c>
      <c r="G1062">
        <v>83</v>
      </c>
      <c r="H1062" s="6">
        <v>27</v>
      </c>
      <c r="I1062">
        <v>356.82073484671196</v>
      </c>
      <c r="J1062">
        <v>0.5</v>
      </c>
      <c r="K1062">
        <v>1.5</v>
      </c>
      <c r="L1062">
        <v>34</v>
      </c>
      <c r="M1062">
        <v>21</v>
      </c>
      <c r="N1062">
        <v>4120</v>
      </c>
      <c r="O1062" s="1" t="s">
        <v>75</v>
      </c>
      <c r="Q1062">
        <v>81.641074889924184</v>
      </c>
      <c r="R1062" s="2">
        <v>1</v>
      </c>
      <c r="S1062">
        <v>99.649980878731583</v>
      </c>
      <c r="T1062" s="2">
        <v>0.55047662399999997</v>
      </c>
    </row>
    <row r="1063" spans="2:20" x14ac:dyDescent="0.25">
      <c r="B1063" s="1" t="s">
        <v>37</v>
      </c>
      <c r="C1063" s="1" t="s">
        <v>57</v>
      </c>
      <c r="D1063" s="1" t="s">
        <v>18</v>
      </c>
      <c r="E1063">
        <v>2100</v>
      </c>
      <c r="F1063">
        <v>360</v>
      </c>
      <c r="G1063">
        <v>83</v>
      </c>
      <c r="H1063" s="6">
        <v>27</v>
      </c>
      <c r="I1063">
        <v>356.82073484671196</v>
      </c>
      <c r="J1063">
        <v>2.5</v>
      </c>
      <c r="K1063">
        <v>0.5</v>
      </c>
      <c r="L1063">
        <v>34</v>
      </c>
      <c r="M1063">
        <v>21</v>
      </c>
      <c r="N1063">
        <v>4120</v>
      </c>
      <c r="O1063" s="1" t="s">
        <v>75</v>
      </c>
      <c r="Q1063">
        <v>0</v>
      </c>
      <c r="R1063" s="2">
        <v>0</v>
      </c>
      <c r="S1063">
        <v>99.252937366005696</v>
      </c>
      <c r="T1063" s="2">
        <v>0.55617643500000002</v>
      </c>
    </row>
    <row r="1064" spans="2:20" x14ac:dyDescent="0.25">
      <c r="B1064" s="1" t="s">
        <v>37</v>
      </c>
      <c r="C1064" s="1" t="s">
        <v>57</v>
      </c>
      <c r="D1064" s="1" t="s">
        <v>18</v>
      </c>
      <c r="E1064">
        <v>2100</v>
      </c>
      <c r="F1064">
        <v>360</v>
      </c>
      <c r="G1064">
        <v>83</v>
      </c>
      <c r="H1064" s="6">
        <v>27</v>
      </c>
      <c r="I1064">
        <v>356.82073484671196</v>
      </c>
      <c r="J1064">
        <v>2</v>
      </c>
      <c r="K1064">
        <v>1</v>
      </c>
      <c r="L1064">
        <v>34</v>
      </c>
      <c r="M1064">
        <v>21</v>
      </c>
      <c r="N1064">
        <v>4120</v>
      </c>
      <c r="O1064" s="1" t="s">
        <v>75</v>
      </c>
      <c r="Q1064">
        <v>0</v>
      </c>
      <c r="R1064" s="2">
        <v>0</v>
      </c>
      <c r="S1064">
        <v>99.252937366005696</v>
      </c>
      <c r="T1064" s="2">
        <v>0.55617643500000002</v>
      </c>
    </row>
    <row r="1065" spans="2:20" x14ac:dyDescent="0.25">
      <c r="B1065" s="1" t="s">
        <v>37</v>
      </c>
      <c r="C1065" s="1" t="s">
        <v>57</v>
      </c>
      <c r="D1065" s="1" t="s">
        <v>18</v>
      </c>
      <c r="E1065">
        <v>2100</v>
      </c>
      <c r="F1065">
        <v>360</v>
      </c>
      <c r="G1065">
        <v>83</v>
      </c>
      <c r="H1065" s="6">
        <v>27</v>
      </c>
      <c r="I1065">
        <v>356.82073484671196</v>
      </c>
      <c r="J1065">
        <v>1.5</v>
      </c>
      <c r="K1065">
        <v>1.5</v>
      </c>
      <c r="L1065">
        <v>34</v>
      </c>
      <c r="M1065">
        <v>21</v>
      </c>
      <c r="N1065">
        <v>4120</v>
      </c>
      <c r="O1065" s="1" t="s">
        <v>75</v>
      </c>
      <c r="Q1065">
        <v>22.392222847508496</v>
      </c>
      <c r="R1065" s="2">
        <v>1</v>
      </c>
      <c r="S1065">
        <v>99.236343535254804</v>
      </c>
      <c r="T1065" s="2">
        <v>0.54871230500000001</v>
      </c>
    </row>
    <row r="1066" spans="2:20" x14ac:dyDescent="0.25">
      <c r="B1066" s="1" t="s">
        <v>37</v>
      </c>
      <c r="C1066" s="1" t="s">
        <v>57</v>
      </c>
      <c r="D1066" s="1" t="s">
        <v>18</v>
      </c>
      <c r="E1066">
        <v>2100</v>
      </c>
      <c r="F1066">
        <v>360</v>
      </c>
      <c r="G1066">
        <v>83</v>
      </c>
      <c r="H1066" s="6">
        <v>27</v>
      </c>
      <c r="I1066">
        <v>356.82073484671196</v>
      </c>
      <c r="J1066">
        <v>1</v>
      </c>
      <c r="K1066">
        <v>2</v>
      </c>
      <c r="L1066">
        <v>34</v>
      </c>
      <c r="M1066">
        <v>21</v>
      </c>
      <c r="N1066">
        <v>4120</v>
      </c>
      <c r="O1066" s="1" t="s">
        <v>75</v>
      </c>
      <c r="Q1066">
        <v>53.783894365683096</v>
      </c>
      <c r="R1066" s="2">
        <v>1</v>
      </c>
      <c r="S1066">
        <v>99.209291283011993</v>
      </c>
      <c r="T1066" s="2">
        <v>0.53781245899999996</v>
      </c>
    </row>
    <row r="1067" spans="2:20" x14ac:dyDescent="0.25">
      <c r="B1067" s="1" t="s">
        <v>37</v>
      </c>
      <c r="C1067" s="1" t="s">
        <v>57</v>
      </c>
      <c r="D1067" s="1" t="s">
        <v>18</v>
      </c>
      <c r="E1067">
        <v>2100</v>
      </c>
      <c r="F1067">
        <v>360</v>
      </c>
      <c r="G1067">
        <v>83</v>
      </c>
      <c r="H1067" s="6">
        <v>27</v>
      </c>
      <c r="I1067">
        <v>356.82073484671196</v>
      </c>
      <c r="J1067">
        <v>0.5</v>
      </c>
      <c r="K1067">
        <v>2.5</v>
      </c>
      <c r="L1067">
        <v>34</v>
      </c>
      <c r="M1067">
        <v>21</v>
      </c>
      <c r="N1067">
        <v>4120</v>
      </c>
      <c r="O1067" s="1" t="s">
        <v>75</v>
      </c>
      <c r="Q1067">
        <v>81.641074889924184</v>
      </c>
      <c r="R1067" s="2">
        <v>1</v>
      </c>
      <c r="S1067">
        <v>99.184374874883645</v>
      </c>
      <c r="T1067" s="2">
        <v>0.52894249500000001</v>
      </c>
    </row>
    <row r="1068" spans="2:20" x14ac:dyDescent="0.25">
      <c r="B1068" s="1" t="s">
        <v>37</v>
      </c>
      <c r="C1068" s="1" t="s">
        <v>57</v>
      </c>
      <c r="D1068" s="1" t="s">
        <v>18</v>
      </c>
      <c r="E1068">
        <v>2100</v>
      </c>
      <c r="F1068">
        <v>360</v>
      </c>
      <c r="G1068">
        <v>83</v>
      </c>
      <c r="H1068" s="6">
        <v>27</v>
      </c>
      <c r="I1068">
        <v>356.82073484671196</v>
      </c>
      <c r="J1068">
        <v>3</v>
      </c>
      <c r="K1068">
        <v>1</v>
      </c>
      <c r="L1068">
        <v>34</v>
      </c>
      <c r="M1068">
        <v>21</v>
      </c>
      <c r="N1068">
        <v>4120</v>
      </c>
      <c r="O1068" s="1" t="s">
        <v>75</v>
      </c>
      <c r="Q1068">
        <v>0</v>
      </c>
      <c r="R1068" s="2">
        <v>0</v>
      </c>
      <c r="S1068">
        <v>98.793353997384457</v>
      </c>
      <c r="T1068" s="2">
        <v>0.54330385000000003</v>
      </c>
    </row>
    <row r="1069" spans="2:20" x14ac:dyDescent="0.25">
      <c r="B1069" s="1" t="s">
        <v>37</v>
      </c>
      <c r="C1069" s="1" t="s">
        <v>57</v>
      </c>
      <c r="D1069" s="1" t="s">
        <v>18</v>
      </c>
      <c r="E1069">
        <v>2100</v>
      </c>
      <c r="F1069">
        <v>360</v>
      </c>
      <c r="G1069">
        <v>83</v>
      </c>
      <c r="H1069" s="6">
        <v>27</v>
      </c>
      <c r="I1069">
        <v>356.82073484671196</v>
      </c>
      <c r="J1069">
        <v>2.5</v>
      </c>
      <c r="K1069">
        <v>1.5</v>
      </c>
      <c r="L1069">
        <v>34</v>
      </c>
      <c r="M1069">
        <v>21</v>
      </c>
      <c r="N1069">
        <v>4120</v>
      </c>
      <c r="O1069" s="1" t="s">
        <v>75</v>
      </c>
      <c r="Q1069">
        <v>0</v>
      </c>
      <c r="R1069" s="2">
        <v>0</v>
      </c>
      <c r="S1069">
        <v>98.773278506021072</v>
      </c>
      <c r="T1069" s="2">
        <v>0.53733637000000001</v>
      </c>
    </row>
    <row r="1070" spans="2:20" x14ac:dyDescent="0.25">
      <c r="B1070" s="1" t="s">
        <v>37</v>
      </c>
      <c r="C1070" s="1" t="s">
        <v>57</v>
      </c>
      <c r="D1070" s="1" t="s">
        <v>18</v>
      </c>
      <c r="E1070">
        <v>2100</v>
      </c>
      <c r="F1070">
        <v>360</v>
      </c>
      <c r="G1070">
        <v>83</v>
      </c>
      <c r="H1070" s="6">
        <v>27</v>
      </c>
      <c r="I1070">
        <v>356.82073484671196</v>
      </c>
      <c r="J1070">
        <v>2</v>
      </c>
      <c r="K1070">
        <v>2</v>
      </c>
      <c r="L1070">
        <v>34</v>
      </c>
      <c r="M1070">
        <v>21</v>
      </c>
      <c r="N1070">
        <v>4120</v>
      </c>
      <c r="O1070" s="1" t="s">
        <v>75</v>
      </c>
      <c r="Q1070">
        <v>0</v>
      </c>
      <c r="R1070" s="2">
        <v>0</v>
      </c>
      <c r="S1070">
        <v>98.773278506021072</v>
      </c>
      <c r="T1070" s="2">
        <v>0.53733637000000001</v>
      </c>
    </row>
    <row r="1071" spans="2:20" x14ac:dyDescent="0.25">
      <c r="B1071" s="1" t="s">
        <v>37</v>
      </c>
      <c r="C1071" s="1" t="s">
        <v>57</v>
      </c>
      <c r="D1071" s="1" t="s">
        <v>18</v>
      </c>
      <c r="E1071">
        <v>2100</v>
      </c>
      <c r="F1071">
        <v>360</v>
      </c>
      <c r="G1071">
        <v>83</v>
      </c>
      <c r="H1071" s="6">
        <v>27</v>
      </c>
      <c r="I1071">
        <v>356.82073484671196</v>
      </c>
      <c r="J1071">
        <v>1.5</v>
      </c>
      <c r="K1071">
        <v>2.5</v>
      </c>
      <c r="L1071">
        <v>34</v>
      </c>
      <c r="M1071">
        <v>21</v>
      </c>
      <c r="N1071">
        <v>4120</v>
      </c>
      <c r="O1071" s="1" t="s">
        <v>75</v>
      </c>
      <c r="Q1071">
        <v>22.392222847508496</v>
      </c>
      <c r="R1071" s="2">
        <v>1</v>
      </c>
      <c r="S1071">
        <v>98.75441992348631</v>
      </c>
      <c r="T1071" s="2">
        <v>0.53213223600000004</v>
      </c>
    </row>
    <row r="1072" spans="2:20" x14ac:dyDescent="0.25">
      <c r="B1072" s="1" t="s">
        <v>37</v>
      </c>
      <c r="C1072" s="1" t="s">
        <v>57</v>
      </c>
      <c r="D1072" s="1" t="s">
        <v>18</v>
      </c>
      <c r="E1072">
        <v>2100</v>
      </c>
      <c r="F1072">
        <v>360</v>
      </c>
      <c r="G1072">
        <v>83</v>
      </c>
      <c r="H1072" s="6">
        <v>27</v>
      </c>
      <c r="I1072">
        <v>356.82073484671196</v>
      </c>
      <c r="J1072">
        <v>1</v>
      </c>
      <c r="K1072">
        <v>3</v>
      </c>
      <c r="L1072">
        <v>34</v>
      </c>
      <c r="M1072">
        <v>21</v>
      </c>
      <c r="N1072">
        <v>4120</v>
      </c>
      <c r="O1072" s="1" t="s">
        <v>75</v>
      </c>
      <c r="Q1072">
        <v>53.783894365683096</v>
      </c>
      <c r="R1072" s="2">
        <v>1</v>
      </c>
      <c r="S1072">
        <v>98.723948219306322</v>
      </c>
      <c r="T1072" s="2">
        <v>0.524434505</v>
      </c>
    </row>
    <row r="1073" spans="2:20" x14ac:dyDescent="0.25">
      <c r="B1073" s="1" t="s">
        <v>37</v>
      </c>
      <c r="C1073" s="1" t="s">
        <v>57</v>
      </c>
      <c r="D1073" s="1" t="s">
        <v>18</v>
      </c>
      <c r="E1073">
        <v>2100</v>
      </c>
      <c r="F1073">
        <v>360</v>
      </c>
      <c r="G1073">
        <v>83</v>
      </c>
      <c r="H1073" s="6">
        <v>27</v>
      </c>
      <c r="I1073">
        <v>356.82073484671196</v>
      </c>
      <c r="J1073">
        <v>0.5</v>
      </c>
      <c r="K1073">
        <v>3.5</v>
      </c>
      <c r="L1073">
        <v>34</v>
      </c>
      <c r="M1073">
        <v>21</v>
      </c>
      <c r="N1073">
        <v>4120</v>
      </c>
      <c r="O1073" s="1" t="s">
        <v>75</v>
      </c>
      <c r="Q1073">
        <v>81.641074889924184</v>
      </c>
      <c r="R1073" s="2">
        <v>1</v>
      </c>
      <c r="S1073">
        <v>98.696133605726899</v>
      </c>
      <c r="T1073" s="2">
        <v>0.51806596000000005</v>
      </c>
    </row>
    <row r="1074" spans="2:20" x14ac:dyDescent="0.25">
      <c r="B1074" s="1" t="s">
        <v>37</v>
      </c>
      <c r="C1074" s="1" t="s">
        <v>57</v>
      </c>
      <c r="D1074" s="1" t="s">
        <v>18</v>
      </c>
      <c r="E1074">
        <v>2100</v>
      </c>
      <c r="F1074">
        <v>360</v>
      </c>
      <c r="G1074">
        <v>83</v>
      </c>
      <c r="H1074" s="6">
        <v>27</v>
      </c>
      <c r="I1074">
        <v>356.82073484671196</v>
      </c>
      <c r="J1074">
        <v>3</v>
      </c>
      <c r="K1074">
        <v>2</v>
      </c>
      <c r="L1074">
        <v>34</v>
      </c>
      <c r="M1074">
        <v>21</v>
      </c>
      <c r="N1074">
        <v>4120</v>
      </c>
      <c r="O1074" s="1" t="s">
        <v>75</v>
      </c>
      <c r="Q1074">
        <v>0</v>
      </c>
      <c r="R1074" s="2">
        <v>0</v>
      </c>
      <c r="S1074">
        <v>98.296070294402028</v>
      </c>
      <c r="T1074" s="2">
        <v>0.53045614200000002</v>
      </c>
    </row>
    <row r="1075" spans="2:20" x14ac:dyDescent="0.25">
      <c r="B1075" s="1" t="s">
        <v>37</v>
      </c>
      <c r="C1075" s="1" t="s">
        <v>57</v>
      </c>
      <c r="D1075" s="1" t="s">
        <v>18</v>
      </c>
      <c r="E1075">
        <v>2100</v>
      </c>
      <c r="F1075">
        <v>360</v>
      </c>
      <c r="G1075">
        <v>83</v>
      </c>
      <c r="H1075" s="6">
        <v>27</v>
      </c>
      <c r="I1075">
        <v>356.82073484671196</v>
      </c>
      <c r="J1075">
        <v>2.5</v>
      </c>
      <c r="K1075">
        <v>2.5</v>
      </c>
      <c r="L1075">
        <v>34</v>
      </c>
      <c r="M1075">
        <v>21</v>
      </c>
      <c r="N1075">
        <v>4120</v>
      </c>
      <c r="O1075" s="1" t="s">
        <v>75</v>
      </c>
      <c r="Q1075">
        <v>0</v>
      </c>
      <c r="R1075" s="2">
        <v>0</v>
      </c>
      <c r="S1075">
        <v>98.273584947293259</v>
      </c>
      <c r="T1075" s="2">
        <v>0.52597211799999999</v>
      </c>
    </row>
    <row r="1076" spans="2:20" x14ac:dyDescent="0.25">
      <c r="B1076" s="1" t="s">
        <v>37</v>
      </c>
      <c r="C1076" s="1" t="s">
        <v>57</v>
      </c>
      <c r="D1076" s="1" t="s">
        <v>18</v>
      </c>
      <c r="E1076">
        <v>2100</v>
      </c>
      <c r="F1076">
        <v>360</v>
      </c>
      <c r="G1076">
        <v>83</v>
      </c>
      <c r="H1076" s="6">
        <v>27</v>
      </c>
      <c r="I1076">
        <v>356.82073484671196</v>
      </c>
      <c r="J1076">
        <v>2</v>
      </c>
      <c r="K1076">
        <v>3</v>
      </c>
      <c r="L1076">
        <v>34</v>
      </c>
      <c r="M1076">
        <v>21</v>
      </c>
      <c r="N1076">
        <v>4120</v>
      </c>
      <c r="O1076" s="1" t="s">
        <v>75</v>
      </c>
      <c r="Q1076">
        <v>0</v>
      </c>
      <c r="R1076" s="2">
        <v>0</v>
      </c>
      <c r="S1076">
        <v>98.273584947293259</v>
      </c>
      <c r="T1076" s="2">
        <v>0.52597211799999999</v>
      </c>
    </row>
    <row r="1077" spans="2:20" x14ac:dyDescent="0.25">
      <c r="B1077" s="1" t="s">
        <v>37</v>
      </c>
      <c r="C1077" s="1" t="s">
        <v>57</v>
      </c>
      <c r="D1077" s="1" t="s">
        <v>18</v>
      </c>
      <c r="E1077">
        <v>2100</v>
      </c>
      <c r="F1077">
        <v>360</v>
      </c>
      <c r="G1077">
        <v>83</v>
      </c>
      <c r="H1077" s="6">
        <v>27</v>
      </c>
      <c r="I1077">
        <v>356.82073484671196</v>
      </c>
      <c r="J1077">
        <v>1.5</v>
      </c>
      <c r="K1077">
        <v>3.5</v>
      </c>
      <c r="L1077">
        <v>34</v>
      </c>
      <c r="M1077">
        <v>21</v>
      </c>
      <c r="N1077">
        <v>4120</v>
      </c>
      <c r="O1077" s="1" t="s">
        <v>75</v>
      </c>
      <c r="Q1077">
        <v>22.392222847508496</v>
      </c>
      <c r="R1077" s="2">
        <v>1</v>
      </c>
      <c r="S1077">
        <v>98.252551436556814</v>
      </c>
      <c r="T1077" s="2">
        <v>0.52202610599999999</v>
      </c>
    </row>
    <row r="1078" spans="2:20" x14ac:dyDescent="0.25">
      <c r="B1078" s="1" t="s">
        <v>37</v>
      </c>
      <c r="C1078" s="1" t="s">
        <v>57</v>
      </c>
      <c r="D1078" s="1" t="s">
        <v>18</v>
      </c>
      <c r="E1078">
        <v>2100</v>
      </c>
      <c r="F1078">
        <v>360</v>
      </c>
      <c r="G1078">
        <v>83</v>
      </c>
      <c r="H1078" s="6">
        <v>27</v>
      </c>
      <c r="I1078">
        <v>356.82073484671196</v>
      </c>
      <c r="J1078">
        <v>1</v>
      </c>
      <c r="K1078">
        <v>4</v>
      </c>
      <c r="L1078">
        <v>34</v>
      </c>
      <c r="M1078">
        <v>21</v>
      </c>
      <c r="N1078">
        <v>4120</v>
      </c>
      <c r="O1078" s="1" t="s">
        <v>75</v>
      </c>
      <c r="Q1078">
        <v>53.783894365683096</v>
      </c>
      <c r="R1078" s="2">
        <v>1</v>
      </c>
      <c r="S1078">
        <v>98.218713569867276</v>
      </c>
      <c r="T1078" s="2">
        <v>0.51612449000000005</v>
      </c>
    </row>
    <row r="1079" spans="2:20" x14ac:dyDescent="0.25">
      <c r="B1079" s="1" t="s">
        <v>37</v>
      </c>
      <c r="C1079" s="1" t="s">
        <v>57</v>
      </c>
      <c r="D1079" s="1" t="s">
        <v>18</v>
      </c>
      <c r="E1079">
        <v>2100</v>
      </c>
      <c r="F1079">
        <v>360</v>
      </c>
      <c r="G1079">
        <v>83</v>
      </c>
      <c r="H1079" s="6">
        <v>27</v>
      </c>
      <c r="I1079">
        <v>356.82073484671196</v>
      </c>
      <c r="J1079">
        <v>0.5</v>
      </c>
      <c r="K1079">
        <v>4.5</v>
      </c>
      <c r="L1079">
        <v>34</v>
      </c>
      <c r="M1079">
        <v>21</v>
      </c>
      <c r="N1079">
        <v>4120</v>
      </c>
      <c r="O1079" s="1" t="s">
        <v>75</v>
      </c>
      <c r="Q1079">
        <v>81.641074889924184</v>
      </c>
      <c r="R1079" s="2">
        <v>1</v>
      </c>
      <c r="S1079">
        <v>98.1879408041885</v>
      </c>
      <c r="T1079" s="2">
        <v>0.51118019400000003</v>
      </c>
    </row>
    <row r="1080" spans="2:20" x14ac:dyDescent="0.25">
      <c r="B1080" s="1" t="s">
        <v>37</v>
      </c>
      <c r="C1080" s="1" t="s">
        <v>57</v>
      </c>
      <c r="D1080" s="1" t="s">
        <v>18</v>
      </c>
      <c r="E1080">
        <v>2100</v>
      </c>
      <c r="F1080">
        <v>360</v>
      </c>
      <c r="G1080">
        <v>83</v>
      </c>
      <c r="H1080" s="6">
        <v>27</v>
      </c>
      <c r="I1080">
        <v>356.82073484671196</v>
      </c>
      <c r="J1080">
        <v>3</v>
      </c>
      <c r="K1080">
        <v>3</v>
      </c>
      <c r="L1080">
        <v>34</v>
      </c>
      <c r="M1080">
        <v>21</v>
      </c>
      <c r="N1080">
        <v>4120</v>
      </c>
      <c r="O1080" s="1" t="s">
        <v>75</v>
      </c>
      <c r="Q1080">
        <v>0</v>
      </c>
      <c r="R1080" s="2">
        <v>0</v>
      </c>
      <c r="S1080">
        <v>97.773084521458401</v>
      </c>
      <c r="T1080" s="2">
        <v>0.52172936999999997</v>
      </c>
    </row>
    <row r="1081" spans="2:20" x14ac:dyDescent="0.25">
      <c r="B1081" s="1" t="s">
        <v>37</v>
      </c>
      <c r="C1081" s="1" t="s">
        <v>57</v>
      </c>
      <c r="D1081" s="1" t="s">
        <v>18</v>
      </c>
      <c r="E1081">
        <v>2100</v>
      </c>
      <c r="F1081">
        <v>360</v>
      </c>
      <c r="G1081">
        <v>83</v>
      </c>
      <c r="H1081" s="6">
        <v>27</v>
      </c>
      <c r="I1081">
        <v>356.82073484671196</v>
      </c>
      <c r="J1081">
        <v>2.5</v>
      </c>
      <c r="K1081">
        <v>3.5</v>
      </c>
      <c r="L1081">
        <v>34</v>
      </c>
      <c r="M1081">
        <v>21</v>
      </c>
      <c r="N1081">
        <v>4120</v>
      </c>
      <c r="O1081" s="1" t="s">
        <v>75</v>
      </c>
      <c r="Q1081">
        <v>0</v>
      </c>
      <c r="R1081" s="2">
        <v>0</v>
      </c>
      <c r="S1081">
        <v>97.747396756277496</v>
      </c>
      <c r="T1081" s="2">
        <v>0.51815149100000002</v>
      </c>
    </row>
    <row r="1082" spans="2:20" x14ac:dyDescent="0.25">
      <c r="B1082" s="1" t="s">
        <v>37</v>
      </c>
      <c r="C1082" s="1" t="s">
        <v>57</v>
      </c>
      <c r="D1082" s="1" t="s">
        <v>18</v>
      </c>
      <c r="E1082">
        <v>2100</v>
      </c>
      <c r="F1082">
        <v>360</v>
      </c>
      <c r="G1082">
        <v>83</v>
      </c>
      <c r="H1082" s="6">
        <v>27</v>
      </c>
      <c r="I1082">
        <v>356.82073484671196</v>
      </c>
      <c r="J1082">
        <v>2</v>
      </c>
      <c r="K1082">
        <v>4</v>
      </c>
      <c r="L1082">
        <v>34</v>
      </c>
      <c r="M1082">
        <v>21</v>
      </c>
      <c r="N1082">
        <v>4120</v>
      </c>
      <c r="O1082" s="1" t="s">
        <v>75</v>
      </c>
      <c r="Q1082">
        <v>0</v>
      </c>
      <c r="R1082" s="2">
        <v>0</v>
      </c>
      <c r="S1082">
        <v>97.747396756277496</v>
      </c>
      <c r="T1082" s="2">
        <v>0.51815149100000002</v>
      </c>
    </row>
    <row r="1083" spans="2:20" x14ac:dyDescent="0.25">
      <c r="B1083" s="1" t="s">
        <v>37</v>
      </c>
      <c r="C1083" s="1" t="s">
        <v>57</v>
      </c>
      <c r="D1083" s="1" t="s">
        <v>18</v>
      </c>
      <c r="E1083">
        <v>2100</v>
      </c>
      <c r="F1083">
        <v>360</v>
      </c>
      <c r="G1083">
        <v>83</v>
      </c>
      <c r="H1083" s="6">
        <v>27</v>
      </c>
      <c r="I1083">
        <v>356.82073484671196</v>
      </c>
      <c r="J1083">
        <v>1.5</v>
      </c>
      <c r="K1083">
        <v>4.5</v>
      </c>
      <c r="L1083">
        <v>34</v>
      </c>
      <c r="M1083">
        <v>21</v>
      </c>
      <c r="N1083">
        <v>4120</v>
      </c>
      <c r="O1083" s="1" t="s">
        <v>75</v>
      </c>
      <c r="Q1083">
        <v>22.392222847508496</v>
      </c>
      <c r="R1083" s="2">
        <v>1</v>
      </c>
      <c r="S1083">
        <v>97.723364524408225</v>
      </c>
      <c r="T1083" s="2">
        <v>0.51498103500000003</v>
      </c>
    </row>
    <row r="1084" spans="2:20" x14ac:dyDescent="0.25">
      <c r="B1084" s="1" t="s">
        <v>5</v>
      </c>
      <c r="C1084" s="1" t="s">
        <v>58</v>
      </c>
      <c r="D1084" s="1" t="s">
        <v>59</v>
      </c>
      <c r="E1084">
        <v>1900</v>
      </c>
      <c r="F1084">
        <v>230</v>
      </c>
      <c r="G1084">
        <v>160</v>
      </c>
      <c r="H1084" s="6">
        <v>8</v>
      </c>
      <c r="I1084">
        <v>512.41797332085184</v>
      </c>
      <c r="J1084">
        <v>1</v>
      </c>
      <c r="K1084">
        <v>0.19999999999999996</v>
      </c>
      <c r="L1084">
        <v>8.3000000000000007</v>
      </c>
      <c r="M1084">
        <v>6.2</v>
      </c>
      <c r="N1084">
        <v>1500</v>
      </c>
      <c r="O1084" s="1" t="s">
        <v>40</v>
      </c>
      <c r="Q1084">
        <v>100</v>
      </c>
      <c r="R1084" s="2">
        <v>0.96762944100000003</v>
      </c>
      <c r="S1084">
        <v>89.221052977206895</v>
      </c>
      <c r="T1084" s="2">
        <v>0.81137430600000005</v>
      </c>
    </row>
    <row r="1085" spans="2:20" x14ac:dyDescent="0.25">
      <c r="B1085" s="1" t="s">
        <v>5</v>
      </c>
      <c r="C1085" s="1" t="s">
        <v>58</v>
      </c>
      <c r="D1085" s="1" t="s">
        <v>59</v>
      </c>
      <c r="E1085">
        <v>1900</v>
      </c>
      <c r="F1085">
        <v>230</v>
      </c>
      <c r="G1085">
        <v>160</v>
      </c>
      <c r="H1085" s="6">
        <v>8</v>
      </c>
      <c r="I1085">
        <v>512.41797332085184</v>
      </c>
      <c r="J1085">
        <v>1</v>
      </c>
      <c r="K1085">
        <v>0.19999999999999996</v>
      </c>
      <c r="L1085">
        <v>8.3000000000000007</v>
      </c>
      <c r="M1085">
        <v>6.2</v>
      </c>
      <c r="N1085">
        <v>2000</v>
      </c>
      <c r="O1085" s="1" t="s">
        <v>40</v>
      </c>
      <c r="Q1085">
        <v>100</v>
      </c>
      <c r="R1085" s="2">
        <v>0.96762944100000003</v>
      </c>
      <c r="S1085">
        <v>95.177827945858297</v>
      </c>
      <c r="T1085" s="2">
        <v>0.77401153199999995</v>
      </c>
    </row>
    <row r="1086" spans="2:20" x14ac:dyDescent="0.25">
      <c r="B1086" s="1" t="s">
        <v>5</v>
      </c>
      <c r="C1086" s="1" t="s">
        <v>58</v>
      </c>
      <c r="D1086" s="1" t="s">
        <v>59</v>
      </c>
      <c r="E1086">
        <v>1900</v>
      </c>
      <c r="F1086">
        <v>230</v>
      </c>
      <c r="G1086">
        <v>160</v>
      </c>
      <c r="H1086" s="6">
        <v>8</v>
      </c>
      <c r="I1086">
        <v>512.41797332085184</v>
      </c>
      <c r="J1086">
        <v>1</v>
      </c>
      <c r="K1086">
        <v>0.19999999999999996</v>
      </c>
      <c r="L1086">
        <v>8.3000000000000007</v>
      </c>
      <c r="M1086">
        <v>6.2</v>
      </c>
      <c r="N1086">
        <v>2500</v>
      </c>
      <c r="O1086" s="1" t="s">
        <v>40</v>
      </c>
      <c r="Q1086">
        <v>100</v>
      </c>
      <c r="R1086" s="2">
        <v>0.96762944100000003</v>
      </c>
      <c r="S1086">
        <v>97.55415583097259</v>
      </c>
      <c r="T1086" s="2">
        <v>0.73862245699999995</v>
      </c>
    </row>
    <row r="1087" spans="2:20" x14ac:dyDescent="0.25">
      <c r="B1087" s="1" t="s">
        <v>5</v>
      </c>
      <c r="C1087" s="1" t="s">
        <v>58</v>
      </c>
      <c r="D1087" s="1" t="s">
        <v>59</v>
      </c>
      <c r="E1087">
        <v>1900</v>
      </c>
      <c r="F1087">
        <v>230</v>
      </c>
      <c r="G1087">
        <v>160</v>
      </c>
      <c r="H1087" s="6">
        <v>8</v>
      </c>
      <c r="I1087">
        <v>512.41797332085184</v>
      </c>
      <c r="J1087">
        <v>1</v>
      </c>
      <c r="K1087">
        <v>0.19999999999999996</v>
      </c>
      <c r="L1087">
        <v>8.3000000000000007</v>
      </c>
      <c r="M1087">
        <v>6.2</v>
      </c>
      <c r="N1087">
        <v>3000</v>
      </c>
      <c r="O1087" s="1" t="s">
        <v>40</v>
      </c>
      <c r="Q1087">
        <v>100</v>
      </c>
      <c r="R1087" s="2">
        <v>0.96762944100000003</v>
      </c>
      <c r="S1087">
        <v>98.473151932923599</v>
      </c>
      <c r="T1087" s="2">
        <v>0.70671921299999996</v>
      </c>
    </row>
    <row r="1088" spans="2:20" x14ac:dyDescent="0.25">
      <c r="B1088" s="1" t="s">
        <v>5</v>
      </c>
      <c r="C1088" s="1" t="s">
        <v>58</v>
      </c>
      <c r="D1088" s="1" t="s">
        <v>59</v>
      </c>
      <c r="E1088">
        <v>1900</v>
      </c>
      <c r="F1088">
        <v>230</v>
      </c>
      <c r="G1088">
        <v>160</v>
      </c>
      <c r="H1088" s="6">
        <v>8</v>
      </c>
      <c r="I1088">
        <v>512.41797332085184</v>
      </c>
      <c r="J1088">
        <v>1</v>
      </c>
      <c r="K1088">
        <v>0.19999999999999996</v>
      </c>
      <c r="L1088">
        <v>8.3000000000000007</v>
      </c>
      <c r="M1088">
        <v>6.2</v>
      </c>
      <c r="N1088">
        <v>3500</v>
      </c>
      <c r="O1088" s="1" t="s">
        <v>40</v>
      </c>
      <c r="Q1088">
        <v>100</v>
      </c>
      <c r="R1088" s="2">
        <v>0.96762944100000003</v>
      </c>
      <c r="S1088">
        <v>98.84937796346685</v>
      </c>
      <c r="T1088" s="2">
        <v>0.67866321500000004</v>
      </c>
    </row>
    <row r="1089" spans="2:20" x14ac:dyDescent="0.25">
      <c r="B1089" s="1" t="s">
        <v>5</v>
      </c>
      <c r="C1089" s="1" t="s">
        <v>58</v>
      </c>
      <c r="D1089" s="1" t="s">
        <v>59</v>
      </c>
      <c r="E1089">
        <v>1900</v>
      </c>
      <c r="F1089">
        <v>230</v>
      </c>
      <c r="G1089">
        <v>160</v>
      </c>
      <c r="H1089" s="6">
        <v>8</v>
      </c>
      <c r="I1089">
        <v>512.41797332085184</v>
      </c>
      <c r="J1089">
        <v>1</v>
      </c>
      <c r="K1089">
        <v>0.19999999999999996</v>
      </c>
      <c r="L1089">
        <v>8.3000000000000007</v>
      </c>
      <c r="M1089">
        <v>6.2</v>
      </c>
      <c r="N1089">
        <v>4000</v>
      </c>
      <c r="O1089" s="1" t="s">
        <v>40</v>
      </c>
      <c r="Q1089">
        <v>100</v>
      </c>
      <c r="R1089" s="2">
        <v>0.96762944100000003</v>
      </c>
      <c r="S1089">
        <v>99.03305925658087</v>
      </c>
      <c r="T1089" s="2">
        <v>0.65419855900000001</v>
      </c>
    </row>
    <row r="1090" spans="2:20" x14ac:dyDescent="0.25">
      <c r="B1090" s="1" t="s">
        <v>5</v>
      </c>
      <c r="C1090" s="1" t="s">
        <v>58</v>
      </c>
      <c r="D1090" s="1" t="s">
        <v>59</v>
      </c>
      <c r="E1090">
        <v>1900</v>
      </c>
      <c r="F1090">
        <v>230</v>
      </c>
      <c r="G1090">
        <v>160</v>
      </c>
      <c r="H1090" s="6">
        <v>8</v>
      </c>
      <c r="I1090">
        <v>512.41797332085184</v>
      </c>
      <c r="J1090">
        <v>1</v>
      </c>
      <c r="K1090">
        <v>0.19999999999999996</v>
      </c>
      <c r="L1090">
        <v>8.3000000000000007</v>
      </c>
      <c r="M1090">
        <v>6.2</v>
      </c>
      <c r="N1090">
        <v>4500</v>
      </c>
      <c r="O1090" s="1" t="s">
        <v>40</v>
      </c>
      <c r="Q1090">
        <v>100</v>
      </c>
      <c r="R1090" s="2">
        <v>0.96762944100000003</v>
      </c>
      <c r="S1090">
        <v>99.147117544264887</v>
      </c>
      <c r="T1090" s="2">
        <v>0.63285012699999998</v>
      </c>
    </row>
    <row r="1091" spans="2:20" x14ac:dyDescent="0.25">
      <c r="B1091" s="1" t="s">
        <v>5</v>
      </c>
      <c r="C1091" s="1" t="s">
        <v>58</v>
      </c>
      <c r="D1091" s="1" t="s">
        <v>59</v>
      </c>
      <c r="E1091">
        <v>1900</v>
      </c>
      <c r="F1091">
        <v>230</v>
      </c>
      <c r="G1091">
        <v>160</v>
      </c>
      <c r="H1091" s="6">
        <v>8</v>
      </c>
      <c r="I1091">
        <v>512.41797332085184</v>
      </c>
      <c r="J1091">
        <v>1</v>
      </c>
      <c r="K1091">
        <v>0.7</v>
      </c>
      <c r="L1091">
        <v>8.3000000000000007</v>
      </c>
      <c r="M1091">
        <v>6.2</v>
      </c>
      <c r="N1091">
        <v>1500</v>
      </c>
      <c r="O1091" s="1" t="s">
        <v>40</v>
      </c>
      <c r="Q1091">
        <v>100</v>
      </c>
      <c r="R1091" s="2">
        <v>0.96763028600000001</v>
      </c>
      <c r="S1091">
        <v>84.505939908876698</v>
      </c>
      <c r="T1091" s="2">
        <v>0.90097270799999996</v>
      </c>
    </row>
    <row r="1092" spans="2:20" x14ac:dyDescent="0.25">
      <c r="B1092" s="1" t="s">
        <v>5</v>
      </c>
      <c r="C1092" s="1" t="s">
        <v>58</v>
      </c>
      <c r="D1092" s="1" t="s">
        <v>59</v>
      </c>
      <c r="E1092">
        <v>1900</v>
      </c>
      <c r="F1092">
        <v>230</v>
      </c>
      <c r="G1092">
        <v>160</v>
      </c>
      <c r="H1092" s="6">
        <v>8</v>
      </c>
      <c r="I1092">
        <v>512.41797332085184</v>
      </c>
      <c r="J1092">
        <v>1</v>
      </c>
      <c r="K1092">
        <v>0.7</v>
      </c>
      <c r="L1092">
        <v>8.3000000000000007</v>
      </c>
      <c r="M1092">
        <v>6.2</v>
      </c>
      <c r="N1092">
        <v>2000</v>
      </c>
      <c r="O1092" s="1" t="s">
        <v>40</v>
      </c>
      <c r="Q1092">
        <v>100</v>
      </c>
      <c r="R1092" s="2">
        <v>0.96763028600000001</v>
      </c>
      <c r="S1092">
        <v>92.334304264909576</v>
      </c>
      <c r="T1092" s="2">
        <v>0.87935112800000004</v>
      </c>
    </row>
    <row r="1093" spans="2:20" x14ac:dyDescent="0.25">
      <c r="B1093" s="1" t="s">
        <v>5</v>
      </c>
      <c r="C1093" s="1" t="s">
        <v>58</v>
      </c>
      <c r="D1093" s="1" t="s">
        <v>59</v>
      </c>
      <c r="E1093">
        <v>1900</v>
      </c>
      <c r="F1093">
        <v>230</v>
      </c>
      <c r="G1093">
        <v>160</v>
      </c>
      <c r="H1093" s="6">
        <v>8</v>
      </c>
      <c r="I1093">
        <v>512.41797332085184</v>
      </c>
      <c r="J1093">
        <v>1</v>
      </c>
      <c r="K1093">
        <v>0.7</v>
      </c>
      <c r="L1093">
        <v>8.3000000000000007</v>
      </c>
      <c r="M1093">
        <v>6.2</v>
      </c>
      <c r="N1093">
        <v>2500</v>
      </c>
      <c r="O1093" s="1" t="s">
        <v>40</v>
      </c>
      <c r="Q1093">
        <v>100</v>
      </c>
      <c r="R1093" s="2">
        <v>0.96763028600000001</v>
      </c>
      <c r="S1093">
        <v>96.002314505572272</v>
      </c>
      <c r="T1093" s="2">
        <v>0.85699159300000005</v>
      </c>
    </row>
    <row r="1094" spans="2:20" x14ac:dyDescent="0.25">
      <c r="B1094" s="1" t="s">
        <v>5</v>
      </c>
      <c r="C1094" s="1" t="s">
        <v>58</v>
      </c>
      <c r="D1094" s="1" t="s">
        <v>59</v>
      </c>
      <c r="E1094">
        <v>1900</v>
      </c>
      <c r="F1094">
        <v>230</v>
      </c>
      <c r="G1094">
        <v>160</v>
      </c>
      <c r="H1094" s="6">
        <v>8</v>
      </c>
      <c r="I1094">
        <v>512.41797332085184</v>
      </c>
      <c r="J1094">
        <v>1</v>
      </c>
      <c r="K1094">
        <v>0.7</v>
      </c>
      <c r="L1094">
        <v>8.3000000000000007</v>
      </c>
      <c r="M1094">
        <v>6.2</v>
      </c>
      <c r="N1094">
        <v>3000</v>
      </c>
      <c r="O1094" s="1" t="s">
        <v>40</v>
      </c>
      <c r="Q1094">
        <v>100</v>
      </c>
      <c r="R1094" s="2">
        <v>0.96763028600000001</v>
      </c>
      <c r="S1094">
        <v>97.638333502354939</v>
      </c>
      <c r="T1094" s="2">
        <v>0.83499945799999997</v>
      </c>
    </row>
    <row r="1095" spans="2:20" x14ac:dyDescent="0.25">
      <c r="B1095" s="1" t="s">
        <v>5</v>
      </c>
      <c r="C1095" s="1" t="s">
        <v>58</v>
      </c>
      <c r="D1095" s="1" t="s">
        <v>59</v>
      </c>
      <c r="E1095">
        <v>1900</v>
      </c>
      <c r="F1095">
        <v>230</v>
      </c>
      <c r="G1095">
        <v>160</v>
      </c>
      <c r="H1095" s="6">
        <v>8</v>
      </c>
      <c r="I1095">
        <v>512.41797332085184</v>
      </c>
      <c r="J1095">
        <v>1</v>
      </c>
      <c r="K1095">
        <v>0.7</v>
      </c>
      <c r="L1095">
        <v>8.3000000000000007</v>
      </c>
      <c r="M1095">
        <v>6.2</v>
      </c>
      <c r="N1095">
        <v>3500</v>
      </c>
      <c r="O1095" s="1" t="s">
        <v>40</v>
      </c>
      <c r="Q1095">
        <v>100</v>
      </c>
      <c r="R1095" s="2">
        <v>0.96763028600000001</v>
      </c>
      <c r="S1095">
        <v>98.358804774716319</v>
      </c>
      <c r="T1095" s="2">
        <v>0.81403769000000004</v>
      </c>
    </row>
    <row r="1096" spans="2:20" x14ac:dyDescent="0.25">
      <c r="B1096" s="1" t="s">
        <v>5</v>
      </c>
      <c r="C1096" s="1" t="s">
        <v>58</v>
      </c>
      <c r="D1096" s="1" t="s">
        <v>59</v>
      </c>
      <c r="E1096">
        <v>1900</v>
      </c>
      <c r="F1096">
        <v>230</v>
      </c>
      <c r="G1096">
        <v>160</v>
      </c>
      <c r="H1096" s="6">
        <v>8</v>
      </c>
      <c r="I1096">
        <v>512.41797332085184</v>
      </c>
      <c r="J1096">
        <v>1</v>
      </c>
      <c r="K1096">
        <v>0.7</v>
      </c>
      <c r="L1096">
        <v>8.3000000000000007</v>
      </c>
      <c r="M1096">
        <v>6.2</v>
      </c>
      <c r="N1096">
        <v>4000</v>
      </c>
      <c r="O1096" s="1" t="s">
        <v>40</v>
      </c>
      <c r="Q1096">
        <v>100</v>
      </c>
      <c r="R1096" s="2">
        <v>0.96763028600000001</v>
      </c>
      <c r="S1096">
        <v>98.688617322583085</v>
      </c>
      <c r="T1096" s="2">
        <v>0.79439278099999999</v>
      </c>
    </row>
    <row r="1097" spans="2:20" x14ac:dyDescent="0.25">
      <c r="B1097" s="1" t="s">
        <v>5</v>
      </c>
      <c r="C1097" s="1" t="s">
        <v>58</v>
      </c>
      <c r="D1097" s="1" t="s">
        <v>59</v>
      </c>
      <c r="E1097">
        <v>1900</v>
      </c>
      <c r="F1097">
        <v>230</v>
      </c>
      <c r="G1097">
        <v>160</v>
      </c>
      <c r="H1097" s="6">
        <v>8</v>
      </c>
      <c r="I1097">
        <v>512.41797332085184</v>
      </c>
      <c r="J1097">
        <v>1</v>
      </c>
      <c r="K1097">
        <v>0.7</v>
      </c>
      <c r="L1097">
        <v>8.3000000000000007</v>
      </c>
      <c r="M1097">
        <v>6.2</v>
      </c>
      <c r="N1097">
        <v>4500</v>
      </c>
      <c r="O1097" s="1" t="s">
        <v>40</v>
      </c>
      <c r="Q1097">
        <v>100</v>
      </c>
      <c r="R1097" s="2">
        <v>0.96763028600000001</v>
      </c>
      <c r="S1097">
        <v>98.857326884000457</v>
      </c>
      <c r="T1097" s="2">
        <v>0.77611469499999997</v>
      </c>
    </row>
    <row r="1098" spans="2:20" x14ac:dyDescent="0.25">
      <c r="B1098" s="1" t="s">
        <v>5</v>
      </c>
      <c r="C1098" s="1" t="s">
        <v>58</v>
      </c>
      <c r="D1098" s="1" t="s">
        <v>59</v>
      </c>
      <c r="E1098">
        <v>1900</v>
      </c>
      <c r="F1098">
        <v>230</v>
      </c>
      <c r="G1098">
        <v>160</v>
      </c>
      <c r="H1098" s="6">
        <v>8</v>
      </c>
      <c r="I1098">
        <v>512.41797332085184</v>
      </c>
      <c r="J1098">
        <v>1</v>
      </c>
      <c r="K1098">
        <v>1.2000000000000002</v>
      </c>
      <c r="L1098">
        <v>8.3000000000000007</v>
      </c>
      <c r="M1098">
        <v>6.2</v>
      </c>
      <c r="N1098">
        <v>1500</v>
      </c>
      <c r="O1098" s="1" t="s">
        <v>40</v>
      </c>
      <c r="Q1098">
        <v>100</v>
      </c>
      <c r="R1098" s="2">
        <v>0.96763012699999995</v>
      </c>
      <c r="S1098">
        <v>79.403389768952394</v>
      </c>
      <c r="T1098" s="2">
        <v>0.94858648499999998</v>
      </c>
    </row>
    <row r="1099" spans="2:20" x14ac:dyDescent="0.25">
      <c r="B1099" s="1" t="s">
        <v>5</v>
      </c>
      <c r="C1099" s="1" t="s">
        <v>58</v>
      </c>
      <c r="D1099" s="1" t="s">
        <v>59</v>
      </c>
      <c r="E1099">
        <v>1900</v>
      </c>
      <c r="F1099">
        <v>230</v>
      </c>
      <c r="G1099">
        <v>160</v>
      </c>
      <c r="H1099" s="6">
        <v>8</v>
      </c>
      <c r="I1099">
        <v>512.41797332085184</v>
      </c>
      <c r="J1099">
        <v>1</v>
      </c>
      <c r="K1099">
        <v>1.2000000000000002</v>
      </c>
      <c r="L1099">
        <v>8.3000000000000007</v>
      </c>
      <c r="M1099">
        <v>6.2</v>
      </c>
      <c r="N1099">
        <v>2000</v>
      </c>
      <c r="O1099" s="1" t="s">
        <v>40</v>
      </c>
      <c r="Q1099">
        <v>100</v>
      </c>
      <c r="R1099" s="2">
        <v>0.96763012699999995</v>
      </c>
      <c r="S1099">
        <v>88.789423585309876</v>
      </c>
      <c r="T1099" s="2">
        <v>0.93669561400000001</v>
      </c>
    </row>
    <row r="1100" spans="2:20" x14ac:dyDescent="0.25">
      <c r="B1100" s="1" t="s">
        <v>5</v>
      </c>
      <c r="C1100" s="1" t="s">
        <v>58</v>
      </c>
      <c r="D1100" s="1" t="s">
        <v>59</v>
      </c>
      <c r="E1100">
        <v>1900</v>
      </c>
      <c r="F1100">
        <v>230</v>
      </c>
      <c r="G1100">
        <v>160</v>
      </c>
      <c r="H1100" s="6">
        <v>8</v>
      </c>
      <c r="I1100">
        <v>512.41797332085184</v>
      </c>
      <c r="J1100">
        <v>1</v>
      </c>
      <c r="K1100">
        <v>1.2000000000000002</v>
      </c>
      <c r="L1100">
        <v>8.3000000000000007</v>
      </c>
      <c r="M1100">
        <v>6.2</v>
      </c>
      <c r="N1100">
        <v>2500</v>
      </c>
      <c r="O1100" s="1" t="s">
        <v>40</v>
      </c>
      <c r="Q1100">
        <v>100</v>
      </c>
      <c r="R1100" s="2">
        <v>0.96763012699999995</v>
      </c>
      <c r="S1100">
        <v>93.803827094966863</v>
      </c>
      <c r="T1100" s="2">
        <v>0.92356291700000004</v>
      </c>
    </row>
    <row r="1101" spans="2:20" x14ac:dyDescent="0.25">
      <c r="B1101" s="1" t="s">
        <v>5</v>
      </c>
      <c r="C1101" s="1" t="s">
        <v>58</v>
      </c>
      <c r="D1101" s="1" t="s">
        <v>59</v>
      </c>
      <c r="E1101">
        <v>1900</v>
      </c>
      <c r="F1101">
        <v>230</v>
      </c>
      <c r="G1101">
        <v>160</v>
      </c>
      <c r="H1101" s="6">
        <v>8</v>
      </c>
      <c r="I1101">
        <v>512.41797332085184</v>
      </c>
      <c r="J1101">
        <v>1</v>
      </c>
      <c r="K1101">
        <v>1.2000000000000002</v>
      </c>
      <c r="L1101">
        <v>8.3000000000000007</v>
      </c>
      <c r="M1101">
        <v>6.2</v>
      </c>
      <c r="N1101">
        <v>3000</v>
      </c>
      <c r="O1101" s="1" t="s">
        <v>40</v>
      </c>
      <c r="Q1101">
        <v>100</v>
      </c>
      <c r="R1101" s="2">
        <v>0.96763012699999995</v>
      </c>
      <c r="S1101">
        <v>96.351405864769731</v>
      </c>
      <c r="T1101" s="2">
        <v>0.90971478400000005</v>
      </c>
    </row>
    <row r="1102" spans="2:20" x14ac:dyDescent="0.25">
      <c r="B1102" s="1" t="s">
        <v>5</v>
      </c>
      <c r="C1102" s="1" t="s">
        <v>58</v>
      </c>
      <c r="D1102" s="1" t="s">
        <v>59</v>
      </c>
      <c r="E1102">
        <v>1900</v>
      </c>
      <c r="F1102">
        <v>230</v>
      </c>
      <c r="G1102">
        <v>160</v>
      </c>
      <c r="H1102" s="6">
        <v>8</v>
      </c>
      <c r="I1102">
        <v>512.41797332085184</v>
      </c>
      <c r="J1102">
        <v>1</v>
      </c>
      <c r="K1102">
        <v>1.2000000000000002</v>
      </c>
      <c r="L1102">
        <v>8.3000000000000007</v>
      </c>
      <c r="M1102">
        <v>6.2</v>
      </c>
      <c r="N1102">
        <v>3500</v>
      </c>
      <c r="O1102" s="1" t="s">
        <v>40</v>
      </c>
      <c r="Q1102">
        <v>100</v>
      </c>
      <c r="R1102" s="2">
        <v>0.96763012699999995</v>
      </c>
      <c r="S1102">
        <v>97.609144638117442</v>
      </c>
      <c r="T1102" s="2">
        <v>0.89559330500000001</v>
      </c>
    </row>
    <row r="1103" spans="2:20" x14ac:dyDescent="0.25">
      <c r="B1103" s="1" t="s">
        <v>5</v>
      </c>
      <c r="C1103" s="1" t="s">
        <v>58</v>
      </c>
      <c r="D1103" s="1" t="s">
        <v>59</v>
      </c>
      <c r="E1103">
        <v>1900</v>
      </c>
      <c r="F1103">
        <v>230</v>
      </c>
      <c r="G1103">
        <v>160</v>
      </c>
      <c r="H1103" s="6">
        <v>8</v>
      </c>
      <c r="I1103">
        <v>512.41797332085184</v>
      </c>
      <c r="J1103">
        <v>1</v>
      </c>
      <c r="K1103">
        <v>1.2000000000000002</v>
      </c>
      <c r="L1103">
        <v>8.3000000000000007</v>
      </c>
      <c r="M1103">
        <v>6.2</v>
      </c>
      <c r="N1103">
        <v>4000</v>
      </c>
      <c r="O1103" s="1" t="s">
        <v>40</v>
      </c>
      <c r="Q1103">
        <v>100</v>
      </c>
      <c r="R1103" s="2">
        <v>0.96763012699999995</v>
      </c>
      <c r="S1103">
        <v>98.226277144971377</v>
      </c>
      <c r="T1103" s="2">
        <v>0.88150967000000002</v>
      </c>
    </row>
    <row r="1104" spans="2:20" x14ac:dyDescent="0.25">
      <c r="B1104" s="1" t="s">
        <v>5</v>
      </c>
      <c r="C1104" s="1" t="s">
        <v>58</v>
      </c>
      <c r="D1104" s="1" t="s">
        <v>59</v>
      </c>
      <c r="E1104">
        <v>1900</v>
      </c>
      <c r="F1104">
        <v>230</v>
      </c>
      <c r="G1104">
        <v>160</v>
      </c>
      <c r="H1104" s="6">
        <v>8</v>
      </c>
      <c r="I1104">
        <v>512.41797332085184</v>
      </c>
      <c r="J1104">
        <v>1</v>
      </c>
      <c r="K1104">
        <v>1.2000000000000002</v>
      </c>
      <c r="L1104">
        <v>8.3000000000000007</v>
      </c>
      <c r="M1104">
        <v>6.2</v>
      </c>
      <c r="N1104">
        <v>4500</v>
      </c>
      <c r="O1104" s="1" t="s">
        <v>40</v>
      </c>
      <c r="Q1104">
        <v>100</v>
      </c>
      <c r="R1104" s="2">
        <v>0.96763012699999995</v>
      </c>
      <c r="S1104">
        <v>98.536353668072252</v>
      </c>
      <c r="T1104" s="2">
        <v>0.86765490499999998</v>
      </c>
    </row>
    <row r="1105" spans="2:20" x14ac:dyDescent="0.25">
      <c r="B1105" s="1" t="s">
        <v>5</v>
      </c>
      <c r="C1105" s="1" t="s">
        <v>58</v>
      </c>
      <c r="D1105" s="1" t="s">
        <v>59</v>
      </c>
      <c r="E1105">
        <v>1900</v>
      </c>
      <c r="F1105">
        <v>230</v>
      </c>
      <c r="G1105">
        <v>160</v>
      </c>
      <c r="H1105" s="6">
        <v>8</v>
      </c>
      <c r="I1105">
        <v>512.41797332085184</v>
      </c>
      <c r="J1105">
        <v>1</v>
      </c>
      <c r="K1105">
        <v>1.7000000000000002</v>
      </c>
      <c r="L1105">
        <v>8.3000000000000007</v>
      </c>
      <c r="M1105">
        <v>6.2</v>
      </c>
      <c r="N1105">
        <v>1500</v>
      </c>
      <c r="O1105" s="1" t="s">
        <v>40</v>
      </c>
      <c r="Q1105">
        <v>100</v>
      </c>
      <c r="R1105" s="2">
        <v>0.96763015699999999</v>
      </c>
      <c r="S1105">
        <v>71.611158525316569</v>
      </c>
      <c r="T1105" s="2">
        <v>0.93617401899999997</v>
      </c>
    </row>
    <row r="1106" spans="2:20" x14ac:dyDescent="0.25">
      <c r="B1106" s="1" t="s">
        <v>5</v>
      </c>
      <c r="C1106" s="1" t="s">
        <v>58</v>
      </c>
      <c r="D1106" s="1" t="s">
        <v>59</v>
      </c>
      <c r="E1106">
        <v>1900</v>
      </c>
      <c r="F1106">
        <v>230</v>
      </c>
      <c r="G1106">
        <v>160</v>
      </c>
      <c r="H1106" s="6">
        <v>8</v>
      </c>
      <c r="I1106">
        <v>512.41797332085184</v>
      </c>
      <c r="J1106">
        <v>1</v>
      </c>
      <c r="K1106">
        <v>1.7000000000000002</v>
      </c>
      <c r="L1106">
        <v>8.3000000000000007</v>
      </c>
      <c r="M1106">
        <v>6.2</v>
      </c>
      <c r="N1106">
        <v>2000</v>
      </c>
      <c r="O1106" s="1" t="s">
        <v>40</v>
      </c>
      <c r="Q1106">
        <v>100</v>
      </c>
      <c r="R1106" s="2">
        <v>0.96763015699999999</v>
      </c>
      <c r="S1106">
        <v>82.279166916529888</v>
      </c>
      <c r="T1106" s="2">
        <v>0.92440372400000004</v>
      </c>
    </row>
    <row r="1107" spans="2:20" x14ac:dyDescent="0.25">
      <c r="B1107" s="1" t="s">
        <v>5</v>
      </c>
      <c r="C1107" s="1" t="s">
        <v>58</v>
      </c>
      <c r="D1107" s="1" t="s">
        <v>59</v>
      </c>
      <c r="E1107">
        <v>1900</v>
      </c>
      <c r="F1107">
        <v>230</v>
      </c>
      <c r="G1107">
        <v>160</v>
      </c>
      <c r="H1107" s="6">
        <v>8</v>
      </c>
      <c r="I1107">
        <v>512.41797332085184</v>
      </c>
      <c r="J1107">
        <v>1</v>
      </c>
      <c r="K1107">
        <v>1.7000000000000002</v>
      </c>
      <c r="L1107">
        <v>8.3000000000000007</v>
      </c>
      <c r="M1107">
        <v>6.2</v>
      </c>
      <c r="N1107">
        <v>2500</v>
      </c>
      <c r="O1107" s="1" t="s">
        <v>40</v>
      </c>
      <c r="Q1107">
        <v>100</v>
      </c>
      <c r="R1107" s="2">
        <v>0.96763015699999999</v>
      </c>
      <c r="S1107">
        <v>88.952408846156274</v>
      </c>
      <c r="T1107" s="2">
        <v>0.91147550399999999</v>
      </c>
    </row>
    <row r="1108" spans="2:20" x14ac:dyDescent="0.25">
      <c r="B1108" s="1" t="s">
        <v>5</v>
      </c>
      <c r="C1108" s="1" t="s">
        <v>58</v>
      </c>
      <c r="D1108" s="1" t="s">
        <v>59</v>
      </c>
      <c r="E1108">
        <v>1900</v>
      </c>
      <c r="F1108">
        <v>230</v>
      </c>
      <c r="G1108">
        <v>160</v>
      </c>
      <c r="H1108" s="6">
        <v>8</v>
      </c>
      <c r="I1108">
        <v>512.41797332085184</v>
      </c>
      <c r="J1108">
        <v>1</v>
      </c>
      <c r="K1108">
        <v>1.7000000000000002</v>
      </c>
      <c r="L1108">
        <v>8.3000000000000007</v>
      </c>
      <c r="M1108">
        <v>6.2</v>
      </c>
      <c r="N1108">
        <v>3000</v>
      </c>
      <c r="O1108" s="1" t="s">
        <v>40</v>
      </c>
      <c r="Q1108">
        <v>100</v>
      </c>
      <c r="R1108" s="2">
        <v>0.96763015699999999</v>
      </c>
      <c r="S1108">
        <v>92.978528058472548</v>
      </c>
      <c r="T1108" s="2">
        <v>0.89774606300000004</v>
      </c>
    </row>
    <row r="1109" spans="2:20" x14ac:dyDescent="0.25">
      <c r="B1109" s="1" t="s">
        <v>5</v>
      </c>
      <c r="C1109" s="1" t="s">
        <v>58</v>
      </c>
      <c r="D1109" s="1" t="s">
        <v>59</v>
      </c>
      <c r="E1109">
        <v>1900</v>
      </c>
      <c r="F1109">
        <v>230</v>
      </c>
      <c r="G1109">
        <v>160</v>
      </c>
      <c r="H1109" s="6">
        <v>8</v>
      </c>
      <c r="I1109">
        <v>512.41797332085184</v>
      </c>
      <c r="J1109">
        <v>1</v>
      </c>
      <c r="K1109">
        <v>1.7000000000000002</v>
      </c>
      <c r="L1109">
        <v>8.3000000000000007</v>
      </c>
      <c r="M1109">
        <v>6.2</v>
      </c>
      <c r="N1109">
        <v>3500</v>
      </c>
      <c r="O1109" s="1" t="s">
        <v>40</v>
      </c>
      <c r="Q1109">
        <v>100</v>
      </c>
      <c r="R1109" s="2">
        <v>0.96763015699999999</v>
      </c>
      <c r="S1109">
        <v>95.346378542939718</v>
      </c>
      <c r="T1109" s="2">
        <v>0.88356395499999996</v>
      </c>
    </row>
    <row r="1110" spans="2:20" x14ac:dyDescent="0.25">
      <c r="B1110" s="1" t="s">
        <v>5</v>
      </c>
      <c r="C1110" s="1" t="s">
        <v>58</v>
      </c>
      <c r="D1110" s="1" t="s">
        <v>59</v>
      </c>
      <c r="E1110">
        <v>1900</v>
      </c>
      <c r="F1110">
        <v>230</v>
      </c>
      <c r="G1110">
        <v>160</v>
      </c>
      <c r="H1110" s="6">
        <v>8</v>
      </c>
      <c r="I1110">
        <v>512.41797332085184</v>
      </c>
      <c r="J1110">
        <v>1</v>
      </c>
      <c r="K1110">
        <v>1.7000000000000002</v>
      </c>
      <c r="L1110">
        <v>8.3000000000000007</v>
      </c>
      <c r="M1110">
        <v>6.2</v>
      </c>
      <c r="N1110">
        <v>4000</v>
      </c>
      <c r="O1110" s="1" t="s">
        <v>40</v>
      </c>
      <c r="Q1110">
        <v>100</v>
      </c>
      <c r="R1110" s="2">
        <v>0.96763015699999999</v>
      </c>
      <c r="S1110">
        <v>96.717862849103227</v>
      </c>
      <c r="T1110" s="2">
        <v>0.86922593999999997</v>
      </c>
    </row>
    <row r="1111" spans="2:20" x14ac:dyDescent="0.25">
      <c r="B1111" s="1" t="s">
        <v>5</v>
      </c>
      <c r="C1111" s="1" t="s">
        <v>58</v>
      </c>
      <c r="D1111" s="1" t="s">
        <v>59</v>
      </c>
      <c r="E1111">
        <v>1900</v>
      </c>
      <c r="F1111">
        <v>230</v>
      </c>
      <c r="G1111">
        <v>160</v>
      </c>
      <c r="H1111" s="6">
        <v>8</v>
      </c>
      <c r="I1111">
        <v>512.41797332085184</v>
      </c>
      <c r="J1111">
        <v>1</v>
      </c>
      <c r="K1111">
        <v>1.7000000000000002</v>
      </c>
      <c r="L1111">
        <v>8.3000000000000007</v>
      </c>
      <c r="M1111">
        <v>6.2</v>
      </c>
      <c r="N1111">
        <v>4500</v>
      </c>
      <c r="O1111" s="1" t="s">
        <v>40</v>
      </c>
      <c r="Q1111">
        <v>100</v>
      </c>
      <c r="R1111" s="2">
        <v>0.96763015699999999</v>
      </c>
      <c r="S1111">
        <v>97.508786826736042</v>
      </c>
      <c r="T1111" s="2">
        <v>0.85495772199999998</v>
      </c>
    </row>
    <row r="1112" spans="2:20" x14ac:dyDescent="0.25">
      <c r="B1112" s="1" t="s">
        <v>5</v>
      </c>
      <c r="C1112" s="1" t="s">
        <v>58</v>
      </c>
      <c r="D1112" s="1" t="s">
        <v>59</v>
      </c>
      <c r="E1112">
        <v>1900</v>
      </c>
      <c r="F1112">
        <v>230</v>
      </c>
      <c r="G1112">
        <v>160</v>
      </c>
      <c r="H1112" s="6">
        <v>8</v>
      </c>
      <c r="I1112">
        <v>512.41797332085184</v>
      </c>
      <c r="J1112">
        <v>1</v>
      </c>
      <c r="K1112">
        <v>2.2000000000000002</v>
      </c>
      <c r="L1112">
        <v>8.3000000000000007</v>
      </c>
      <c r="M1112">
        <v>6.2</v>
      </c>
      <c r="N1112">
        <v>1500</v>
      </c>
      <c r="O1112" s="1" t="s">
        <v>40</v>
      </c>
      <c r="Q1112">
        <v>100</v>
      </c>
      <c r="R1112" s="2">
        <v>0.96763015100000005</v>
      </c>
      <c r="S1112">
        <v>64.990950504736475</v>
      </c>
      <c r="T1112" s="2">
        <v>0.92450198299999997</v>
      </c>
    </row>
    <row r="1113" spans="2:20" x14ac:dyDescent="0.25">
      <c r="B1113" s="1" t="s">
        <v>5</v>
      </c>
      <c r="C1113" s="1" t="s">
        <v>58</v>
      </c>
      <c r="D1113" s="1" t="s">
        <v>59</v>
      </c>
      <c r="E1113">
        <v>1900</v>
      </c>
      <c r="F1113">
        <v>230</v>
      </c>
      <c r="G1113">
        <v>160</v>
      </c>
      <c r="H1113" s="6">
        <v>8</v>
      </c>
      <c r="I1113">
        <v>512.41797332085184</v>
      </c>
      <c r="J1113">
        <v>1</v>
      </c>
      <c r="K1113">
        <v>2.2000000000000002</v>
      </c>
      <c r="L1113">
        <v>8.3000000000000007</v>
      </c>
      <c r="M1113">
        <v>6.2</v>
      </c>
      <c r="N1113">
        <v>2000</v>
      </c>
      <c r="O1113" s="1" t="s">
        <v>40</v>
      </c>
      <c r="Q1113">
        <v>100</v>
      </c>
      <c r="R1113" s="2">
        <v>0.96763015100000005</v>
      </c>
      <c r="S1113">
        <v>76.1476896690275</v>
      </c>
      <c r="T1113" s="2">
        <v>0.91296769499999997</v>
      </c>
    </row>
    <row r="1114" spans="2:20" x14ac:dyDescent="0.25">
      <c r="B1114" s="1" t="s">
        <v>5</v>
      </c>
      <c r="C1114" s="1" t="s">
        <v>58</v>
      </c>
      <c r="D1114" s="1" t="s">
        <v>59</v>
      </c>
      <c r="E1114">
        <v>1900</v>
      </c>
      <c r="F1114">
        <v>230</v>
      </c>
      <c r="G1114">
        <v>160</v>
      </c>
      <c r="H1114" s="6">
        <v>8</v>
      </c>
      <c r="I1114">
        <v>512.41797332085184</v>
      </c>
      <c r="J1114">
        <v>1</v>
      </c>
      <c r="K1114">
        <v>2.2000000000000002</v>
      </c>
      <c r="L1114">
        <v>8.3000000000000007</v>
      </c>
      <c r="M1114">
        <v>6.2</v>
      </c>
      <c r="N1114">
        <v>2500</v>
      </c>
      <c r="O1114" s="1" t="s">
        <v>40</v>
      </c>
      <c r="Q1114">
        <v>100</v>
      </c>
      <c r="R1114" s="2">
        <v>0.96763015100000005</v>
      </c>
      <c r="S1114">
        <v>83.814691548561171</v>
      </c>
      <c r="T1114" s="2">
        <v>0.900418465</v>
      </c>
    </row>
    <row r="1115" spans="2:20" x14ac:dyDescent="0.25">
      <c r="B1115" s="1" t="s">
        <v>5</v>
      </c>
      <c r="C1115" s="1" t="s">
        <v>58</v>
      </c>
      <c r="D1115" s="1" t="s">
        <v>59</v>
      </c>
      <c r="E1115">
        <v>1900</v>
      </c>
      <c r="F1115">
        <v>230</v>
      </c>
      <c r="G1115">
        <v>160</v>
      </c>
      <c r="H1115" s="6">
        <v>8</v>
      </c>
      <c r="I1115">
        <v>512.41797332085184</v>
      </c>
      <c r="J1115">
        <v>1</v>
      </c>
      <c r="K1115">
        <v>2.2000000000000002</v>
      </c>
      <c r="L1115">
        <v>8.3000000000000007</v>
      </c>
      <c r="M1115">
        <v>6.2</v>
      </c>
      <c r="N1115">
        <v>3000</v>
      </c>
      <c r="O1115" s="1" t="s">
        <v>40</v>
      </c>
      <c r="Q1115">
        <v>100</v>
      </c>
      <c r="R1115" s="2">
        <v>0.96763015100000005</v>
      </c>
      <c r="S1115">
        <v>88.948251284205739</v>
      </c>
      <c r="T1115" s="2">
        <v>0.887099042</v>
      </c>
    </row>
    <row r="1116" spans="2:20" x14ac:dyDescent="0.25">
      <c r="B1116" s="1" t="s">
        <v>5</v>
      </c>
      <c r="C1116" s="1" t="s">
        <v>58</v>
      </c>
      <c r="D1116" s="1" t="s">
        <v>59</v>
      </c>
      <c r="E1116">
        <v>1900</v>
      </c>
      <c r="F1116">
        <v>230</v>
      </c>
      <c r="G1116">
        <v>160</v>
      </c>
      <c r="H1116" s="6">
        <v>8</v>
      </c>
      <c r="I1116">
        <v>512.41797332085184</v>
      </c>
      <c r="J1116">
        <v>1</v>
      </c>
      <c r="K1116">
        <v>2.2000000000000002</v>
      </c>
      <c r="L1116">
        <v>8.3000000000000007</v>
      </c>
      <c r="M1116">
        <v>6.2</v>
      </c>
      <c r="N1116">
        <v>3500</v>
      </c>
      <c r="O1116" s="1" t="s">
        <v>40</v>
      </c>
      <c r="Q1116">
        <v>100</v>
      </c>
      <c r="R1116" s="2">
        <v>0.96763015100000005</v>
      </c>
      <c r="S1116">
        <v>92.317084378645546</v>
      </c>
      <c r="T1116" s="2">
        <v>0.87326506299999995</v>
      </c>
    </row>
    <row r="1117" spans="2:20" x14ac:dyDescent="0.25">
      <c r="B1117" s="1" t="s">
        <v>5</v>
      </c>
      <c r="C1117" s="1" t="s">
        <v>58</v>
      </c>
      <c r="D1117" s="1" t="s">
        <v>59</v>
      </c>
      <c r="E1117">
        <v>1900</v>
      </c>
      <c r="F1117">
        <v>230</v>
      </c>
      <c r="G1117">
        <v>160</v>
      </c>
      <c r="H1117" s="6">
        <v>8</v>
      </c>
      <c r="I1117">
        <v>512.41797332085184</v>
      </c>
      <c r="J1117">
        <v>1</v>
      </c>
      <c r="K1117">
        <v>2.2000000000000002</v>
      </c>
      <c r="L1117">
        <v>8.3000000000000007</v>
      </c>
      <c r="M1117">
        <v>6.2</v>
      </c>
      <c r="N1117">
        <v>4000</v>
      </c>
      <c r="O1117" s="1" t="s">
        <v>40</v>
      </c>
      <c r="Q1117">
        <v>100</v>
      </c>
      <c r="R1117" s="2">
        <v>0.96763015100000005</v>
      </c>
      <c r="S1117">
        <v>94.49627934671912</v>
      </c>
      <c r="T1117" s="2">
        <v>0.85915745799999998</v>
      </c>
    </row>
    <row r="1118" spans="2:20" x14ac:dyDescent="0.25">
      <c r="B1118" s="1" t="s">
        <v>5</v>
      </c>
      <c r="C1118" s="1" t="s">
        <v>58</v>
      </c>
      <c r="D1118" s="1" t="s">
        <v>59</v>
      </c>
      <c r="E1118">
        <v>1900</v>
      </c>
      <c r="F1118">
        <v>230</v>
      </c>
      <c r="G1118">
        <v>160</v>
      </c>
      <c r="H1118" s="6">
        <v>8</v>
      </c>
      <c r="I1118">
        <v>512.41797332085184</v>
      </c>
      <c r="J1118">
        <v>1</v>
      </c>
      <c r="K1118">
        <v>2.2000000000000002</v>
      </c>
      <c r="L1118">
        <v>8.3000000000000007</v>
      </c>
      <c r="M1118">
        <v>6.2</v>
      </c>
      <c r="N1118">
        <v>4500</v>
      </c>
      <c r="O1118" s="1" t="s">
        <v>40</v>
      </c>
      <c r="Q1118">
        <v>100</v>
      </c>
      <c r="R1118" s="2">
        <v>0.96763015100000005</v>
      </c>
      <c r="S1118">
        <v>95.893727559372081</v>
      </c>
      <c r="T1118" s="2">
        <v>0.84498297899999997</v>
      </c>
    </row>
    <row r="1119" spans="2:20" x14ac:dyDescent="0.25">
      <c r="B1119" s="1" t="s">
        <v>5</v>
      </c>
      <c r="C1119" s="1" t="s">
        <v>58</v>
      </c>
      <c r="D1119" s="1" t="s">
        <v>59</v>
      </c>
      <c r="E1119">
        <v>1900</v>
      </c>
      <c r="F1119">
        <v>230</v>
      </c>
      <c r="G1119">
        <v>160</v>
      </c>
      <c r="H1119" s="6">
        <v>8</v>
      </c>
      <c r="I1119">
        <v>512.41797332085184</v>
      </c>
      <c r="J1119">
        <v>1</v>
      </c>
      <c r="K1119">
        <v>2.7</v>
      </c>
      <c r="L1119">
        <v>8.3000000000000007</v>
      </c>
      <c r="M1119">
        <v>6.2</v>
      </c>
      <c r="N1119">
        <v>1500</v>
      </c>
      <c r="O1119" s="1" t="s">
        <v>40</v>
      </c>
      <c r="Q1119">
        <v>100</v>
      </c>
      <c r="R1119" s="2">
        <v>0.96763015200000002</v>
      </c>
      <c r="S1119">
        <v>59.390950096160509</v>
      </c>
      <c r="T1119" s="2">
        <v>0.91339018699999996</v>
      </c>
    </row>
    <row r="1120" spans="2:20" x14ac:dyDescent="0.25">
      <c r="B1120" s="1" t="s">
        <v>5</v>
      </c>
      <c r="C1120" s="1" t="s">
        <v>58</v>
      </c>
      <c r="D1120" s="1" t="s">
        <v>59</v>
      </c>
      <c r="E1120">
        <v>1900</v>
      </c>
      <c r="F1120">
        <v>230</v>
      </c>
      <c r="G1120">
        <v>160</v>
      </c>
      <c r="H1120" s="6">
        <v>8</v>
      </c>
      <c r="I1120">
        <v>512.41797332085184</v>
      </c>
      <c r="J1120">
        <v>1</v>
      </c>
      <c r="K1120">
        <v>2.7</v>
      </c>
      <c r="L1120">
        <v>8.3000000000000007</v>
      </c>
      <c r="M1120">
        <v>6.2</v>
      </c>
      <c r="N1120">
        <v>2000</v>
      </c>
      <c r="O1120" s="1" t="s">
        <v>40</v>
      </c>
      <c r="Q1120">
        <v>100</v>
      </c>
      <c r="R1120" s="2">
        <v>0.96763015200000002</v>
      </c>
      <c r="S1120">
        <v>70.618244679764032</v>
      </c>
      <c r="T1120" s="2">
        <v>0.902118266</v>
      </c>
    </row>
    <row r="1121" spans="2:20" x14ac:dyDescent="0.25">
      <c r="B1121" s="1" t="s">
        <v>5</v>
      </c>
      <c r="C1121" s="1" t="s">
        <v>58</v>
      </c>
      <c r="D1121" s="1" t="s">
        <v>59</v>
      </c>
      <c r="E1121">
        <v>1900</v>
      </c>
      <c r="F1121">
        <v>230</v>
      </c>
      <c r="G1121">
        <v>160</v>
      </c>
      <c r="H1121" s="6">
        <v>8</v>
      </c>
      <c r="I1121">
        <v>512.41797332085184</v>
      </c>
      <c r="J1121">
        <v>1</v>
      </c>
      <c r="K1121">
        <v>2.7</v>
      </c>
      <c r="L1121">
        <v>8.3000000000000007</v>
      </c>
      <c r="M1121">
        <v>6.2</v>
      </c>
      <c r="N1121">
        <v>2500</v>
      </c>
      <c r="O1121" s="1" t="s">
        <v>40</v>
      </c>
      <c r="Q1121">
        <v>100</v>
      </c>
      <c r="R1121" s="2">
        <v>0.96763015200000002</v>
      </c>
      <c r="S1121">
        <v>78.825675226743769</v>
      </c>
      <c r="T1121" s="2">
        <v>0.88997223999999997</v>
      </c>
    </row>
    <row r="1122" spans="2:20" x14ac:dyDescent="0.25">
      <c r="B1122" s="1" t="s">
        <v>5</v>
      </c>
      <c r="C1122" s="1" t="s">
        <v>58</v>
      </c>
      <c r="D1122" s="1" t="s">
        <v>59</v>
      </c>
      <c r="E1122">
        <v>1900</v>
      </c>
      <c r="F1122">
        <v>230</v>
      </c>
      <c r="G1122">
        <v>160</v>
      </c>
      <c r="H1122" s="6">
        <v>8</v>
      </c>
      <c r="I1122">
        <v>512.41797332085184</v>
      </c>
      <c r="J1122">
        <v>1</v>
      </c>
      <c r="K1122">
        <v>2.7</v>
      </c>
      <c r="L1122">
        <v>8.3000000000000007</v>
      </c>
      <c r="M1122">
        <v>6.2</v>
      </c>
      <c r="N1122">
        <v>3000</v>
      </c>
      <c r="O1122" s="1" t="s">
        <v>40</v>
      </c>
      <c r="Q1122">
        <v>100</v>
      </c>
      <c r="R1122" s="2">
        <v>0.96763015200000002</v>
      </c>
      <c r="S1122">
        <v>84.711688688646461</v>
      </c>
      <c r="T1122" s="2">
        <v>0.87712785699999996</v>
      </c>
    </row>
    <row r="1123" spans="2:20" x14ac:dyDescent="0.25">
      <c r="B1123" s="1" t="s">
        <v>5</v>
      </c>
      <c r="C1123" s="1" t="s">
        <v>58</v>
      </c>
      <c r="D1123" s="1" t="s">
        <v>59</v>
      </c>
      <c r="E1123">
        <v>1900</v>
      </c>
      <c r="F1123">
        <v>230</v>
      </c>
      <c r="G1123">
        <v>160</v>
      </c>
      <c r="H1123" s="6">
        <v>8</v>
      </c>
      <c r="I1123">
        <v>512.41797332085184</v>
      </c>
      <c r="J1123">
        <v>1</v>
      </c>
      <c r="K1123">
        <v>2.7</v>
      </c>
      <c r="L1123">
        <v>8.3000000000000007</v>
      </c>
      <c r="M1123">
        <v>6.2</v>
      </c>
      <c r="N1123">
        <v>3500</v>
      </c>
      <c r="O1123" s="1" t="s">
        <v>40</v>
      </c>
      <c r="Q1123">
        <v>100</v>
      </c>
      <c r="R1123" s="2">
        <v>0.96763015200000002</v>
      </c>
      <c r="S1123">
        <v>88.867567444066623</v>
      </c>
      <c r="T1123" s="2">
        <v>0.86377316199999998</v>
      </c>
    </row>
    <row r="1124" spans="2:20" x14ac:dyDescent="0.25">
      <c r="B1124" s="1" t="s">
        <v>5</v>
      </c>
      <c r="C1124" s="1" t="s">
        <v>58</v>
      </c>
      <c r="D1124" s="1" t="s">
        <v>59</v>
      </c>
      <c r="E1124">
        <v>1900</v>
      </c>
      <c r="F1124">
        <v>230</v>
      </c>
      <c r="G1124">
        <v>160</v>
      </c>
      <c r="H1124" s="6">
        <v>8</v>
      </c>
      <c r="I1124">
        <v>512.41797332085184</v>
      </c>
      <c r="J1124">
        <v>1</v>
      </c>
      <c r="K1124">
        <v>2.7</v>
      </c>
      <c r="L1124">
        <v>8.3000000000000007</v>
      </c>
      <c r="M1124">
        <v>6.2</v>
      </c>
      <c r="N1124">
        <v>4000</v>
      </c>
      <c r="O1124" s="1" t="s">
        <v>40</v>
      </c>
      <c r="Q1124">
        <v>100</v>
      </c>
      <c r="R1124" s="2">
        <v>0.96763015200000002</v>
      </c>
      <c r="S1124">
        <v>91.766641988962689</v>
      </c>
      <c r="T1124" s="2">
        <v>0.85009541399999999</v>
      </c>
    </row>
    <row r="1125" spans="2:20" x14ac:dyDescent="0.25">
      <c r="B1125" s="1" t="s">
        <v>5</v>
      </c>
      <c r="C1125" s="1" t="s">
        <v>58</v>
      </c>
      <c r="D1125" s="1" t="s">
        <v>59</v>
      </c>
      <c r="E1125">
        <v>1900</v>
      </c>
      <c r="F1125">
        <v>230</v>
      </c>
      <c r="G1125">
        <v>160</v>
      </c>
      <c r="H1125" s="6">
        <v>8</v>
      </c>
      <c r="I1125">
        <v>512.41797332085184</v>
      </c>
      <c r="J1125">
        <v>1</v>
      </c>
      <c r="K1125">
        <v>2.7</v>
      </c>
      <c r="L1125">
        <v>8.3000000000000007</v>
      </c>
      <c r="M1125">
        <v>6.2</v>
      </c>
      <c r="N1125">
        <v>4500</v>
      </c>
      <c r="O1125" s="1" t="s">
        <v>40</v>
      </c>
      <c r="Q1125">
        <v>100</v>
      </c>
      <c r="R1125" s="2">
        <v>0.96763015200000002</v>
      </c>
      <c r="S1125">
        <v>93.771590821636849</v>
      </c>
      <c r="T1125" s="2">
        <v>0.83626709099999996</v>
      </c>
    </row>
    <row r="1126" spans="2:20" x14ac:dyDescent="0.25">
      <c r="B1126" s="1" t="s">
        <v>5</v>
      </c>
      <c r="C1126" s="1" t="s">
        <v>58</v>
      </c>
      <c r="D1126" s="1" t="s">
        <v>59</v>
      </c>
      <c r="E1126">
        <v>1900</v>
      </c>
      <c r="F1126">
        <v>230</v>
      </c>
      <c r="G1126">
        <v>160</v>
      </c>
      <c r="H1126" s="6">
        <v>8</v>
      </c>
      <c r="I1126">
        <v>512.41797332085184</v>
      </c>
      <c r="J1126">
        <v>1</v>
      </c>
      <c r="K1126">
        <v>3.2</v>
      </c>
      <c r="L1126">
        <v>8.3000000000000007</v>
      </c>
      <c r="M1126">
        <v>6.2</v>
      </c>
      <c r="N1126">
        <v>1500</v>
      </c>
      <c r="O1126" s="1" t="s">
        <v>40</v>
      </c>
      <c r="Q1126">
        <v>100</v>
      </c>
      <c r="R1126" s="2">
        <v>0.96763015200000002</v>
      </c>
      <c r="S1126">
        <v>54.623721303256161</v>
      </c>
      <c r="T1126" s="2">
        <v>0.90268709999999996</v>
      </c>
    </row>
    <row r="1127" spans="2:20" x14ac:dyDescent="0.25">
      <c r="B1127" s="1" t="s">
        <v>5</v>
      </c>
      <c r="C1127" s="1" t="s">
        <v>58</v>
      </c>
      <c r="D1127" s="1" t="s">
        <v>59</v>
      </c>
      <c r="E1127">
        <v>1900</v>
      </c>
      <c r="F1127">
        <v>230</v>
      </c>
      <c r="G1127">
        <v>160</v>
      </c>
      <c r="H1127" s="6">
        <v>8</v>
      </c>
      <c r="I1127">
        <v>512.41797332085184</v>
      </c>
      <c r="J1127">
        <v>1</v>
      </c>
      <c r="K1127">
        <v>3.2</v>
      </c>
      <c r="L1127">
        <v>8.3000000000000007</v>
      </c>
      <c r="M1127">
        <v>6.2</v>
      </c>
      <c r="N1127">
        <v>2000</v>
      </c>
      <c r="O1127" s="1" t="s">
        <v>40</v>
      </c>
      <c r="Q1127">
        <v>100</v>
      </c>
      <c r="R1127" s="2">
        <v>0.96763015200000002</v>
      </c>
      <c r="S1127">
        <v>65.701507581891903</v>
      </c>
      <c r="T1127" s="2">
        <v>0.89167498000000001</v>
      </c>
    </row>
    <row r="1128" spans="2:20" x14ac:dyDescent="0.25">
      <c r="B1128" s="1" t="s">
        <v>5</v>
      </c>
      <c r="C1128" s="1" t="s">
        <v>58</v>
      </c>
      <c r="D1128" s="1" t="s">
        <v>59</v>
      </c>
      <c r="E1128">
        <v>1900</v>
      </c>
      <c r="F1128">
        <v>230</v>
      </c>
      <c r="G1128">
        <v>160</v>
      </c>
      <c r="H1128" s="6">
        <v>8</v>
      </c>
      <c r="I1128">
        <v>512.41797332085184</v>
      </c>
      <c r="J1128">
        <v>1</v>
      </c>
      <c r="K1128">
        <v>3.2</v>
      </c>
      <c r="L1128">
        <v>8.3000000000000007</v>
      </c>
      <c r="M1128">
        <v>6.2</v>
      </c>
      <c r="N1128">
        <v>2500</v>
      </c>
      <c r="O1128" s="1" t="s">
        <v>40</v>
      </c>
      <c r="Q1128">
        <v>100</v>
      </c>
      <c r="R1128" s="2">
        <v>0.96763015200000002</v>
      </c>
      <c r="S1128">
        <v>74.160884562518959</v>
      </c>
      <c r="T1128" s="2">
        <v>0.87991180199999997</v>
      </c>
    </row>
    <row r="1129" spans="2:20" x14ac:dyDescent="0.25">
      <c r="B1129" s="1" t="s">
        <v>5</v>
      </c>
      <c r="C1129" s="1" t="s">
        <v>58</v>
      </c>
      <c r="D1129" s="1" t="s">
        <v>59</v>
      </c>
      <c r="E1129">
        <v>1900</v>
      </c>
      <c r="F1129">
        <v>230</v>
      </c>
      <c r="G1129">
        <v>160</v>
      </c>
      <c r="H1129" s="6">
        <v>8</v>
      </c>
      <c r="I1129">
        <v>512.41797332085184</v>
      </c>
      <c r="J1129">
        <v>1</v>
      </c>
      <c r="K1129">
        <v>3.2</v>
      </c>
      <c r="L1129">
        <v>8.3000000000000007</v>
      </c>
      <c r="M1129">
        <v>6.2</v>
      </c>
      <c r="N1129">
        <v>3000</v>
      </c>
      <c r="O1129" s="1" t="s">
        <v>40</v>
      </c>
      <c r="Q1129">
        <v>100</v>
      </c>
      <c r="R1129" s="2">
        <v>0.96763015200000002</v>
      </c>
      <c r="S1129">
        <v>80.527922763134526</v>
      </c>
      <c r="T1129" s="2">
        <v>0.86753005299999997</v>
      </c>
    </row>
    <row r="1130" spans="2:20" x14ac:dyDescent="0.25">
      <c r="B1130" s="1" t="s">
        <v>5</v>
      </c>
      <c r="C1130" s="1" t="s">
        <v>58</v>
      </c>
      <c r="D1130" s="1" t="s">
        <v>59</v>
      </c>
      <c r="E1130">
        <v>1900</v>
      </c>
      <c r="F1130">
        <v>230</v>
      </c>
      <c r="G1130">
        <v>160</v>
      </c>
      <c r="H1130" s="6">
        <v>8</v>
      </c>
      <c r="I1130">
        <v>512.41797332085184</v>
      </c>
      <c r="J1130">
        <v>1</v>
      </c>
      <c r="K1130">
        <v>3.2</v>
      </c>
      <c r="L1130">
        <v>8.3000000000000007</v>
      </c>
      <c r="M1130">
        <v>6.2</v>
      </c>
      <c r="N1130">
        <v>3500</v>
      </c>
      <c r="O1130" s="1" t="s">
        <v>40</v>
      </c>
      <c r="Q1130">
        <v>100</v>
      </c>
      <c r="R1130" s="2">
        <v>0.96763015200000002</v>
      </c>
      <c r="S1130">
        <v>85.26210546324161</v>
      </c>
      <c r="T1130" s="2">
        <v>0.85467145099999997</v>
      </c>
    </row>
    <row r="1131" spans="2:20" x14ac:dyDescent="0.25">
      <c r="B1131" s="1" t="s">
        <v>5</v>
      </c>
      <c r="C1131" s="1" t="s">
        <v>58</v>
      </c>
      <c r="D1131" s="1" t="s">
        <v>59</v>
      </c>
      <c r="E1131">
        <v>1900</v>
      </c>
      <c r="F1131">
        <v>230</v>
      </c>
      <c r="G1131">
        <v>160</v>
      </c>
      <c r="H1131" s="6">
        <v>8</v>
      </c>
      <c r="I1131">
        <v>512.41797332085184</v>
      </c>
      <c r="J1131">
        <v>1</v>
      </c>
      <c r="K1131">
        <v>3.2</v>
      </c>
      <c r="L1131">
        <v>8.3000000000000007</v>
      </c>
      <c r="M1131">
        <v>6.2</v>
      </c>
      <c r="N1131">
        <v>4000</v>
      </c>
      <c r="O1131" s="1" t="s">
        <v>40</v>
      </c>
      <c r="Q1131">
        <v>100</v>
      </c>
      <c r="R1131" s="2">
        <v>0.96763015200000002</v>
      </c>
      <c r="S1131">
        <v>88.747551700205477</v>
      </c>
      <c r="T1131" s="2">
        <v>0.84148134799999996</v>
      </c>
    </row>
    <row r="1132" spans="2:20" x14ac:dyDescent="0.25">
      <c r="B1132" s="1" t="s">
        <v>5</v>
      </c>
      <c r="C1132" s="1" t="s">
        <v>58</v>
      </c>
      <c r="D1132" s="1" t="s">
        <v>59</v>
      </c>
      <c r="E1132">
        <v>1900</v>
      </c>
      <c r="F1132">
        <v>230</v>
      </c>
      <c r="G1132">
        <v>160</v>
      </c>
      <c r="H1132" s="6">
        <v>8</v>
      </c>
      <c r="I1132">
        <v>512.41797332085184</v>
      </c>
      <c r="J1132">
        <v>1</v>
      </c>
      <c r="K1132">
        <v>3.2</v>
      </c>
      <c r="L1132">
        <v>8.3000000000000007</v>
      </c>
      <c r="M1132">
        <v>6.2</v>
      </c>
      <c r="N1132">
        <v>4500</v>
      </c>
      <c r="O1132" s="1" t="s">
        <v>40</v>
      </c>
      <c r="Q1132">
        <v>100</v>
      </c>
      <c r="R1132" s="2">
        <v>0.96763015200000002</v>
      </c>
      <c r="S1132">
        <v>91.294112476412153</v>
      </c>
      <c r="T1132" s="2">
        <v>0.82809940400000004</v>
      </c>
    </row>
    <row r="1133" spans="2:20" x14ac:dyDescent="0.25">
      <c r="B1133" s="1" t="s">
        <v>5</v>
      </c>
      <c r="C1133" s="1" t="s">
        <v>58</v>
      </c>
      <c r="D1133" s="1" t="s">
        <v>59</v>
      </c>
      <c r="E1133">
        <v>1900</v>
      </c>
      <c r="F1133">
        <v>230</v>
      </c>
      <c r="G1133">
        <v>160</v>
      </c>
      <c r="H1133" s="6">
        <v>8</v>
      </c>
      <c r="I1133">
        <v>512.41797332085184</v>
      </c>
      <c r="J1133">
        <v>1</v>
      </c>
      <c r="K1133">
        <v>3.7</v>
      </c>
      <c r="L1133">
        <v>8.3000000000000007</v>
      </c>
      <c r="M1133">
        <v>6.2</v>
      </c>
      <c r="N1133">
        <v>1500</v>
      </c>
      <c r="O1133" s="1" t="s">
        <v>40</v>
      </c>
      <c r="Q1133">
        <v>100</v>
      </c>
      <c r="R1133" s="2">
        <v>0.96763015200000002</v>
      </c>
      <c r="S1133">
        <v>50.529535317545339</v>
      </c>
      <c r="T1133" s="2">
        <v>0.892309774</v>
      </c>
    </row>
    <row r="1134" spans="2:20" x14ac:dyDescent="0.25">
      <c r="B1134" s="1" t="s">
        <v>5</v>
      </c>
      <c r="C1134" s="1" t="s">
        <v>58</v>
      </c>
      <c r="D1134" s="1" t="s">
        <v>59</v>
      </c>
      <c r="E1134">
        <v>1900</v>
      </c>
      <c r="F1134">
        <v>230</v>
      </c>
      <c r="G1134">
        <v>160</v>
      </c>
      <c r="H1134" s="6">
        <v>8</v>
      </c>
      <c r="I1134">
        <v>512.41797332085184</v>
      </c>
      <c r="J1134">
        <v>1</v>
      </c>
      <c r="K1134">
        <v>3.7</v>
      </c>
      <c r="L1134">
        <v>8.3000000000000007</v>
      </c>
      <c r="M1134">
        <v>6.2</v>
      </c>
      <c r="N1134">
        <v>2000</v>
      </c>
      <c r="O1134" s="1" t="s">
        <v>40</v>
      </c>
      <c r="Q1134">
        <v>100</v>
      </c>
      <c r="R1134" s="2">
        <v>0.96763015200000002</v>
      </c>
      <c r="S1134">
        <v>61.343114111290703</v>
      </c>
      <c r="T1134" s="2">
        <v>0.881547105</v>
      </c>
    </row>
    <row r="1135" spans="2:20" x14ac:dyDescent="0.25">
      <c r="B1135" s="1" t="s">
        <v>5</v>
      </c>
      <c r="C1135" s="1" t="s">
        <v>58</v>
      </c>
      <c r="D1135" s="1" t="s">
        <v>59</v>
      </c>
      <c r="E1135">
        <v>1900</v>
      </c>
      <c r="F1135">
        <v>230</v>
      </c>
      <c r="G1135">
        <v>160</v>
      </c>
      <c r="H1135" s="6">
        <v>8</v>
      </c>
      <c r="I1135">
        <v>512.41797332085184</v>
      </c>
      <c r="J1135">
        <v>1</v>
      </c>
      <c r="K1135">
        <v>3.7</v>
      </c>
      <c r="L1135">
        <v>8.3000000000000007</v>
      </c>
      <c r="M1135">
        <v>6.2</v>
      </c>
      <c r="N1135">
        <v>2500</v>
      </c>
      <c r="O1135" s="1" t="s">
        <v>40</v>
      </c>
      <c r="Q1135">
        <v>100</v>
      </c>
      <c r="R1135" s="2">
        <v>0.96763015200000002</v>
      </c>
      <c r="S1135">
        <v>69.873327714384672</v>
      </c>
      <c r="T1135" s="2">
        <v>0.87013745600000003</v>
      </c>
    </row>
    <row r="1136" spans="2:20" x14ac:dyDescent="0.25">
      <c r="B1136" s="1" t="s">
        <v>5</v>
      </c>
      <c r="C1136" s="1" t="s">
        <v>58</v>
      </c>
      <c r="D1136" s="1" t="s">
        <v>59</v>
      </c>
      <c r="E1136">
        <v>1900</v>
      </c>
      <c r="F1136">
        <v>230</v>
      </c>
      <c r="G1136">
        <v>160</v>
      </c>
      <c r="H1136" s="6">
        <v>8</v>
      </c>
      <c r="I1136">
        <v>512.41797332085184</v>
      </c>
      <c r="J1136">
        <v>1</v>
      </c>
      <c r="K1136">
        <v>3.7</v>
      </c>
      <c r="L1136">
        <v>8.3000000000000007</v>
      </c>
      <c r="M1136">
        <v>6.2</v>
      </c>
      <c r="N1136">
        <v>3000</v>
      </c>
      <c r="O1136" s="1" t="s">
        <v>40</v>
      </c>
      <c r="Q1136">
        <v>100</v>
      </c>
      <c r="R1136" s="2">
        <v>0.96763015200000002</v>
      </c>
      <c r="S1136">
        <v>76.527372188401628</v>
      </c>
      <c r="T1136" s="2">
        <v>0.85818483999999995</v>
      </c>
    </row>
    <row r="1137" spans="2:20" x14ac:dyDescent="0.25">
      <c r="B1137" s="1" t="s">
        <v>5</v>
      </c>
      <c r="C1137" s="1" t="s">
        <v>58</v>
      </c>
      <c r="D1137" s="1" t="s">
        <v>59</v>
      </c>
      <c r="E1137">
        <v>1900</v>
      </c>
      <c r="F1137">
        <v>230</v>
      </c>
      <c r="G1137">
        <v>160</v>
      </c>
      <c r="H1137" s="6">
        <v>8</v>
      </c>
      <c r="I1137">
        <v>512.41797332085184</v>
      </c>
      <c r="J1137">
        <v>1</v>
      </c>
      <c r="K1137">
        <v>3.7</v>
      </c>
      <c r="L1137">
        <v>8.3000000000000007</v>
      </c>
      <c r="M1137">
        <v>6.2</v>
      </c>
      <c r="N1137">
        <v>3500</v>
      </c>
      <c r="O1137" s="1" t="s">
        <v>40</v>
      </c>
      <c r="Q1137">
        <v>100</v>
      </c>
      <c r="R1137" s="2">
        <v>0.96763015200000002</v>
      </c>
      <c r="S1137">
        <v>81.668049684384499</v>
      </c>
      <c r="T1137" s="2">
        <v>0.84579907899999995</v>
      </c>
    </row>
    <row r="1138" spans="2:20" x14ac:dyDescent="0.25">
      <c r="B1138" s="1" t="s">
        <v>5</v>
      </c>
      <c r="C1138" s="1" t="s">
        <v>58</v>
      </c>
      <c r="D1138" s="1" t="s">
        <v>59</v>
      </c>
      <c r="E1138">
        <v>1900</v>
      </c>
      <c r="F1138">
        <v>230</v>
      </c>
      <c r="G1138">
        <v>160</v>
      </c>
      <c r="H1138" s="6">
        <v>8</v>
      </c>
      <c r="I1138">
        <v>512.41797332085184</v>
      </c>
      <c r="J1138">
        <v>1</v>
      </c>
      <c r="K1138">
        <v>3.7</v>
      </c>
      <c r="L1138">
        <v>8.3000000000000007</v>
      </c>
      <c r="M1138">
        <v>6.2</v>
      </c>
      <c r="N1138">
        <v>4000</v>
      </c>
      <c r="O1138" s="1" t="s">
        <v>40</v>
      </c>
      <c r="Q1138">
        <v>100</v>
      </c>
      <c r="R1138" s="2">
        <v>0.96763015200000002</v>
      </c>
      <c r="S1138">
        <v>85.607609829812802</v>
      </c>
      <c r="T1138" s="2">
        <v>0.83309451099999998</v>
      </c>
    </row>
    <row r="1139" spans="2:20" x14ac:dyDescent="0.25">
      <c r="B1139" s="1" t="s">
        <v>5</v>
      </c>
      <c r="C1139" s="1" t="s">
        <v>58</v>
      </c>
      <c r="D1139" s="1" t="s">
        <v>59</v>
      </c>
      <c r="E1139">
        <v>1900</v>
      </c>
      <c r="F1139">
        <v>230</v>
      </c>
      <c r="G1139">
        <v>160</v>
      </c>
      <c r="H1139" s="6">
        <v>8</v>
      </c>
      <c r="I1139">
        <v>512.41797332085184</v>
      </c>
      <c r="J1139">
        <v>1</v>
      </c>
      <c r="K1139">
        <v>3.7</v>
      </c>
      <c r="L1139">
        <v>8.3000000000000007</v>
      </c>
      <c r="M1139">
        <v>6.2</v>
      </c>
      <c r="N1139">
        <v>4500</v>
      </c>
      <c r="O1139" s="1" t="s">
        <v>40</v>
      </c>
      <c r="Q1139">
        <v>100</v>
      </c>
      <c r="R1139" s="2">
        <v>0.96763015200000002</v>
      </c>
      <c r="S1139">
        <v>88.607046912855324</v>
      </c>
      <c r="T1139" s="2">
        <v>0.82018382599999995</v>
      </c>
    </row>
    <row r="1140" spans="2:20" x14ac:dyDescent="0.25">
      <c r="B1140" s="1" t="s">
        <v>5</v>
      </c>
      <c r="C1140" s="1" t="s">
        <v>58</v>
      </c>
      <c r="D1140" s="1" t="s">
        <v>59</v>
      </c>
      <c r="E1140">
        <v>1900</v>
      </c>
      <c r="F1140">
        <v>230</v>
      </c>
      <c r="G1140">
        <v>160</v>
      </c>
      <c r="H1140" s="6">
        <v>8</v>
      </c>
      <c r="I1140">
        <v>512.41797332085184</v>
      </c>
      <c r="J1140">
        <v>1</v>
      </c>
      <c r="K1140">
        <v>4.2</v>
      </c>
      <c r="L1140">
        <v>8.3000000000000007</v>
      </c>
      <c r="M1140">
        <v>6.2</v>
      </c>
      <c r="N1140">
        <v>1500</v>
      </c>
      <c r="O1140" s="1" t="s">
        <v>40</v>
      </c>
      <c r="Q1140">
        <v>100</v>
      </c>
      <c r="R1140" s="2">
        <v>0.96763015200000002</v>
      </c>
      <c r="S1140">
        <v>46.981459117749672</v>
      </c>
      <c r="T1140" s="2">
        <v>0.88220774199999996</v>
      </c>
    </row>
    <row r="1141" spans="2:20" x14ac:dyDescent="0.25">
      <c r="B1141" s="1" t="s">
        <v>5</v>
      </c>
      <c r="C1141" s="1" t="s">
        <v>58</v>
      </c>
      <c r="D1141" s="1" t="s">
        <v>59</v>
      </c>
      <c r="E1141">
        <v>1900</v>
      </c>
      <c r="F1141">
        <v>230</v>
      </c>
      <c r="G1141">
        <v>160</v>
      </c>
      <c r="H1141" s="6">
        <v>8</v>
      </c>
      <c r="I1141">
        <v>512.41797332085184</v>
      </c>
      <c r="J1141">
        <v>1</v>
      </c>
      <c r="K1141">
        <v>4.2</v>
      </c>
      <c r="L1141">
        <v>8.3000000000000007</v>
      </c>
      <c r="M1141">
        <v>6.2</v>
      </c>
      <c r="N1141">
        <v>2000</v>
      </c>
      <c r="O1141" s="1" t="s">
        <v>40</v>
      </c>
      <c r="Q1141">
        <v>100</v>
      </c>
      <c r="R1141" s="2">
        <v>0.96763015200000002</v>
      </c>
      <c r="S1141">
        <v>57.473827023686198</v>
      </c>
      <c r="T1141" s="2">
        <v>0.87168338999999995</v>
      </c>
    </row>
    <row r="1142" spans="2:20" x14ac:dyDescent="0.25">
      <c r="B1142" s="1" t="s">
        <v>5</v>
      </c>
      <c r="C1142" s="1" t="s">
        <v>58</v>
      </c>
      <c r="D1142" s="1" t="s">
        <v>59</v>
      </c>
      <c r="E1142">
        <v>1900</v>
      </c>
      <c r="F1142">
        <v>230</v>
      </c>
      <c r="G1142">
        <v>160</v>
      </c>
      <c r="H1142" s="6">
        <v>8</v>
      </c>
      <c r="I1142">
        <v>512.41797332085184</v>
      </c>
      <c r="J1142">
        <v>1</v>
      </c>
      <c r="K1142">
        <v>4.2</v>
      </c>
      <c r="L1142">
        <v>8.3000000000000007</v>
      </c>
      <c r="M1142">
        <v>6.2</v>
      </c>
      <c r="N1142">
        <v>2500</v>
      </c>
      <c r="O1142" s="1" t="s">
        <v>40</v>
      </c>
      <c r="Q1142">
        <v>100</v>
      </c>
      <c r="R1142" s="2">
        <v>0.96763015200000002</v>
      </c>
      <c r="S1142">
        <v>65.961447663271656</v>
      </c>
      <c r="T1142" s="2">
        <v>0.86059902700000002</v>
      </c>
    </row>
    <row r="1143" spans="2:20" x14ac:dyDescent="0.25">
      <c r="B1143" s="1" t="s">
        <v>5</v>
      </c>
      <c r="C1143" s="1" t="s">
        <v>58</v>
      </c>
      <c r="D1143" s="1" t="s">
        <v>59</v>
      </c>
      <c r="E1143">
        <v>1900</v>
      </c>
      <c r="F1143">
        <v>230</v>
      </c>
      <c r="G1143">
        <v>160</v>
      </c>
      <c r="H1143" s="6">
        <v>8</v>
      </c>
      <c r="I1143">
        <v>512.41797332085184</v>
      </c>
      <c r="J1143">
        <v>1</v>
      </c>
      <c r="K1143">
        <v>4.2</v>
      </c>
      <c r="L1143">
        <v>8.3000000000000007</v>
      </c>
      <c r="M1143">
        <v>6.2</v>
      </c>
      <c r="N1143">
        <v>3000</v>
      </c>
      <c r="O1143" s="1" t="s">
        <v>40</v>
      </c>
      <c r="Q1143">
        <v>100</v>
      </c>
      <c r="R1143" s="2">
        <v>0.96763015200000002</v>
      </c>
      <c r="S1143">
        <v>72.766889746381992</v>
      </c>
      <c r="T1143" s="2">
        <v>0.84903938300000004</v>
      </c>
    </row>
    <row r="1144" spans="2:20" x14ac:dyDescent="0.25">
      <c r="B1144" s="1" t="s">
        <v>5</v>
      </c>
      <c r="C1144" s="1" t="s">
        <v>58</v>
      </c>
      <c r="D1144" s="1" t="s">
        <v>59</v>
      </c>
      <c r="E1144">
        <v>1900</v>
      </c>
      <c r="F1144">
        <v>230</v>
      </c>
      <c r="G1144">
        <v>160</v>
      </c>
      <c r="H1144" s="6">
        <v>8</v>
      </c>
      <c r="I1144">
        <v>512.41797332085184</v>
      </c>
      <c r="J1144">
        <v>1</v>
      </c>
      <c r="K1144">
        <v>4.2</v>
      </c>
      <c r="L1144">
        <v>8.3000000000000007</v>
      </c>
      <c r="M1144">
        <v>6.2</v>
      </c>
      <c r="N1144">
        <v>3500</v>
      </c>
      <c r="O1144" s="1" t="s">
        <v>40</v>
      </c>
      <c r="Q1144">
        <v>100</v>
      </c>
      <c r="R1144" s="2">
        <v>0.96763015200000002</v>
      </c>
      <c r="S1144">
        <v>78.181391323020833</v>
      </c>
      <c r="T1144" s="2">
        <v>0.83709179300000003</v>
      </c>
    </row>
    <row r="1145" spans="2:20" x14ac:dyDescent="0.25">
      <c r="B1145" s="1" t="s">
        <v>5</v>
      </c>
      <c r="C1145" s="1" t="s">
        <v>58</v>
      </c>
      <c r="D1145" s="1" t="s">
        <v>59</v>
      </c>
      <c r="E1145">
        <v>1900</v>
      </c>
      <c r="F1145">
        <v>230</v>
      </c>
      <c r="G1145">
        <v>160</v>
      </c>
      <c r="H1145" s="6">
        <v>8</v>
      </c>
      <c r="I1145">
        <v>512.41797332085184</v>
      </c>
      <c r="J1145">
        <v>1</v>
      </c>
      <c r="K1145">
        <v>4.2</v>
      </c>
      <c r="L1145">
        <v>8.3000000000000007</v>
      </c>
      <c r="M1145">
        <v>6.2</v>
      </c>
      <c r="N1145">
        <v>4000</v>
      </c>
      <c r="O1145" s="1" t="s">
        <v>40</v>
      </c>
      <c r="Q1145">
        <v>100</v>
      </c>
      <c r="R1145" s="2">
        <v>0.96763015200000002</v>
      </c>
      <c r="S1145">
        <v>82.460762382541645</v>
      </c>
      <c r="T1145" s="2">
        <v>0.82484778700000005</v>
      </c>
    </row>
    <row r="1146" spans="2:20" x14ac:dyDescent="0.25">
      <c r="B1146" s="1" t="s">
        <v>5</v>
      </c>
      <c r="C1146" s="1" t="s">
        <v>58</v>
      </c>
      <c r="D1146" s="1" t="s">
        <v>59</v>
      </c>
      <c r="E1146">
        <v>1900</v>
      </c>
      <c r="F1146">
        <v>230</v>
      </c>
      <c r="G1146">
        <v>160</v>
      </c>
      <c r="H1146" s="6">
        <v>8</v>
      </c>
      <c r="I1146">
        <v>512.41797332085184</v>
      </c>
      <c r="J1146">
        <v>1</v>
      </c>
      <c r="K1146">
        <v>4.2</v>
      </c>
      <c r="L1146">
        <v>8.3000000000000007</v>
      </c>
      <c r="M1146">
        <v>6.2</v>
      </c>
      <c r="N1146">
        <v>4500</v>
      </c>
      <c r="O1146" s="1" t="s">
        <v>40</v>
      </c>
      <c r="Q1146">
        <v>100</v>
      </c>
      <c r="R1146" s="2">
        <v>0.96763015200000002</v>
      </c>
      <c r="S1146">
        <v>85.824339902103915</v>
      </c>
      <c r="T1146" s="2">
        <v>0.81239894199999996</v>
      </c>
    </row>
    <row r="1147" spans="2:20" x14ac:dyDescent="0.25">
      <c r="B1147" s="1" t="s">
        <v>36</v>
      </c>
      <c r="C1147" s="1" t="s">
        <v>12</v>
      </c>
      <c r="D1147" s="1" t="s">
        <v>59</v>
      </c>
      <c r="E1147">
        <v>1050</v>
      </c>
      <c r="F1147">
        <v>305</v>
      </c>
      <c r="G1147">
        <v>150</v>
      </c>
      <c r="H1147" s="6">
        <v>13.6</v>
      </c>
      <c r="I1147">
        <v>465.62181137374205</v>
      </c>
      <c r="J1147">
        <v>1.5</v>
      </c>
      <c r="K1147">
        <v>1.5</v>
      </c>
      <c r="L1147">
        <v>127</v>
      </c>
      <c r="M1147">
        <v>15</v>
      </c>
      <c r="N1147">
        <v>2450</v>
      </c>
      <c r="O1147" s="1" t="s">
        <v>74</v>
      </c>
      <c r="Q1147">
        <v>73.138967164172442</v>
      </c>
      <c r="R1147" s="2">
        <v>0.99941216600000005</v>
      </c>
      <c r="S1147">
        <v>98.314986391209473</v>
      </c>
      <c r="T1147" s="2">
        <v>0.86620970600000002</v>
      </c>
    </row>
    <row r="1148" spans="2:20" x14ac:dyDescent="0.25">
      <c r="B1148" s="1" t="s">
        <v>36</v>
      </c>
      <c r="C1148" s="1" t="s">
        <v>12</v>
      </c>
      <c r="D1148" s="1" t="s">
        <v>59</v>
      </c>
      <c r="E1148">
        <v>1050</v>
      </c>
      <c r="F1148">
        <v>305</v>
      </c>
      <c r="G1148">
        <v>180</v>
      </c>
      <c r="H1148" s="6">
        <v>13.6</v>
      </c>
      <c r="I1148">
        <v>465.62181137374205</v>
      </c>
      <c r="J1148">
        <v>1.5</v>
      </c>
      <c r="K1148">
        <v>1.5</v>
      </c>
      <c r="L1148">
        <v>127</v>
      </c>
      <c r="M1148">
        <v>15</v>
      </c>
      <c r="N1148">
        <v>2450</v>
      </c>
      <c r="O1148" s="1" t="s">
        <v>74</v>
      </c>
      <c r="Q1148">
        <v>73.138248013515309</v>
      </c>
      <c r="R1148" s="2">
        <v>0.99941216799999999</v>
      </c>
      <c r="S1148">
        <v>98.314987623214364</v>
      </c>
      <c r="T1148" s="2">
        <v>0.86620970600000002</v>
      </c>
    </row>
    <row r="1149" spans="2:20" x14ac:dyDescent="0.25">
      <c r="B1149" s="1" t="s">
        <v>36</v>
      </c>
      <c r="C1149" s="1" t="s">
        <v>12</v>
      </c>
      <c r="D1149" s="1" t="s">
        <v>59</v>
      </c>
      <c r="E1149">
        <v>1050</v>
      </c>
      <c r="F1149">
        <v>305</v>
      </c>
      <c r="G1149">
        <v>210</v>
      </c>
      <c r="H1149" s="6">
        <v>13.6</v>
      </c>
      <c r="I1149">
        <v>465.62181137374205</v>
      </c>
      <c r="J1149">
        <v>1.5</v>
      </c>
      <c r="K1149">
        <v>1.5</v>
      </c>
      <c r="L1149">
        <v>127</v>
      </c>
      <c r="M1149">
        <v>15</v>
      </c>
      <c r="N1149">
        <v>2450</v>
      </c>
      <c r="O1149" s="1" t="s">
        <v>74</v>
      </c>
      <c r="Q1149">
        <v>73.13727488273021</v>
      </c>
      <c r="R1149" s="2">
        <v>0.99941216799999999</v>
      </c>
      <c r="S1149">
        <v>98.314987007211911</v>
      </c>
      <c r="T1149" s="2">
        <v>0.86620970600000002</v>
      </c>
    </row>
    <row r="1150" spans="2:20" x14ac:dyDescent="0.25">
      <c r="B1150" s="1" t="s">
        <v>36</v>
      </c>
      <c r="C1150" s="1" t="s">
        <v>12</v>
      </c>
      <c r="D1150" s="1" t="s">
        <v>59</v>
      </c>
      <c r="E1150">
        <v>1050</v>
      </c>
      <c r="F1150">
        <v>305</v>
      </c>
      <c r="G1150">
        <v>240</v>
      </c>
      <c r="H1150" s="6">
        <v>13.6</v>
      </c>
      <c r="I1150">
        <v>465.62181137374205</v>
      </c>
      <c r="J1150">
        <v>1.5</v>
      </c>
      <c r="K1150">
        <v>1.5</v>
      </c>
      <c r="L1150">
        <v>127</v>
      </c>
      <c r="M1150">
        <v>15</v>
      </c>
      <c r="N1150">
        <v>2450</v>
      </c>
      <c r="O1150" s="1" t="s">
        <v>74</v>
      </c>
      <c r="Q1150">
        <v>73.136292660119651</v>
      </c>
      <c r="R1150" s="2">
        <v>0.99941216899999996</v>
      </c>
      <c r="S1150">
        <v>98.314987007211911</v>
      </c>
      <c r="T1150" s="2">
        <v>0.86620970600000002</v>
      </c>
    </row>
    <row r="1151" spans="2:20" x14ac:dyDescent="0.25">
      <c r="B1151" s="1" t="s">
        <v>36</v>
      </c>
      <c r="C1151" s="1" t="s">
        <v>12</v>
      </c>
      <c r="D1151" s="1" t="s">
        <v>59</v>
      </c>
      <c r="E1151">
        <v>1050</v>
      </c>
      <c r="F1151">
        <v>305</v>
      </c>
      <c r="G1151">
        <v>270</v>
      </c>
      <c r="H1151" s="6">
        <v>13.6</v>
      </c>
      <c r="I1151">
        <v>465.62181137374205</v>
      </c>
      <c r="J1151">
        <v>1.5</v>
      </c>
      <c r="K1151">
        <v>1.5</v>
      </c>
      <c r="L1151">
        <v>127</v>
      </c>
      <c r="M1151">
        <v>15</v>
      </c>
      <c r="N1151">
        <v>2450</v>
      </c>
      <c r="O1151" s="1" t="s">
        <v>74</v>
      </c>
      <c r="Q1151">
        <v>73.135310331043854</v>
      </c>
      <c r="R1151" s="2">
        <v>0.99941216899999996</v>
      </c>
      <c r="S1151">
        <v>98.314987007211911</v>
      </c>
      <c r="T1151" s="2">
        <v>0.86620970600000002</v>
      </c>
    </row>
    <row r="1152" spans="2:20" x14ac:dyDescent="0.25">
      <c r="B1152" s="1" t="s">
        <v>36</v>
      </c>
      <c r="C1152" s="1" t="s">
        <v>12</v>
      </c>
      <c r="D1152" s="1" t="s">
        <v>59</v>
      </c>
      <c r="E1152">
        <v>1050</v>
      </c>
      <c r="F1152">
        <v>305</v>
      </c>
      <c r="G1152">
        <v>300</v>
      </c>
      <c r="H1152" s="6">
        <v>13.6</v>
      </c>
      <c r="I1152">
        <v>465.62181137374205</v>
      </c>
      <c r="J1152">
        <v>1.5</v>
      </c>
      <c r="K1152">
        <v>1.5</v>
      </c>
      <c r="L1152">
        <v>127</v>
      </c>
      <c r="M1152">
        <v>15</v>
      </c>
      <c r="N1152">
        <v>2450</v>
      </c>
      <c r="O1152" s="1" t="s">
        <v>74</v>
      </c>
      <c r="Q1152">
        <v>73.13432802960962</v>
      </c>
      <c r="R1152" s="2">
        <v>0.99941217000000004</v>
      </c>
      <c r="S1152">
        <v>98.314987007211911</v>
      </c>
      <c r="T1152" s="2">
        <v>0.86620970600000002</v>
      </c>
    </row>
    <row r="1153" spans="2:20" x14ac:dyDescent="0.25">
      <c r="B1153" s="1" t="s">
        <v>36</v>
      </c>
      <c r="C1153" s="1" t="s">
        <v>12</v>
      </c>
      <c r="D1153" s="1" t="s">
        <v>59</v>
      </c>
      <c r="E1153">
        <v>1050</v>
      </c>
      <c r="F1153">
        <v>305</v>
      </c>
      <c r="G1153">
        <v>150</v>
      </c>
      <c r="H1153" s="6">
        <v>13.6</v>
      </c>
      <c r="I1153">
        <v>465.62181137374205</v>
      </c>
      <c r="J1153">
        <v>1.5</v>
      </c>
      <c r="K1153">
        <v>1.5</v>
      </c>
      <c r="L1153">
        <v>127</v>
      </c>
      <c r="M1153">
        <v>17</v>
      </c>
      <c r="N1153">
        <v>2450</v>
      </c>
      <c r="O1153" s="1" t="s">
        <v>74</v>
      </c>
      <c r="Q1153">
        <v>73.139266367319522</v>
      </c>
      <c r="R1153" s="2">
        <v>0.99941216799999999</v>
      </c>
      <c r="S1153">
        <v>98.385602195997791</v>
      </c>
      <c r="T1153" s="2">
        <v>0.85083510100000004</v>
      </c>
    </row>
    <row r="1154" spans="2:20" x14ac:dyDescent="0.25">
      <c r="B1154" s="1" t="s">
        <v>36</v>
      </c>
      <c r="C1154" s="1" t="s">
        <v>12</v>
      </c>
      <c r="D1154" s="1" t="s">
        <v>59</v>
      </c>
      <c r="E1154">
        <v>1050</v>
      </c>
      <c r="F1154">
        <v>305</v>
      </c>
      <c r="G1154">
        <v>180</v>
      </c>
      <c r="H1154" s="6">
        <v>13.6</v>
      </c>
      <c r="I1154">
        <v>465.62181137374205</v>
      </c>
      <c r="J1154">
        <v>1.5</v>
      </c>
      <c r="K1154">
        <v>1.5</v>
      </c>
      <c r="L1154">
        <v>127</v>
      </c>
      <c r="M1154">
        <v>17</v>
      </c>
      <c r="N1154">
        <v>2450</v>
      </c>
      <c r="O1154" s="1" t="s">
        <v>74</v>
      </c>
      <c r="Q1154">
        <v>73.138258474078782</v>
      </c>
      <c r="R1154" s="2">
        <v>0.99941216799999999</v>
      </c>
      <c r="S1154">
        <v>98.385602195997791</v>
      </c>
      <c r="T1154" s="2">
        <v>0.85083510100000004</v>
      </c>
    </row>
    <row r="1155" spans="2:20" x14ac:dyDescent="0.25">
      <c r="B1155" s="1" t="s">
        <v>36</v>
      </c>
      <c r="C1155" s="1" t="s">
        <v>12</v>
      </c>
      <c r="D1155" s="1" t="s">
        <v>59</v>
      </c>
      <c r="E1155">
        <v>1050</v>
      </c>
      <c r="F1155">
        <v>305</v>
      </c>
      <c r="G1155">
        <v>210</v>
      </c>
      <c r="H1155" s="6">
        <v>13.6</v>
      </c>
      <c r="I1155">
        <v>465.62181137374205</v>
      </c>
      <c r="J1155">
        <v>1.5</v>
      </c>
      <c r="K1155">
        <v>1.5</v>
      </c>
      <c r="L1155">
        <v>127</v>
      </c>
      <c r="M1155">
        <v>17</v>
      </c>
      <c r="N1155">
        <v>2450</v>
      </c>
      <c r="O1155" s="1" t="s">
        <v>74</v>
      </c>
      <c r="Q1155">
        <v>73.137275150946024</v>
      </c>
      <c r="R1155" s="2">
        <v>0.99941216799999999</v>
      </c>
      <c r="S1155">
        <v>98.385601579552898</v>
      </c>
      <c r="T1155" s="2">
        <v>0.85083510100000004</v>
      </c>
    </row>
    <row r="1156" spans="2:20" x14ac:dyDescent="0.25">
      <c r="B1156" s="1" t="s">
        <v>36</v>
      </c>
      <c r="C1156" s="1" t="s">
        <v>12</v>
      </c>
      <c r="D1156" s="1" t="s">
        <v>59</v>
      </c>
      <c r="E1156">
        <v>1050</v>
      </c>
      <c r="F1156">
        <v>305</v>
      </c>
      <c r="G1156">
        <v>240</v>
      </c>
      <c r="H1156" s="6">
        <v>13.6</v>
      </c>
      <c r="I1156">
        <v>465.62181137374205</v>
      </c>
      <c r="J1156">
        <v>1.5</v>
      </c>
      <c r="K1156">
        <v>1.5</v>
      </c>
      <c r="L1156">
        <v>127</v>
      </c>
      <c r="M1156">
        <v>17</v>
      </c>
      <c r="N1156">
        <v>2450</v>
      </c>
      <c r="O1156" s="1" t="s">
        <v>74</v>
      </c>
      <c r="Q1156">
        <v>73.136292794225668</v>
      </c>
      <c r="R1156" s="2">
        <v>0.99941216899999996</v>
      </c>
      <c r="S1156">
        <v>98.385601579552898</v>
      </c>
      <c r="T1156" s="2">
        <v>0.85083510100000004</v>
      </c>
    </row>
    <row r="1157" spans="2:20" x14ac:dyDescent="0.25">
      <c r="B1157" s="1" t="s">
        <v>36</v>
      </c>
      <c r="C1157" s="1" t="s">
        <v>12</v>
      </c>
      <c r="D1157" s="1" t="s">
        <v>59</v>
      </c>
      <c r="E1157">
        <v>1050</v>
      </c>
      <c r="F1157">
        <v>305</v>
      </c>
      <c r="G1157">
        <v>270</v>
      </c>
      <c r="H1157" s="6">
        <v>13.6</v>
      </c>
      <c r="I1157">
        <v>465.62181137374205</v>
      </c>
      <c r="J1157">
        <v>1.5</v>
      </c>
      <c r="K1157">
        <v>1.5</v>
      </c>
      <c r="L1157">
        <v>127</v>
      </c>
      <c r="M1157">
        <v>17</v>
      </c>
      <c r="N1157">
        <v>2450</v>
      </c>
      <c r="O1157" s="1" t="s">
        <v>74</v>
      </c>
      <c r="Q1157">
        <v>73.135310465147981</v>
      </c>
      <c r="R1157" s="2">
        <v>0.99941216899999996</v>
      </c>
      <c r="S1157">
        <v>98.385601579552898</v>
      </c>
      <c r="T1157" s="2">
        <v>0.85083510100000004</v>
      </c>
    </row>
    <row r="1158" spans="2:20" x14ac:dyDescent="0.25">
      <c r="B1158" s="1" t="s">
        <v>36</v>
      </c>
      <c r="C1158" s="1" t="s">
        <v>12</v>
      </c>
      <c r="D1158" s="1" t="s">
        <v>59</v>
      </c>
      <c r="E1158">
        <v>1050</v>
      </c>
      <c r="F1158">
        <v>305</v>
      </c>
      <c r="G1158">
        <v>300</v>
      </c>
      <c r="H1158" s="6">
        <v>13.6</v>
      </c>
      <c r="I1158">
        <v>465.62181137374205</v>
      </c>
      <c r="J1158">
        <v>1.5</v>
      </c>
      <c r="K1158">
        <v>1.5</v>
      </c>
      <c r="L1158">
        <v>127</v>
      </c>
      <c r="M1158">
        <v>17</v>
      </c>
      <c r="N1158">
        <v>2450</v>
      </c>
      <c r="O1158" s="1" t="s">
        <v>74</v>
      </c>
      <c r="Q1158">
        <v>73.13432802960962</v>
      </c>
      <c r="R1158" s="2">
        <v>0.99941217000000004</v>
      </c>
      <c r="S1158">
        <v>98.385601579552898</v>
      </c>
      <c r="T1158" s="2">
        <v>0.85083510100000004</v>
      </c>
    </row>
    <row r="1159" spans="2:20" x14ac:dyDescent="0.25">
      <c r="B1159" s="1" t="s">
        <v>36</v>
      </c>
      <c r="C1159" s="1" t="s">
        <v>12</v>
      </c>
      <c r="D1159" s="1" t="s">
        <v>59</v>
      </c>
      <c r="E1159">
        <v>1050</v>
      </c>
      <c r="F1159">
        <v>305</v>
      </c>
      <c r="G1159">
        <v>150</v>
      </c>
      <c r="H1159" s="6">
        <v>13.6</v>
      </c>
      <c r="I1159">
        <v>465.62181137374205</v>
      </c>
      <c r="J1159">
        <v>1.5</v>
      </c>
      <c r="K1159">
        <v>1.5</v>
      </c>
      <c r="L1159">
        <v>127</v>
      </c>
      <c r="M1159">
        <v>19</v>
      </c>
      <c r="N1159">
        <v>2450</v>
      </c>
      <c r="O1159" s="1" t="s">
        <v>74</v>
      </c>
      <c r="Q1159">
        <v>73.139266367319522</v>
      </c>
      <c r="R1159" s="2">
        <v>0.99941216799999999</v>
      </c>
      <c r="S1159">
        <v>98.45240853668794</v>
      </c>
      <c r="T1159" s="2">
        <v>0.83604005800000003</v>
      </c>
    </row>
    <row r="1160" spans="2:20" x14ac:dyDescent="0.25">
      <c r="B1160" s="1" t="s">
        <v>36</v>
      </c>
      <c r="C1160" s="1" t="s">
        <v>12</v>
      </c>
      <c r="D1160" s="1" t="s">
        <v>59</v>
      </c>
      <c r="E1160">
        <v>1050</v>
      </c>
      <c r="F1160">
        <v>305</v>
      </c>
      <c r="G1160">
        <v>180</v>
      </c>
      <c r="H1160" s="6">
        <v>13.6</v>
      </c>
      <c r="I1160">
        <v>465.62181137374205</v>
      </c>
      <c r="J1160">
        <v>1.5</v>
      </c>
      <c r="K1160">
        <v>1.5</v>
      </c>
      <c r="L1160">
        <v>127</v>
      </c>
      <c r="M1160">
        <v>19</v>
      </c>
      <c r="N1160">
        <v>2450</v>
      </c>
      <c r="O1160" s="1" t="s">
        <v>74</v>
      </c>
      <c r="Q1160">
        <v>73.138258608188579</v>
      </c>
      <c r="R1160" s="2">
        <v>0.99941216799999999</v>
      </c>
      <c r="S1160">
        <v>98.45240853668794</v>
      </c>
      <c r="T1160" s="2">
        <v>0.83604005800000003</v>
      </c>
    </row>
    <row r="1161" spans="2:20" x14ac:dyDescent="0.25">
      <c r="B1161" s="1" t="s">
        <v>36</v>
      </c>
      <c r="C1161" s="1" t="s">
        <v>12</v>
      </c>
      <c r="D1161" s="1" t="s">
        <v>59</v>
      </c>
      <c r="E1161">
        <v>1050</v>
      </c>
      <c r="F1161">
        <v>305</v>
      </c>
      <c r="G1161">
        <v>210</v>
      </c>
      <c r="H1161" s="6">
        <v>13.6</v>
      </c>
      <c r="I1161">
        <v>465.62181137374205</v>
      </c>
      <c r="J1161">
        <v>1.5</v>
      </c>
      <c r="K1161">
        <v>1.5</v>
      </c>
      <c r="L1161">
        <v>127</v>
      </c>
      <c r="M1161">
        <v>19</v>
      </c>
      <c r="N1161">
        <v>2450</v>
      </c>
      <c r="O1161" s="1" t="s">
        <v>74</v>
      </c>
      <c r="Q1161">
        <v>73.137275285053917</v>
      </c>
      <c r="R1161" s="2">
        <v>0.99941216799999999</v>
      </c>
      <c r="S1161">
        <v>98.452407919824466</v>
      </c>
      <c r="T1161" s="2">
        <v>0.83604005800000003</v>
      </c>
    </row>
    <row r="1162" spans="2:20" x14ac:dyDescent="0.25">
      <c r="B1162" s="1" t="s">
        <v>36</v>
      </c>
      <c r="C1162" s="1" t="s">
        <v>12</v>
      </c>
      <c r="D1162" s="1" t="s">
        <v>59</v>
      </c>
      <c r="E1162">
        <v>1050</v>
      </c>
      <c r="F1162">
        <v>305</v>
      </c>
      <c r="G1162">
        <v>240</v>
      </c>
      <c r="H1162" s="6">
        <v>13.6</v>
      </c>
      <c r="I1162">
        <v>465.62181137374205</v>
      </c>
      <c r="J1162">
        <v>1.5</v>
      </c>
      <c r="K1162">
        <v>1.5</v>
      </c>
      <c r="L1162">
        <v>127</v>
      </c>
      <c r="M1162">
        <v>19</v>
      </c>
      <c r="N1162">
        <v>2450</v>
      </c>
      <c r="O1162" s="1" t="s">
        <v>74</v>
      </c>
      <c r="Q1162">
        <v>73.136292794225668</v>
      </c>
      <c r="R1162" s="2">
        <v>0.99941216899999996</v>
      </c>
      <c r="S1162">
        <v>98.452407919824466</v>
      </c>
      <c r="T1162" s="2">
        <v>0.83604005800000003</v>
      </c>
    </row>
    <row r="1163" spans="2:20" x14ac:dyDescent="0.25">
      <c r="B1163" s="1" t="s">
        <v>36</v>
      </c>
      <c r="C1163" s="1" t="s">
        <v>12</v>
      </c>
      <c r="D1163" s="1" t="s">
        <v>59</v>
      </c>
      <c r="E1163">
        <v>1050</v>
      </c>
      <c r="F1163">
        <v>305</v>
      </c>
      <c r="G1163">
        <v>270</v>
      </c>
      <c r="H1163" s="6">
        <v>13.6</v>
      </c>
      <c r="I1163">
        <v>465.62181137374205</v>
      </c>
      <c r="J1163">
        <v>1.5</v>
      </c>
      <c r="K1163">
        <v>1.5</v>
      </c>
      <c r="L1163">
        <v>127</v>
      </c>
      <c r="M1163">
        <v>19</v>
      </c>
      <c r="N1163">
        <v>2450</v>
      </c>
      <c r="O1163" s="1" t="s">
        <v>74</v>
      </c>
      <c r="Q1163">
        <v>73.135310465147981</v>
      </c>
      <c r="R1163" s="2">
        <v>0.99941216899999996</v>
      </c>
      <c r="S1163">
        <v>98.452407919824466</v>
      </c>
      <c r="T1163" s="2">
        <v>0.83604005800000003</v>
      </c>
    </row>
    <row r="1164" spans="2:20" x14ac:dyDescent="0.25">
      <c r="B1164" s="1" t="s">
        <v>36</v>
      </c>
      <c r="C1164" s="1" t="s">
        <v>12</v>
      </c>
      <c r="D1164" s="1" t="s">
        <v>59</v>
      </c>
      <c r="E1164">
        <v>1050</v>
      </c>
      <c r="F1164">
        <v>305</v>
      </c>
      <c r="G1164">
        <v>300</v>
      </c>
      <c r="H1164" s="6">
        <v>13.6</v>
      </c>
      <c r="I1164">
        <v>465.62181137374205</v>
      </c>
      <c r="J1164">
        <v>1.5</v>
      </c>
      <c r="K1164">
        <v>1.5</v>
      </c>
      <c r="L1164">
        <v>127</v>
      </c>
      <c r="M1164">
        <v>19</v>
      </c>
      <c r="N1164">
        <v>2450</v>
      </c>
      <c r="O1164" s="1" t="s">
        <v>74</v>
      </c>
      <c r="Q1164">
        <v>73.134327895507383</v>
      </c>
      <c r="R1164" s="2">
        <v>0.99941217000000004</v>
      </c>
      <c r="S1164">
        <v>98.452407919824466</v>
      </c>
      <c r="T1164" s="2">
        <v>0.83604005800000003</v>
      </c>
    </row>
    <row r="1165" spans="2:20" x14ac:dyDescent="0.25">
      <c r="B1165" s="1" t="s">
        <v>36</v>
      </c>
      <c r="C1165" s="1" t="s">
        <v>12</v>
      </c>
      <c r="D1165" s="1" t="s">
        <v>59</v>
      </c>
      <c r="E1165">
        <v>1050</v>
      </c>
      <c r="F1165">
        <v>305</v>
      </c>
      <c r="G1165">
        <v>150</v>
      </c>
      <c r="H1165" s="6">
        <v>13.6</v>
      </c>
      <c r="I1165">
        <v>465.62181137374205</v>
      </c>
      <c r="J1165">
        <v>1.5</v>
      </c>
      <c r="K1165">
        <v>1.5</v>
      </c>
      <c r="L1165">
        <v>127</v>
      </c>
      <c r="M1165">
        <v>21</v>
      </c>
      <c r="N1165">
        <v>2450</v>
      </c>
      <c r="O1165" s="1" t="s">
        <v>74</v>
      </c>
      <c r="Q1165">
        <v>73.139266367319522</v>
      </c>
      <c r="R1165" s="2">
        <v>0.99941216799999999</v>
      </c>
      <c r="S1165">
        <v>98.515713659718116</v>
      </c>
      <c r="T1165" s="2">
        <v>0.82179094399999997</v>
      </c>
    </row>
    <row r="1166" spans="2:20" x14ac:dyDescent="0.25">
      <c r="B1166" s="1" t="s">
        <v>36</v>
      </c>
      <c r="C1166" s="1" t="s">
        <v>12</v>
      </c>
      <c r="D1166" s="1" t="s">
        <v>59</v>
      </c>
      <c r="E1166">
        <v>1050</v>
      </c>
      <c r="F1166">
        <v>305</v>
      </c>
      <c r="G1166">
        <v>180</v>
      </c>
      <c r="H1166" s="6">
        <v>13.6</v>
      </c>
      <c r="I1166">
        <v>465.62181137374205</v>
      </c>
      <c r="J1166">
        <v>1.5</v>
      </c>
      <c r="K1166">
        <v>1.5</v>
      </c>
      <c r="L1166">
        <v>127</v>
      </c>
      <c r="M1166">
        <v>21</v>
      </c>
      <c r="N1166">
        <v>2450</v>
      </c>
      <c r="O1166" s="1" t="s">
        <v>74</v>
      </c>
      <c r="Q1166">
        <v>73.138258474078782</v>
      </c>
      <c r="R1166" s="2">
        <v>0.99941216799999999</v>
      </c>
      <c r="S1166">
        <v>98.515713659718116</v>
      </c>
      <c r="T1166" s="2">
        <v>0.82179094399999997</v>
      </c>
    </row>
    <row r="1167" spans="2:20" x14ac:dyDescent="0.25">
      <c r="B1167" s="1" t="s">
        <v>36</v>
      </c>
      <c r="C1167" s="1" t="s">
        <v>12</v>
      </c>
      <c r="D1167" s="1" t="s">
        <v>59</v>
      </c>
      <c r="E1167">
        <v>1050</v>
      </c>
      <c r="F1167">
        <v>305</v>
      </c>
      <c r="G1167">
        <v>210</v>
      </c>
      <c r="H1167" s="6">
        <v>13.6</v>
      </c>
      <c r="I1167">
        <v>465.62181137374205</v>
      </c>
      <c r="J1167">
        <v>1.5</v>
      </c>
      <c r="K1167">
        <v>1.5</v>
      </c>
      <c r="L1167">
        <v>127</v>
      </c>
      <c r="M1167">
        <v>21</v>
      </c>
      <c r="N1167">
        <v>2450</v>
      </c>
      <c r="O1167" s="1" t="s">
        <v>74</v>
      </c>
      <c r="Q1167">
        <v>73.137275285053917</v>
      </c>
      <c r="R1167" s="2">
        <v>0.99941216799999999</v>
      </c>
      <c r="S1167">
        <v>98.515713042457989</v>
      </c>
      <c r="T1167" s="2">
        <v>0.82179094399999997</v>
      </c>
    </row>
    <row r="1168" spans="2:20" x14ac:dyDescent="0.25">
      <c r="B1168" s="1" t="s">
        <v>36</v>
      </c>
      <c r="C1168" s="1" t="s">
        <v>12</v>
      </c>
      <c r="D1168" s="1" t="s">
        <v>59</v>
      </c>
      <c r="E1168">
        <v>1050</v>
      </c>
      <c r="F1168">
        <v>305</v>
      </c>
      <c r="G1168">
        <v>240</v>
      </c>
      <c r="H1168" s="6">
        <v>13.6</v>
      </c>
      <c r="I1168">
        <v>465.62181137374205</v>
      </c>
      <c r="J1168">
        <v>1.5</v>
      </c>
      <c r="K1168">
        <v>1.5</v>
      </c>
      <c r="L1168">
        <v>127</v>
      </c>
      <c r="M1168">
        <v>21</v>
      </c>
      <c r="N1168">
        <v>2450</v>
      </c>
      <c r="O1168" s="1" t="s">
        <v>74</v>
      </c>
      <c r="Q1168">
        <v>73.136292794225668</v>
      </c>
      <c r="R1168" s="2">
        <v>0.99941216899999996</v>
      </c>
      <c r="S1168">
        <v>98.515713042457989</v>
      </c>
      <c r="T1168" s="2">
        <v>0.82179094399999997</v>
      </c>
    </row>
    <row r="1169" spans="2:20" x14ac:dyDescent="0.25">
      <c r="B1169" s="1" t="s">
        <v>36</v>
      </c>
      <c r="C1169" s="1" t="s">
        <v>12</v>
      </c>
      <c r="D1169" s="1" t="s">
        <v>59</v>
      </c>
      <c r="E1169">
        <v>1050</v>
      </c>
      <c r="F1169">
        <v>305</v>
      </c>
      <c r="G1169">
        <v>270</v>
      </c>
      <c r="H1169" s="6">
        <v>13.6</v>
      </c>
      <c r="I1169">
        <v>465.62181137374205</v>
      </c>
      <c r="J1169">
        <v>1.5</v>
      </c>
      <c r="K1169">
        <v>1.5</v>
      </c>
      <c r="L1169">
        <v>127</v>
      </c>
      <c r="M1169">
        <v>21</v>
      </c>
      <c r="N1169">
        <v>2450</v>
      </c>
      <c r="O1169" s="1" t="s">
        <v>74</v>
      </c>
      <c r="Q1169">
        <v>73.135310465147981</v>
      </c>
      <c r="R1169" s="2">
        <v>0.99941216899999996</v>
      </c>
      <c r="S1169">
        <v>98.515713042457989</v>
      </c>
      <c r="T1169" s="2">
        <v>0.82179094399999997</v>
      </c>
    </row>
    <row r="1170" spans="2:20" x14ac:dyDescent="0.25">
      <c r="B1170" s="1" t="s">
        <v>36</v>
      </c>
      <c r="C1170" s="1" t="s">
        <v>12</v>
      </c>
      <c r="D1170" s="1" t="s">
        <v>59</v>
      </c>
      <c r="E1170">
        <v>1050</v>
      </c>
      <c r="F1170">
        <v>305</v>
      </c>
      <c r="G1170">
        <v>300</v>
      </c>
      <c r="H1170" s="6">
        <v>13.6</v>
      </c>
      <c r="I1170">
        <v>465.62181137374205</v>
      </c>
      <c r="J1170">
        <v>1.5</v>
      </c>
      <c r="K1170">
        <v>1.5</v>
      </c>
      <c r="L1170">
        <v>127</v>
      </c>
      <c r="M1170">
        <v>21</v>
      </c>
      <c r="N1170">
        <v>2450</v>
      </c>
      <c r="O1170" s="1" t="s">
        <v>74</v>
      </c>
      <c r="Q1170">
        <v>73.13432802960962</v>
      </c>
      <c r="R1170" s="2">
        <v>0.99941217000000004</v>
      </c>
      <c r="S1170">
        <v>98.515713042457989</v>
      </c>
      <c r="T1170" s="2">
        <v>0.82179094399999997</v>
      </c>
    </row>
    <row r="1171" spans="2:20" x14ac:dyDescent="0.25">
      <c r="B1171" s="1" t="s">
        <v>36</v>
      </c>
      <c r="C1171" s="1" t="s">
        <v>12</v>
      </c>
      <c r="D1171" s="1" t="s">
        <v>59</v>
      </c>
      <c r="E1171">
        <v>1050</v>
      </c>
      <c r="F1171">
        <v>305</v>
      </c>
      <c r="G1171">
        <v>150</v>
      </c>
      <c r="H1171" s="6">
        <v>13.6</v>
      </c>
      <c r="I1171">
        <v>465.62181137374205</v>
      </c>
      <c r="J1171">
        <v>1.5</v>
      </c>
      <c r="K1171">
        <v>1.5</v>
      </c>
      <c r="L1171">
        <v>127</v>
      </c>
      <c r="M1171">
        <v>23</v>
      </c>
      <c r="N1171">
        <v>2450</v>
      </c>
      <c r="O1171" s="1" t="s">
        <v>74</v>
      </c>
      <c r="Q1171">
        <v>73.139266367319522</v>
      </c>
      <c r="R1171" s="2">
        <v>0.99941216799999999</v>
      </c>
      <c r="S1171">
        <v>98.575792624958183</v>
      </c>
      <c r="T1171" s="2">
        <v>0.80805669999999996</v>
      </c>
    </row>
    <row r="1172" spans="2:20" x14ac:dyDescent="0.25">
      <c r="B1172" s="1" t="s">
        <v>36</v>
      </c>
      <c r="C1172" s="1" t="s">
        <v>12</v>
      </c>
      <c r="D1172" s="1" t="s">
        <v>59</v>
      </c>
      <c r="E1172">
        <v>1050</v>
      </c>
      <c r="F1172">
        <v>305</v>
      </c>
      <c r="G1172">
        <v>180</v>
      </c>
      <c r="H1172" s="6">
        <v>13.6</v>
      </c>
      <c r="I1172">
        <v>465.62181137374205</v>
      </c>
      <c r="J1172">
        <v>1.5</v>
      </c>
      <c r="K1172">
        <v>1.5</v>
      </c>
      <c r="L1172">
        <v>127</v>
      </c>
      <c r="M1172">
        <v>23</v>
      </c>
      <c r="N1172">
        <v>2450</v>
      </c>
      <c r="O1172" s="1" t="s">
        <v>74</v>
      </c>
      <c r="Q1172">
        <v>73.138258608188579</v>
      </c>
      <c r="R1172" s="2">
        <v>0.99941216799999999</v>
      </c>
      <c r="S1172">
        <v>98.575792624958183</v>
      </c>
      <c r="T1172" s="2">
        <v>0.80805669999999996</v>
      </c>
    </row>
    <row r="1173" spans="2:20" x14ac:dyDescent="0.25">
      <c r="B1173" s="1" t="s">
        <v>36</v>
      </c>
      <c r="C1173" s="1" t="s">
        <v>12</v>
      </c>
      <c r="D1173" s="1" t="s">
        <v>59</v>
      </c>
      <c r="E1173">
        <v>1050</v>
      </c>
      <c r="F1173">
        <v>305</v>
      </c>
      <c r="G1173">
        <v>210</v>
      </c>
      <c r="H1173" s="6">
        <v>13.6</v>
      </c>
      <c r="I1173">
        <v>465.62181137374205</v>
      </c>
      <c r="J1173">
        <v>1.5</v>
      </c>
      <c r="K1173">
        <v>1.5</v>
      </c>
      <c r="L1173">
        <v>127</v>
      </c>
      <c r="M1173">
        <v>23</v>
      </c>
      <c r="N1173">
        <v>2450</v>
      </c>
      <c r="O1173" s="1" t="s">
        <v>74</v>
      </c>
      <c r="Q1173">
        <v>73.137275150946024</v>
      </c>
      <c r="R1173" s="2">
        <v>0.99941216799999999</v>
      </c>
      <c r="S1173">
        <v>98.575792007321624</v>
      </c>
      <c r="T1173" s="2">
        <v>0.80805669999999996</v>
      </c>
    </row>
    <row r="1174" spans="2:20" x14ac:dyDescent="0.25">
      <c r="B1174" s="1" t="s">
        <v>36</v>
      </c>
      <c r="C1174" s="1" t="s">
        <v>12</v>
      </c>
      <c r="D1174" s="1" t="s">
        <v>59</v>
      </c>
      <c r="E1174">
        <v>1050</v>
      </c>
      <c r="F1174">
        <v>305</v>
      </c>
      <c r="G1174">
        <v>240</v>
      </c>
      <c r="H1174" s="6">
        <v>13.6</v>
      </c>
      <c r="I1174">
        <v>465.62181137374205</v>
      </c>
      <c r="J1174">
        <v>1.5</v>
      </c>
      <c r="K1174">
        <v>1.5</v>
      </c>
      <c r="L1174">
        <v>127</v>
      </c>
      <c r="M1174">
        <v>23</v>
      </c>
      <c r="N1174">
        <v>2450</v>
      </c>
      <c r="O1174" s="1" t="s">
        <v>74</v>
      </c>
      <c r="Q1174">
        <v>73.136292794225668</v>
      </c>
      <c r="R1174" s="2">
        <v>0.99941216899999996</v>
      </c>
      <c r="S1174">
        <v>98.575792007321624</v>
      </c>
      <c r="T1174" s="2">
        <v>0.80805669999999996</v>
      </c>
    </row>
    <row r="1175" spans="2:20" x14ac:dyDescent="0.25">
      <c r="B1175" s="1" t="s">
        <v>36</v>
      </c>
      <c r="C1175" s="1" t="s">
        <v>12</v>
      </c>
      <c r="D1175" s="1" t="s">
        <v>59</v>
      </c>
      <c r="E1175">
        <v>1050</v>
      </c>
      <c r="F1175">
        <v>305</v>
      </c>
      <c r="G1175">
        <v>270</v>
      </c>
      <c r="H1175" s="6">
        <v>13.6</v>
      </c>
      <c r="I1175">
        <v>465.62181137374205</v>
      </c>
      <c r="J1175">
        <v>1.5</v>
      </c>
      <c r="K1175">
        <v>1.5</v>
      </c>
      <c r="L1175">
        <v>127</v>
      </c>
      <c r="M1175">
        <v>23</v>
      </c>
      <c r="N1175">
        <v>2450</v>
      </c>
      <c r="O1175" s="1" t="s">
        <v>74</v>
      </c>
      <c r="Q1175">
        <v>73.135310331043854</v>
      </c>
      <c r="R1175" s="2">
        <v>0.99941216899999996</v>
      </c>
      <c r="S1175">
        <v>98.575792007321624</v>
      </c>
      <c r="T1175" s="2">
        <v>0.80805669999999996</v>
      </c>
    </row>
    <row r="1176" spans="2:20" x14ac:dyDescent="0.25">
      <c r="B1176" s="1" t="s">
        <v>36</v>
      </c>
      <c r="C1176" s="1" t="s">
        <v>12</v>
      </c>
      <c r="D1176" s="1" t="s">
        <v>59</v>
      </c>
      <c r="E1176">
        <v>1050</v>
      </c>
      <c r="F1176">
        <v>305</v>
      </c>
      <c r="G1176">
        <v>300</v>
      </c>
      <c r="H1176" s="6">
        <v>13.6</v>
      </c>
      <c r="I1176">
        <v>465.62181137374205</v>
      </c>
      <c r="J1176">
        <v>1.5</v>
      </c>
      <c r="K1176">
        <v>1.5</v>
      </c>
      <c r="L1176">
        <v>127</v>
      </c>
      <c r="M1176">
        <v>23</v>
      </c>
      <c r="N1176">
        <v>2450</v>
      </c>
      <c r="O1176" s="1" t="s">
        <v>74</v>
      </c>
      <c r="Q1176">
        <v>73.134327895507383</v>
      </c>
      <c r="R1176" s="2">
        <v>0.99941217000000004</v>
      </c>
      <c r="S1176">
        <v>98.575792007321624</v>
      </c>
      <c r="T1176" s="2">
        <v>0.80805669999999996</v>
      </c>
    </row>
    <row r="1177" spans="2:20" x14ac:dyDescent="0.25">
      <c r="B1177" s="1" t="s">
        <v>36</v>
      </c>
      <c r="C1177" s="1" t="s">
        <v>12</v>
      </c>
      <c r="D1177" s="1" t="s">
        <v>59</v>
      </c>
      <c r="E1177">
        <v>1050</v>
      </c>
      <c r="F1177">
        <v>305</v>
      </c>
      <c r="G1177">
        <v>150</v>
      </c>
      <c r="H1177" s="6">
        <v>13.6</v>
      </c>
      <c r="I1177">
        <v>465.62181137374205</v>
      </c>
      <c r="J1177">
        <v>1.5</v>
      </c>
      <c r="K1177">
        <v>1.5</v>
      </c>
      <c r="L1177">
        <v>127</v>
      </c>
      <c r="M1177">
        <v>25</v>
      </c>
      <c r="N1177">
        <v>2450</v>
      </c>
      <c r="O1177" s="1" t="s">
        <v>74</v>
      </c>
      <c r="Q1177">
        <v>73.139266367319522</v>
      </c>
      <c r="R1177" s="2">
        <v>0.99941216799999999</v>
      </c>
      <c r="S1177">
        <v>98.632891670514837</v>
      </c>
      <c r="T1177" s="2">
        <v>0.79480869799999998</v>
      </c>
    </row>
    <row r="1178" spans="2:20" x14ac:dyDescent="0.25">
      <c r="B1178" s="1" t="s">
        <v>36</v>
      </c>
      <c r="C1178" s="1" t="s">
        <v>12</v>
      </c>
      <c r="D1178" s="1" t="s">
        <v>59</v>
      </c>
      <c r="E1178">
        <v>1050</v>
      </c>
      <c r="F1178">
        <v>305</v>
      </c>
      <c r="G1178">
        <v>180</v>
      </c>
      <c r="H1178" s="6">
        <v>13.6</v>
      </c>
      <c r="I1178">
        <v>465.62181137374205</v>
      </c>
      <c r="J1178">
        <v>1.5</v>
      </c>
      <c r="K1178">
        <v>1.5</v>
      </c>
      <c r="L1178">
        <v>127</v>
      </c>
      <c r="M1178">
        <v>25</v>
      </c>
      <c r="N1178">
        <v>2450</v>
      </c>
      <c r="O1178" s="1" t="s">
        <v>74</v>
      </c>
      <c r="Q1178">
        <v>73.138258608188579</v>
      </c>
      <c r="R1178" s="2">
        <v>0.99941216799999999</v>
      </c>
      <c r="S1178">
        <v>98.632891670514837</v>
      </c>
      <c r="T1178" s="2">
        <v>0.79480869799999998</v>
      </c>
    </row>
    <row r="1179" spans="2:20" x14ac:dyDescent="0.25">
      <c r="B1179" s="1" t="s">
        <v>36</v>
      </c>
      <c r="C1179" s="1" t="s">
        <v>12</v>
      </c>
      <c r="D1179" s="1" t="s">
        <v>59</v>
      </c>
      <c r="E1179">
        <v>1050</v>
      </c>
      <c r="F1179">
        <v>305</v>
      </c>
      <c r="G1179">
        <v>210</v>
      </c>
      <c r="H1179" s="6">
        <v>13.6</v>
      </c>
      <c r="I1179">
        <v>465.62181137374205</v>
      </c>
      <c r="J1179">
        <v>1.5</v>
      </c>
      <c r="K1179">
        <v>1.5</v>
      </c>
      <c r="L1179">
        <v>127</v>
      </c>
      <c r="M1179">
        <v>25</v>
      </c>
      <c r="N1179">
        <v>2450</v>
      </c>
      <c r="O1179" s="1" t="s">
        <v>74</v>
      </c>
      <c r="Q1179">
        <v>73.137275150946024</v>
      </c>
      <c r="R1179" s="2">
        <v>0.99941216799999999</v>
      </c>
      <c r="S1179">
        <v>98.632891052520534</v>
      </c>
      <c r="T1179" s="2">
        <v>0.79480869799999998</v>
      </c>
    </row>
    <row r="1180" spans="2:20" x14ac:dyDescent="0.25">
      <c r="B1180" s="1" t="s">
        <v>36</v>
      </c>
      <c r="C1180" s="1" t="s">
        <v>12</v>
      </c>
      <c r="D1180" s="1" t="s">
        <v>59</v>
      </c>
      <c r="E1180">
        <v>1050</v>
      </c>
      <c r="F1180">
        <v>305</v>
      </c>
      <c r="G1180">
        <v>240</v>
      </c>
      <c r="H1180" s="6">
        <v>13.6</v>
      </c>
      <c r="I1180">
        <v>465.62181137374205</v>
      </c>
      <c r="J1180">
        <v>1.5</v>
      </c>
      <c r="K1180">
        <v>1.5</v>
      </c>
      <c r="L1180">
        <v>127</v>
      </c>
      <c r="M1180">
        <v>25</v>
      </c>
      <c r="N1180">
        <v>2450</v>
      </c>
      <c r="O1180" s="1" t="s">
        <v>74</v>
      </c>
      <c r="Q1180">
        <v>73.136292794225668</v>
      </c>
      <c r="R1180" s="2">
        <v>0.99941216899999996</v>
      </c>
      <c r="S1180">
        <v>98.632891052520534</v>
      </c>
      <c r="T1180" s="2">
        <v>0.79480869799999998</v>
      </c>
    </row>
    <row r="1181" spans="2:20" x14ac:dyDescent="0.25">
      <c r="B1181" s="1" t="s">
        <v>36</v>
      </c>
      <c r="C1181" s="1" t="s">
        <v>12</v>
      </c>
      <c r="D1181" s="1" t="s">
        <v>59</v>
      </c>
      <c r="E1181">
        <v>1050</v>
      </c>
      <c r="F1181">
        <v>305</v>
      </c>
      <c r="G1181">
        <v>270</v>
      </c>
      <c r="H1181" s="6">
        <v>13.6</v>
      </c>
      <c r="I1181">
        <v>465.62181137374205</v>
      </c>
      <c r="J1181">
        <v>1.5</v>
      </c>
      <c r="K1181">
        <v>1.5</v>
      </c>
      <c r="L1181">
        <v>127</v>
      </c>
      <c r="M1181">
        <v>25</v>
      </c>
      <c r="N1181">
        <v>2450</v>
      </c>
      <c r="O1181" s="1" t="s">
        <v>74</v>
      </c>
      <c r="Q1181">
        <v>73.135310465147981</v>
      </c>
      <c r="R1181" s="2">
        <v>0.99941216899999996</v>
      </c>
      <c r="S1181">
        <v>98.632891052520534</v>
      </c>
      <c r="T1181" s="2">
        <v>0.79480869799999998</v>
      </c>
    </row>
    <row r="1182" spans="2:20" x14ac:dyDescent="0.25">
      <c r="B1182" s="1" t="s">
        <v>36</v>
      </c>
      <c r="C1182" s="1" t="s">
        <v>12</v>
      </c>
      <c r="D1182" s="1" t="s">
        <v>59</v>
      </c>
      <c r="E1182">
        <v>1050</v>
      </c>
      <c r="F1182">
        <v>305</v>
      </c>
      <c r="G1182">
        <v>300</v>
      </c>
      <c r="H1182" s="6">
        <v>13.6</v>
      </c>
      <c r="I1182">
        <v>465.62181137374205</v>
      </c>
      <c r="J1182">
        <v>1.5</v>
      </c>
      <c r="K1182">
        <v>1.5</v>
      </c>
      <c r="L1182">
        <v>127</v>
      </c>
      <c r="M1182">
        <v>25</v>
      </c>
      <c r="N1182">
        <v>2450</v>
      </c>
      <c r="O1182" s="1" t="s">
        <v>74</v>
      </c>
      <c r="Q1182">
        <v>73.13432802960962</v>
      </c>
      <c r="R1182" s="2">
        <v>0.99941217000000004</v>
      </c>
      <c r="S1182">
        <v>98.632891052520534</v>
      </c>
      <c r="T1182" s="2">
        <v>0.79480869799999998</v>
      </c>
    </row>
    <row r="1183" spans="2:20" x14ac:dyDescent="0.25">
      <c r="B1183" s="1" t="s">
        <v>7</v>
      </c>
      <c r="C1183" s="1" t="s">
        <v>12</v>
      </c>
      <c r="D1183" s="1" t="s">
        <v>18</v>
      </c>
      <c r="E1183">
        <v>2475</v>
      </c>
      <c r="F1183">
        <v>50</v>
      </c>
      <c r="G1183">
        <v>256</v>
      </c>
      <c r="H1183" s="6">
        <v>10</v>
      </c>
      <c r="I1183">
        <v>552.77966300023388</v>
      </c>
      <c r="J1183">
        <v>1.73</v>
      </c>
      <c r="K1183">
        <v>0.67</v>
      </c>
      <c r="L1183">
        <v>165</v>
      </c>
      <c r="M1183">
        <v>14</v>
      </c>
      <c r="N1183">
        <v>3760</v>
      </c>
      <c r="O1183" s="1" t="s">
        <v>73</v>
      </c>
      <c r="Q1183">
        <v>38.342507557033045</v>
      </c>
      <c r="R1183" s="2">
        <v>1</v>
      </c>
      <c r="S1183">
        <v>99.286766624052845</v>
      </c>
      <c r="T1183" s="2">
        <v>0.59270337399999995</v>
      </c>
    </row>
    <row r="1184" spans="2:20" x14ac:dyDescent="0.25">
      <c r="B1184" s="1" t="s">
        <v>7</v>
      </c>
      <c r="C1184" s="1" t="s">
        <v>12</v>
      </c>
      <c r="D1184" s="1" t="s">
        <v>18</v>
      </c>
      <c r="E1184">
        <v>2475</v>
      </c>
      <c r="F1184">
        <v>50</v>
      </c>
      <c r="G1184">
        <v>256</v>
      </c>
      <c r="H1184" s="6">
        <v>15</v>
      </c>
      <c r="I1184">
        <v>552.77966300023388</v>
      </c>
      <c r="J1184">
        <v>1.73</v>
      </c>
      <c r="K1184">
        <v>0.67</v>
      </c>
      <c r="L1184">
        <v>165</v>
      </c>
      <c r="M1184">
        <v>14</v>
      </c>
      <c r="N1184">
        <v>3760</v>
      </c>
      <c r="O1184" s="1" t="s">
        <v>73</v>
      </c>
      <c r="Q1184">
        <v>39.158162255043742</v>
      </c>
      <c r="R1184" s="2">
        <v>1</v>
      </c>
      <c r="S1184">
        <v>99.287058006428822</v>
      </c>
      <c r="T1184" s="2">
        <v>0.59239042900000005</v>
      </c>
    </row>
    <row r="1185" spans="2:20" x14ac:dyDescent="0.25">
      <c r="B1185" s="1" t="s">
        <v>7</v>
      </c>
      <c r="C1185" s="1" t="s">
        <v>12</v>
      </c>
      <c r="D1185" s="1" t="s">
        <v>18</v>
      </c>
      <c r="E1185">
        <v>2475</v>
      </c>
      <c r="F1185">
        <v>50</v>
      </c>
      <c r="G1185">
        <v>256</v>
      </c>
      <c r="H1185" s="6">
        <v>25</v>
      </c>
      <c r="I1185">
        <v>552.77966300023388</v>
      </c>
      <c r="J1185">
        <v>1.73</v>
      </c>
      <c r="K1185">
        <v>0.67</v>
      </c>
      <c r="L1185">
        <v>165</v>
      </c>
      <c r="M1185">
        <v>14</v>
      </c>
      <c r="N1185">
        <v>3760</v>
      </c>
      <c r="O1185" s="1" t="s">
        <v>73</v>
      </c>
      <c r="Q1185">
        <v>40.789471533960253</v>
      </c>
      <c r="R1185" s="2">
        <v>1</v>
      </c>
      <c r="S1185">
        <v>99.287633347373685</v>
      </c>
      <c r="T1185" s="2">
        <v>0.59176707799999995</v>
      </c>
    </row>
    <row r="1186" spans="2:20" x14ac:dyDescent="0.25">
      <c r="B1186" s="1" t="s">
        <v>7</v>
      </c>
      <c r="C1186" s="1" t="s">
        <v>12</v>
      </c>
      <c r="D1186" s="1" t="s">
        <v>18</v>
      </c>
      <c r="E1186">
        <v>2475</v>
      </c>
      <c r="F1186">
        <v>50</v>
      </c>
      <c r="G1186">
        <v>256</v>
      </c>
      <c r="H1186" s="6">
        <v>35</v>
      </c>
      <c r="I1186">
        <v>552.77966300023388</v>
      </c>
      <c r="J1186">
        <v>1.73</v>
      </c>
      <c r="K1186">
        <v>0.67</v>
      </c>
      <c r="L1186">
        <v>165</v>
      </c>
      <c r="M1186">
        <v>14</v>
      </c>
      <c r="N1186">
        <v>3760</v>
      </c>
      <c r="O1186" s="1" t="s">
        <v>73</v>
      </c>
      <c r="Q1186">
        <v>42.420780812876771</v>
      </c>
      <c r="R1186" s="2">
        <v>1</v>
      </c>
      <c r="S1186">
        <v>99.288191061437928</v>
      </c>
      <c r="T1186" s="2">
        <v>0.59114929400000005</v>
      </c>
    </row>
    <row r="1187" spans="2:20" x14ac:dyDescent="0.25">
      <c r="B1187" s="1" t="s">
        <v>7</v>
      </c>
      <c r="C1187" s="1" t="s">
        <v>12</v>
      </c>
      <c r="D1187" s="1" t="s">
        <v>18</v>
      </c>
      <c r="E1187">
        <v>2475</v>
      </c>
      <c r="F1187">
        <v>50</v>
      </c>
      <c r="G1187">
        <v>256</v>
      </c>
      <c r="H1187" s="6">
        <v>40</v>
      </c>
      <c r="I1187">
        <v>552.77966300023388</v>
      </c>
      <c r="J1187">
        <v>1.73</v>
      </c>
      <c r="K1187">
        <v>0.67</v>
      </c>
      <c r="L1187">
        <v>165</v>
      </c>
      <c r="M1187">
        <v>14</v>
      </c>
      <c r="N1187">
        <v>3760</v>
      </c>
      <c r="O1187" s="1" t="s">
        <v>73</v>
      </c>
      <c r="Q1187">
        <v>43.236435510887468</v>
      </c>
      <c r="R1187" s="2">
        <v>1</v>
      </c>
      <c r="S1187">
        <v>99.288464797532399</v>
      </c>
      <c r="T1187" s="2">
        <v>0.59084247400000001</v>
      </c>
    </row>
    <row r="1188" spans="2:20" x14ac:dyDescent="0.25">
      <c r="B1188" s="1" t="s">
        <v>7</v>
      </c>
      <c r="C1188" s="1" t="s">
        <v>12</v>
      </c>
      <c r="D1188" s="1" t="s">
        <v>18</v>
      </c>
      <c r="E1188">
        <v>2475</v>
      </c>
      <c r="F1188">
        <v>100</v>
      </c>
      <c r="G1188">
        <v>256</v>
      </c>
      <c r="H1188" s="6">
        <v>10</v>
      </c>
      <c r="I1188">
        <v>552.77966300023388</v>
      </c>
      <c r="J1188">
        <v>1.73</v>
      </c>
      <c r="K1188">
        <v>0.67</v>
      </c>
      <c r="L1188">
        <v>165</v>
      </c>
      <c r="M1188">
        <v>14</v>
      </c>
      <c r="N1188">
        <v>3760</v>
      </c>
      <c r="O1188" s="1" t="s">
        <v>73</v>
      </c>
      <c r="Q1188">
        <v>38.172598485417872</v>
      </c>
      <c r="R1188" s="2">
        <v>1</v>
      </c>
      <c r="S1188">
        <v>99.29102315988888</v>
      </c>
      <c r="T1188" s="2">
        <v>0.59620419800000002</v>
      </c>
    </row>
    <row r="1189" spans="2:20" x14ac:dyDescent="0.25">
      <c r="B1189" s="1" t="s">
        <v>7</v>
      </c>
      <c r="C1189" s="1" t="s">
        <v>12</v>
      </c>
      <c r="D1189" s="1" t="s">
        <v>18</v>
      </c>
      <c r="E1189">
        <v>2475</v>
      </c>
      <c r="F1189">
        <v>100</v>
      </c>
      <c r="G1189">
        <v>256</v>
      </c>
      <c r="H1189" s="6">
        <v>15</v>
      </c>
      <c r="I1189">
        <v>552.77966300023388</v>
      </c>
      <c r="J1189">
        <v>1.73</v>
      </c>
      <c r="K1189">
        <v>0.67</v>
      </c>
      <c r="L1189">
        <v>165</v>
      </c>
      <c r="M1189">
        <v>14</v>
      </c>
      <c r="N1189">
        <v>3760</v>
      </c>
      <c r="O1189" s="1" t="s">
        <v>73</v>
      </c>
      <c r="Q1189">
        <v>38.986787654434394</v>
      </c>
      <c r="R1189" s="2">
        <v>1</v>
      </c>
      <c r="S1189">
        <v>99.291306462469365</v>
      </c>
      <c r="T1189" s="2">
        <v>0.59588756700000001</v>
      </c>
    </row>
    <row r="1190" spans="2:20" x14ac:dyDescent="0.25">
      <c r="B1190" s="1" t="s">
        <v>7</v>
      </c>
      <c r="C1190" s="1" t="s">
        <v>12</v>
      </c>
      <c r="D1190" s="1" t="s">
        <v>18</v>
      </c>
      <c r="E1190">
        <v>2475</v>
      </c>
      <c r="F1190">
        <v>100</v>
      </c>
      <c r="G1190">
        <v>256</v>
      </c>
      <c r="H1190" s="6">
        <v>25</v>
      </c>
      <c r="I1190">
        <v>552.77966300023388</v>
      </c>
      <c r="J1190">
        <v>1.73</v>
      </c>
      <c r="K1190">
        <v>0.67</v>
      </c>
      <c r="L1190">
        <v>165</v>
      </c>
      <c r="M1190">
        <v>14</v>
      </c>
      <c r="N1190">
        <v>3760</v>
      </c>
      <c r="O1190" s="1" t="s">
        <v>73</v>
      </c>
      <c r="Q1190">
        <v>40.615165992467425</v>
      </c>
      <c r="R1190" s="2">
        <v>1</v>
      </c>
      <c r="S1190">
        <v>99.291860036571947</v>
      </c>
      <c r="T1190" s="2">
        <v>0.59525853399999995</v>
      </c>
    </row>
    <row r="1191" spans="2:20" x14ac:dyDescent="0.25">
      <c r="B1191" s="1" t="s">
        <v>7</v>
      </c>
      <c r="C1191" s="1" t="s">
        <v>12</v>
      </c>
      <c r="D1191" s="1" t="s">
        <v>18</v>
      </c>
      <c r="E1191">
        <v>2475</v>
      </c>
      <c r="F1191">
        <v>100</v>
      </c>
      <c r="G1191">
        <v>256</v>
      </c>
      <c r="H1191" s="6">
        <v>40</v>
      </c>
      <c r="I1191">
        <v>552.77966300023388</v>
      </c>
      <c r="J1191">
        <v>1.73</v>
      </c>
      <c r="K1191">
        <v>0.67</v>
      </c>
      <c r="L1191">
        <v>165</v>
      </c>
      <c r="M1191">
        <v>14</v>
      </c>
      <c r="N1191">
        <v>3760</v>
      </c>
      <c r="O1191" s="1" t="s">
        <v>73</v>
      </c>
      <c r="Q1191">
        <v>43.057733557964227</v>
      </c>
      <c r="R1191" s="2">
        <v>1</v>
      </c>
      <c r="S1191">
        <v>99.292659471581544</v>
      </c>
      <c r="T1191" s="2">
        <v>0.59432543500000001</v>
      </c>
    </row>
    <row r="1192" spans="2:20" x14ac:dyDescent="0.25">
      <c r="B1192" s="1" t="s">
        <v>7</v>
      </c>
      <c r="C1192" s="1" t="s">
        <v>12</v>
      </c>
      <c r="D1192" s="1" t="s">
        <v>18</v>
      </c>
      <c r="E1192">
        <v>2475</v>
      </c>
      <c r="F1192">
        <v>150</v>
      </c>
      <c r="G1192">
        <v>256</v>
      </c>
      <c r="H1192" s="6">
        <v>10</v>
      </c>
      <c r="I1192">
        <v>552.77966300023388</v>
      </c>
      <c r="J1192">
        <v>1.73</v>
      </c>
      <c r="K1192">
        <v>0.67</v>
      </c>
      <c r="L1192">
        <v>165</v>
      </c>
      <c r="M1192">
        <v>14</v>
      </c>
      <c r="N1192">
        <v>3760</v>
      </c>
      <c r="O1192" s="1" t="s">
        <v>73</v>
      </c>
      <c r="Q1192">
        <v>38.003298804962796</v>
      </c>
      <c r="R1192" s="2">
        <v>1</v>
      </c>
      <c r="S1192">
        <v>99.295227438530944</v>
      </c>
      <c r="T1192" s="2">
        <v>0.59964846100000002</v>
      </c>
    </row>
    <row r="1193" spans="2:20" x14ac:dyDescent="0.25">
      <c r="B1193" s="1" t="s">
        <v>7</v>
      </c>
      <c r="C1193" s="1" t="s">
        <v>12</v>
      </c>
      <c r="D1193" s="1" t="s">
        <v>18</v>
      </c>
      <c r="E1193">
        <v>2475</v>
      </c>
      <c r="F1193">
        <v>150</v>
      </c>
      <c r="G1193">
        <v>256</v>
      </c>
      <c r="H1193" s="6">
        <v>15</v>
      </c>
      <c r="I1193">
        <v>552.77966300023388</v>
      </c>
      <c r="J1193">
        <v>1.73</v>
      </c>
      <c r="K1193">
        <v>0.67</v>
      </c>
      <c r="L1193">
        <v>165</v>
      </c>
      <c r="M1193">
        <v>14</v>
      </c>
      <c r="N1193">
        <v>3760</v>
      </c>
      <c r="O1193" s="1" t="s">
        <v>73</v>
      </c>
      <c r="Q1193">
        <v>38.816027760056386</v>
      </c>
      <c r="R1193" s="2">
        <v>1</v>
      </c>
      <c r="S1193">
        <v>99.295499384112972</v>
      </c>
      <c r="T1193" s="2">
        <v>0.59932913099999996</v>
      </c>
    </row>
    <row r="1194" spans="2:20" x14ac:dyDescent="0.25">
      <c r="B1194" s="1" t="s">
        <v>7</v>
      </c>
      <c r="C1194" s="1" t="s">
        <v>12</v>
      </c>
      <c r="D1194" s="1" t="s">
        <v>18</v>
      </c>
      <c r="E1194">
        <v>2475</v>
      </c>
      <c r="F1194">
        <v>150</v>
      </c>
      <c r="G1194">
        <v>256</v>
      </c>
      <c r="H1194" s="6">
        <v>25</v>
      </c>
      <c r="I1194">
        <v>552.77966300023388</v>
      </c>
      <c r="J1194">
        <v>1.73</v>
      </c>
      <c r="K1194">
        <v>0.67</v>
      </c>
      <c r="L1194">
        <v>165</v>
      </c>
      <c r="M1194">
        <v>14</v>
      </c>
      <c r="N1194">
        <v>3760</v>
      </c>
      <c r="O1194" s="1" t="s">
        <v>73</v>
      </c>
      <c r="Q1194">
        <v>40.44148567024358</v>
      </c>
      <c r="R1194" s="2">
        <v>1</v>
      </c>
      <c r="S1194">
        <v>99.296031927340778</v>
      </c>
      <c r="T1194" s="2">
        <v>0.598694697</v>
      </c>
    </row>
    <row r="1195" spans="2:20" x14ac:dyDescent="0.25">
      <c r="B1195" s="1" t="s">
        <v>7</v>
      </c>
      <c r="C1195" s="1" t="s">
        <v>12</v>
      </c>
      <c r="D1195" s="1" t="s">
        <v>18</v>
      </c>
      <c r="E1195">
        <v>2475</v>
      </c>
      <c r="F1195">
        <v>150</v>
      </c>
      <c r="G1195">
        <v>256</v>
      </c>
      <c r="H1195" s="6">
        <v>35</v>
      </c>
      <c r="I1195">
        <v>552.77966300023388</v>
      </c>
      <c r="J1195">
        <v>1.73</v>
      </c>
      <c r="K1195">
        <v>0.67</v>
      </c>
      <c r="L1195">
        <v>165</v>
      </c>
      <c r="M1195">
        <v>14</v>
      </c>
      <c r="N1195">
        <v>3760</v>
      </c>
      <c r="O1195" s="1" t="s">
        <v>73</v>
      </c>
      <c r="Q1195">
        <v>42.066943638773182</v>
      </c>
      <c r="R1195" s="2">
        <v>1</v>
      </c>
      <c r="S1195">
        <v>99.29654752940607</v>
      </c>
      <c r="T1195" s="2">
        <v>0.59806585599999995</v>
      </c>
    </row>
    <row r="1196" spans="2:20" x14ac:dyDescent="0.25">
      <c r="B1196" s="1" t="s">
        <v>7</v>
      </c>
      <c r="C1196" s="1" t="s">
        <v>12</v>
      </c>
      <c r="D1196" s="1" t="s">
        <v>18</v>
      </c>
      <c r="E1196">
        <v>2475</v>
      </c>
      <c r="F1196">
        <v>150</v>
      </c>
      <c r="G1196">
        <v>256</v>
      </c>
      <c r="H1196" s="6">
        <v>40</v>
      </c>
      <c r="I1196">
        <v>552.77966300023388</v>
      </c>
      <c r="J1196">
        <v>1.73</v>
      </c>
      <c r="K1196">
        <v>0.67</v>
      </c>
      <c r="L1196">
        <v>165</v>
      </c>
      <c r="M1196">
        <v>14</v>
      </c>
      <c r="N1196">
        <v>3760</v>
      </c>
      <c r="O1196" s="1" t="s">
        <v>73</v>
      </c>
      <c r="Q1196">
        <v>42.879672593866772</v>
      </c>
      <c r="R1196" s="2">
        <v>1</v>
      </c>
      <c r="S1196">
        <v>99.296799723100591</v>
      </c>
      <c r="T1196" s="2">
        <v>0.59775351799999998</v>
      </c>
    </row>
    <row r="1197" spans="2:20" x14ac:dyDescent="0.25">
      <c r="B1197" s="1" t="s">
        <v>7</v>
      </c>
      <c r="C1197" s="1" t="s">
        <v>12</v>
      </c>
      <c r="D1197" s="1" t="s">
        <v>18</v>
      </c>
      <c r="E1197">
        <v>2475</v>
      </c>
      <c r="F1197">
        <v>200</v>
      </c>
      <c r="G1197">
        <v>256</v>
      </c>
      <c r="H1197" s="6">
        <v>10</v>
      </c>
      <c r="I1197">
        <v>552.77966300023388</v>
      </c>
      <c r="J1197">
        <v>1.73</v>
      </c>
      <c r="K1197">
        <v>0.67</v>
      </c>
      <c r="L1197">
        <v>165</v>
      </c>
      <c r="M1197">
        <v>14</v>
      </c>
      <c r="N1197">
        <v>3760</v>
      </c>
      <c r="O1197" s="1" t="s">
        <v>73</v>
      </c>
      <c r="Q1197">
        <v>37.834605301023551</v>
      </c>
      <c r="R1197" s="2">
        <v>1</v>
      </c>
      <c r="S1197">
        <v>99.299375891219682</v>
      </c>
      <c r="T1197" s="2">
        <v>0.60303833100000004</v>
      </c>
    </row>
    <row r="1198" spans="2:20" x14ac:dyDescent="0.25">
      <c r="B1198" s="1" t="s">
        <v>7</v>
      </c>
      <c r="C1198" s="1" t="s">
        <v>12</v>
      </c>
      <c r="D1198" s="1" t="s">
        <v>18</v>
      </c>
      <c r="E1198">
        <v>2475</v>
      </c>
      <c r="F1198">
        <v>200</v>
      </c>
      <c r="G1198">
        <v>256</v>
      </c>
      <c r="H1198" s="6">
        <v>15</v>
      </c>
      <c r="I1198">
        <v>552.77966300023388</v>
      </c>
      <c r="J1198">
        <v>1.73</v>
      </c>
      <c r="K1198">
        <v>0.67</v>
      </c>
      <c r="L1198">
        <v>165</v>
      </c>
      <c r="M1198">
        <v>14</v>
      </c>
      <c r="N1198">
        <v>3760</v>
      </c>
      <c r="O1198" s="1" t="s">
        <v>73</v>
      </c>
      <c r="Q1198">
        <v>38.645879270481636</v>
      </c>
      <c r="R1198" s="2">
        <v>1</v>
      </c>
      <c r="S1198">
        <v>99.299637560045369</v>
      </c>
      <c r="T1198" s="2">
        <v>0.60271642000000003</v>
      </c>
    </row>
    <row r="1199" spans="2:20" x14ac:dyDescent="0.25">
      <c r="B1199" s="1" t="s">
        <v>7</v>
      </c>
      <c r="C1199" s="1" t="s">
        <v>12</v>
      </c>
      <c r="D1199" s="1" t="s">
        <v>18</v>
      </c>
      <c r="E1199">
        <v>2475</v>
      </c>
      <c r="F1199">
        <v>200</v>
      </c>
      <c r="G1199">
        <v>256</v>
      </c>
      <c r="H1199" s="6">
        <v>25</v>
      </c>
      <c r="I1199">
        <v>552.77966300023388</v>
      </c>
      <c r="J1199">
        <v>1.73</v>
      </c>
      <c r="K1199">
        <v>0.67</v>
      </c>
      <c r="L1199">
        <v>165</v>
      </c>
      <c r="M1199">
        <v>14</v>
      </c>
      <c r="N1199">
        <v>3760</v>
      </c>
      <c r="O1199" s="1" t="s">
        <v>73</v>
      </c>
      <c r="Q1199">
        <v>40.268427209397807</v>
      </c>
      <c r="R1199" s="2">
        <v>1</v>
      </c>
      <c r="S1199">
        <v>99.30014977165483</v>
      </c>
      <c r="T1199" s="2">
        <v>0.60207685399999999</v>
      </c>
    </row>
    <row r="1200" spans="2:20" x14ac:dyDescent="0.25">
      <c r="B1200" s="1" t="s">
        <v>7</v>
      </c>
      <c r="C1200" s="1" t="s">
        <v>12</v>
      </c>
      <c r="D1200" s="1" t="s">
        <v>18</v>
      </c>
      <c r="E1200">
        <v>2475</v>
      </c>
      <c r="F1200">
        <v>200</v>
      </c>
      <c r="G1200">
        <v>256</v>
      </c>
      <c r="H1200" s="6">
        <v>40</v>
      </c>
      <c r="I1200">
        <v>552.77966300023388</v>
      </c>
      <c r="J1200">
        <v>1.73</v>
      </c>
      <c r="K1200">
        <v>0.67</v>
      </c>
      <c r="L1200">
        <v>165</v>
      </c>
      <c r="M1200">
        <v>14</v>
      </c>
      <c r="N1200">
        <v>3760</v>
      </c>
      <c r="O1200" s="1" t="s">
        <v>73</v>
      </c>
      <c r="Q1200">
        <v>42.702249176010014</v>
      </c>
      <c r="R1200" s="2">
        <v>1</v>
      </c>
      <c r="S1200">
        <v>99.300886976304255</v>
      </c>
      <c r="T1200" s="2">
        <v>0.60112799400000005</v>
      </c>
    </row>
    <row r="1201" spans="2:20" x14ac:dyDescent="0.25">
      <c r="B1201" s="1" t="s">
        <v>7</v>
      </c>
      <c r="C1201" s="1" t="s">
        <v>12</v>
      </c>
      <c r="D1201" s="1" t="s">
        <v>18</v>
      </c>
      <c r="E1201">
        <v>2475</v>
      </c>
      <c r="F1201">
        <v>250</v>
      </c>
      <c r="G1201">
        <v>256</v>
      </c>
      <c r="H1201" s="6">
        <v>10</v>
      </c>
      <c r="I1201">
        <v>552.77966300023388</v>
      </c>
      <c r="J1201">
        <v>1.73</v>
      </c>
      <c r="K1201">
        <v>0.67</v>
      </c>
      <c r="L1201">
        <v>165</v>
      </c>
      <c r="M1201">
        <v>14</v>
      </c>
      <c r="N1201">
        <v>3760</v>
      </c>
      <c r="O1201" s="1" t="s">
        <v>73</v>
      </c>
      <c r="Q1201">
        <v>37.666514723800887</v>
      </c>
      <c r="R1201" s="2">
        <v>1</v>
      </c>
      <c r="S1201">
        <v>99.303471394541631</v>
      </c>
      <c r="T1201" s="2">
        <v>0.60637505700000005</v>
      </c>
    </row>
    <row r="1202" spans="2:20" x14ac:dyDescent="0.25">
      <c r="B1202" s="1" t="s">
        <v>7</v>
      </c>
      <c r="C1202" s="1" t="s">
        <v>12</v>
      </c>
      <c r="D1202" s="1" t="s">
        <v>18</v>
      </c>
      <c r="E1202">
        <v>2475</v>
      </c>
      <c r="F1202">
        <v>250</v>
      </c>
      <c r="G1202">
        <v>256</v>
      </c>
      <c r="H1202" s="6">
        <v>15</v>
      </c>
      <c r="I1202">
        <v>552.77966300023388</v>
      </c>
      <c r="J1202">
        <v>1.73</v>
      </c>
      <c r="K1202">
        <v>0.67</v>
      </c>
      <c r="L1202">
        <v>165</v>
      </c>
      <c r="M1202">
        <v>14</v>
      </c>
      <c r="N1202">
        <v>3760</v>
      </c>
      <c r="O1202" s="1" t="s">
        <v>73</v>
      </c>
      <c r="Q1202">
        <v>38.476338907881271</v>
      </c>
      <c r="R1202" s="2">
        <v>1</v>
      </c>
      <c r="S1202">
        <v>99.303723121639862</v>
      </c>
      <c r="T1202" s="2">
        <v>0.60605069600000006</v>
      </c>
    </row>
    <row r="1203" spans="2:20" x14ac:dyDescent="0.25">
      <c r="B1203" s="1" t="s">
        <v>7</v>
      </c>
      <c r="C1203" s="1" t="s">
        <v>12</v>
      </c>
      <c r="D1203" s="1" t="s">
        <v>18</v>
      </c>
      <c r="E1203">
        <v>2475</v>
      </c>
      <c r="F1203">
        <v>250</v>
      </c>
      <c r="G1203">
        <v>256</v>
      </c>
      <c r="H1203" s="6">
        <v>25</v>
      </c>
      <c r="I1203">
        <v>552.77966300023388</v>
      </c>
      <c r="J1203">
        <v>1.73</v>
      </c>
      <c r="K1203">
        <v>0.67</v>
      </c>
      <c r="L1203">
        <v>165</v>
      </c>
      <c r="M1203">
        <v>14</v>
      </c>
      <c r="N1203">
        <v>3760</v>
      </c>
      <c r="O1203" s="1" t="s">
        <v>73</v>
      </c>
      <c r="Q1203">
        <v>40.095987334175938</v>
      </c>
      <c r="R1203" s="2">
        <v>1</v>
      </c>
      <c r="S1203">
        <v>99.304213599781718</v>
      </c>
      <c r="T1203" s="2">
        <v>0.60540625599999998</v>
      </c>
    </row>
    <row r="1204" spans="2:20" x14ac:dyDescent="0.25">
      <c r="B1204" s="1" t="s">
        <v>7</v>
      </c>
      <c r="C1204" s="1" t="s">
        <v>12</v>
      </c>
      <c r="D1204" s="1" t="s">
        <v>18</v>
      </c>
      <c r="E1204">
        <v>2475</v>
      </c>
      <c r="F1204">
        <v>250</v>
      </c>
      <c r="G1204">
        <v>256</v>
      </c>
      <c r="H1204" s="6">
        <v>30</v>
      </c>
      <c r="I1204">
        <v>552.77966300023388</v>
      </c>
      <c r="J1204">
        <v>1.73</v>
      </c>
      <c r="K1204">
        <v>0.67</v>
      </c>
      <c r="L1204">
        <v>165</v>
      </c>
      <c r="M1204">
        <v>14</v>
      </c>
      <c r="N1204">
        <v>3760</v>
      </c>
      <c r="O1204" s="1" t="s">
        <v>73</v>
      </c>
      <c r="Q1204">
        <v>40.905811460122429</v>
      </c>
      <c r="R1204" s="2">
        <v>1</v>
      </c>
      <c r="S1204">
        <v>99.30445376016192</v>
      </c>
      <c r="T1204" s="2">
        <v>0.60508614199999999</v>
      </c>
    </row>
    <row r="1205" spans="2:20" x14ac:dyDescent="0.25">
      <c r="B1205" s="1" t="s">
        <v>7</v>
      </c>
      <c r="C1205" s="1" t="s">
        <v>12</v>
      </c>
      <c r="D1205" s="1" t="s">
        <v>18</v>
      </c>
      <c r="E1205">
        <v>2475</v>
      </c>
      <c r="F1205">
        <v>250</v>
      </c>
      <c r="G1205">
        <v>256</v>
      </c>
      <c r="H1205" s="6">
        <v>40</v>
      </c>
      <c r="I1205">
        <v>552.77966300023388</v>
      </c>
      <c r="J1205">
        <v>1.73</v>
      </c>
      <c r="K1205">
        <v>0.67</v>
      </c>
      <c r="L1205">
        <v>165</v>
      </c>
      <c r="M1205">
        <v>14</v>
      </c>
      <c r="N1205">
        <v>3760</v>
      </c>
      <c r="O1205" s="1" t="s">
        <v>73</v>
      </c>
      <c r="Q1205">
        <v>42.525459886417089</v>
      </c>
      <c r="R1205" s="2">
        <v>1</v>
      </c>
      <c r="S1205">
        <v>99.304921219030319</v>
      </c>
      <c r="T1205" s="2">
        <v>0.60445009800000005</v>
      </c>
    </row>
    <row r="1206" spans="2:20" x14ac:dyDescent="0.25">
      <c r="B1206" s="1" t="s">
        <v>7</v>
      </c>
      <c r="C1206" s="1" t="s">
        <v>58</v>
      </c>
      <c r="D1206" s="1" t="s">
        <v>60</v>
      </c>
      <c r="E1206">
        <v>1000</v>
      </c>
      <c r="F1206">
        <v>412</v>
      </c>
      <c r="G1206">
        <v>70</v>
      </c>
      <c r="H1206" s="6">
        <v>2</v>
      </c>
      <c r="I1206">
        <v>669.18511584366956</v>
      </c>
      <c r="J1206">
        <v>0.29999999999999982</v>
      </c>
      <c r="K1206">
        <v>2.7</v>
      </c>
      <c r="L1206">
        <v>203</v>
      </c>
      <c r="M1206">
        <v>10</v>
      </c>
      <c r="N1206">
        <v>1710</v>
      </c>
      <c r="O1206" s="1" t="s">
        <v>75</v>
      </c>
      <c r="Q1206">
        <v>99.999999999999957</v>
      </c>
      <c r="R1206" s="2">
        <v>0.72899196399999999</v>
      </c>
      <c r="S1206">
        <v>92.533872265467906</v>
      </c>
      <c r="T1206" s="2">
        <v>0.85860298700000004</v>
      </c>
    </row>
    <row r="1207" spans="2:20" x14ac:dyDescent="0.25">
      <c r="B1207" s="1" t="s">
        <v>7</v>
      </c>
      <c r="C1207" s="1" t="s">
        <v>58</v>
      </c>
      <c r="D1207" s="1" t="s">
        <v>60</v>
      </c>
      <c r="E1207">
        <v>1000</v>
      </c>
      <c r="F1207">
        <v>412</v>
      </c>
      <c r="G1207">
        <v>70</v>
      </c>
      <c r="H1207" s="6">
        <v>2</v>
      </c>
      <c r="I1207">
        <v>669.18511584366956</v>
      </c>
      <c r="J1207">
        <v>0.79999999999999982</v>
      </c>
      <c r="K1207">
        <v>2.7</v>
      </c>
      <c r="L1207">
        <v>203</v>
      </c>
      <c r="M1207">
        <v>10</v>
      </c>
      <c r="N1207">
        <v>1710</v>
      </c>
      <c r="O1207" s="1" t="s">
        <v>75</v>
      </c>
      <c r="Q1207">
        <v>99.999999999999957</v>
      </c>
      <c r="R1207" s="2">
        <v>0.79792266700000003</v>
      </c>
      <c r="S1207">
        <v>90.340158047069608</v>
      </c>
      <c r="T1207" s="2">
        <v>0.88498233500000001</v>
      </c>
    </row>
    <row r="1208" spans="2:20" x14ac:dyDescent="0.25">
      <c r="B1208" s="1" t="s">
        <v>7</v>
      </c>
      <c r="C1208" s="1" t="s">
        <v>58</v>
      </c>
      <c r="D1208" s="1" t="s">
        <v>60</v>
      </c>
      <c r="E1208">
        <v>1000</v>
      </c>
      <c r="F1208">
        <v>412</v>
      </c>
      <c r="G1208">
        <v>70</v>
      </c>
      <c r="H1208" s="6">
        <v>2</v>
      </c>
      <c r="I1208">
        <v>669.18511584366956</v>
      </c>
      <c r="J1208">
        <v>1.2999999999999998</v>
      </c>
      <c r="K1208">
        <v>2.7</v>
      </c>
      <c r="L1208">
        <v>203</v>
      </c>
      <c r="M1208">
        <v>10</v>
      </c>
      <c r="N1208">
        <v>1710</v>
      </c>
      <c r="O1208" s="1" t="s">
        <v>75</v>
      </c>
      <c r="Q1208">
        <v>99.999999854955348</v>
      </c>
      <c r="R1208" s="2">
        <v>0.88126014399999997</v>
      </c>
      <c r="S1208">
        <v>87.876280569550872</v>
      </c>
      <c r="T1208" s="2">
        <v>0.90320809800000001</v>
      </c>
    </row>
    <row r="1209" spans="2:20" x14ac:dyDescent="0.25">
      <c r="B1209" s="1" t="s">
        <v>7</v>
      </c>
      <c r="C1209" s="1" t="s">
        <v>58</v>
      </c>
      <c r="D1209" s="1" t="s">
        <v>60</v>
      </c>
      <c r="E1209">
        <v>1000</v>
      </c>
      <c r="F1209">
        <v>412</v>
      </c>
      <c r="G1209">
        <v>70</v>
      </c>
      <c r="H1209" s="6">
        <v>2</v>
      </c>
      <c r="I1209">
        <v>669.18511584366956</v>
      </c>
      <c r="J1209">
        <v>1.7999999999999998</v>
      </c>
      <c r="K1209">
        <v>2.7</v>
      </c>
      <c r="L1209">
        <v>203</v>
      </c>
      <c r="M1209">
        <v>10</v>
      </c>
      <c r="N1209">
        <v>1710</v>
      </c>
      <c r="O1209" s="1" t="s">
        <v>75</v>
      </c>
      <c r="Q1209">
        <v>99.999999999999957</v>
      </c>
      <c r="R1209" s="2">
        <v>0.98402988999999996</v>
      </c>
      <c r="S1209">
        <v>85.246831680752493</v>
      </c>
      <c r="T1209" s="2">
        <v>0.91635827800000003</v>
      </c>
    </row>
    <row r="1210" spans="2:20" x14ac:dyDescent="0.25">
      <c r="B1210" s="1" t="s">
        <v>7</v>
      </c>
      <c r="C1210" s="1" t="s">
        <v>58</v>
      </c>
      <c r="D1210" s="1" t="s">
        <v>60</v>
      </c>
      <c r="E1210">
        <v>1000</v>
      </c>
      <c r="F1210">
        <v>412</v>
      </c>
      <c r="G1210">
        <v>70</v>
      </c>
      <c r="H1210" s="6">
        <v>2</v>
      </c>
      <c r="I1210">
        <v>669.18511584366956</v>
      </c>
      <c r="J1210">
        <v>2.2999999999999998</v>
      </c>
      <c r="K1210">
        <v>2.7</v>
      </c>
      <c r="L1210">
        <v>203</v>
      </c>
      <c r="M1210">
        <v>10</v>
      </c>
      <c r="N1210">
        <v>1710</v>
      </c>
      <c r="O1210" s="1" t="s">
        <v>75</v>
      </c>
      <c r="Q1210">
        <v>89.909423872457069</v>
      </c>
      <c r="R1210" s="2">
        <v>1</v>
      </c>
      <c r="S1210">
        <v>81.905382138127209</v>
      </c>
      <c r="T1210" s="2">
        <v>0.91287286000000001</v>
      </c>
    </row>
    <row r="1211" spans="2:20" x14ac:dyDescent="0.25">
      <c r="B1211" s="1" t="s">
        <v>7</v>
      </c>
      <c r="C1211" s="1" t="s">
        <v>58</v>
      </c>
      <c r="D1211" s="1" t="s">
        <v>60</v>
      </c>
      <c r="E1211">
        <v>1500</v>
      </c>
      <c r="F1211">
        <v>412</v>
      </c>
      <c r="G1211">
        <v>70</v>
      </c>
      <c r="H1211" s="6">
        <v>2</v>
      </c>
      <c r="I1211">
        <v>669.18511584366956</v>
      </c>
      <c r="J1211">
        <v>0.29999999999999982</v>
      </c>
      <c r="K1211">
        <v>2.7</v>
      </c>
      <c r="L1211">
        <v>203</v>
      </c>
      <c r="M1211">
        <v>10</v>
      </c>
      <c r="N1211">
        <v>1710</v>
      </c>
      <c r="O1211" s="1" t="s">
        <v>75</v>
      </c>
      <c r="Q1211">
        <v>99.999999869682711</v>
      </c>
      <c r="R1211" s="2">
        <v>0.85343530899999998</v>
      </c>
      <c r="S1211">
        <v>92.836402417128653</v>
      </c>
      <c r="T1211" s="2">
        <v>0.885340499</v>
      </c>
    </row>
    <row r="1212" spans="2:20" x14ac:dyDescent="0.25">
      <c r="B1212" s="1" t="s">
        <v>7</v>
      </c>
      <c r="C1212" s="1" t="s">
        <v>58</v>
      </c>
      <c r="D1212" s="1" t="s">
        <v>60</v>
      </c>
      <c r="E1212">
        <v>1500</v>
      </c>
      <c r="F1212">
        <v>412</v>
      </c>
      <c r="G1212">
        <v>70</v>
      </c>
      <c r="H1212" s="6">
        <v>2</v>
      </c>
      <c r="I1212">
        <v>669.18511584366956</v>
      </c>
      <c r="J1212">
        <v>0.79999999999999982</v>
      </c>
      <c r="K1212">
        <v>2.7</v>
      </c>
      <c r="L1212">
        <v>203</v>
      </c>
      <c r="M1212">
        <v>10</v>
      </c>
      <c r="N1212">
        <v>1710</v>
      </c>
      <c r="O1212" s="1" t="s">
        <v>75</v>
      </c>
      <c r="Q1212">
        <v>99.999999869682711</v>
      </c>
      <c r="R1212" s="2">
        <v>0.90476148599999995</v>
      </c>
      <c r="S1212">
        <v>90.348241653483086</v>
      </c>
      <c r="T1212" s="2">
        <v>0.900612352</v>
      </c>
    </row>
    <row r="1213" spans="2:20" x14ac:dyDescent="0.25">
      <c r="B1213" s="1" t="s">
        <v>7</v>
      </c>
      <c r="C1213" s="1" t="s">
        <v>58</v>
      </c>
      <c r="D1213" s="1" t="s">
        <v>60</v>
      </c>
      <c r="E1213">
        <v>1500</v>
      </c>
      <c r="F1213">
        <v>412</v>
      </c>
      <c r="G1213">
        <v>70</v>
      </c>
      <c r="H1213" s="6">
        <v>2</v>
      </c>
      <c r="I1213">
        <v>669.18511584366956</v>
      </c>
      <c r="J1213">
        <v>1.2999999999999998</v>
      </c>
      <c r="K1213">
        <v>2.7</v>
      </c>
      <c r="L1213">
        <v>203</v>
      </c>
      <c r="M1213">
        <v>10</v>
      </c>
      <c r="N1213">
        <v>1710</v>
      </c>
      <c r="O1213" s="1" t="s">
        <v>75</v>
      </c>
      <c r="Q1213">
        <v>99.999999869682711</v>
      </c>
      <c r="R1213" s="2">
        <v>0.97444944099999997</v>
      </c>
      <c r="S1213">
        <v>87.792340299848462</v>
      </c>
      <c r="T1213" s="2">
        <v>0.91497423899999997</v>
      </c>
    </row>
    <row r="1214" spans="2:20" x14ac:dyDescent="0.25">
      <c r="B1214" s="1" t="s">
        <v>7</v>
      </c>
      <c r="C1214" s="1" t="s">
        <v>58</v>
      </c>
      <c r="D1214" s="1" t="s">
        <v>60</v>
      </c>
      <c r="E1214">
        <v>1500</v>
      </c>
      <c r="F1214">
        <v>412</v>
      </c>
      <c r="G1214">
        <v>70</v>
      </c>
      <c r="H1214" s="6">
        <v>2</v>
      </c>
      <c r="I1214">
        <v>669.18511584366956</v>
      </c>
      <c r="J1214">
        <v>1.7999999999999998</v>
      </c>
      <c r="K1214">
        <v>2.7</v>
      </c>
      <c r="L1214">
        <v>203</v>
      </c>
      <c r="M1214">
        <v>10</v>
      </c>
      <c r="N1214">
        <v>1710</v>
      </c>
      <c r="O1214" s="1" t="s">
        <v>75</v>
      </c>
      <c r="Q1214">
        <v>97.216379916815356</v>
      </c>
      <c r="R1214" s="2">
        <v>1</v>
      </c>
      <c r="S1214">
        <v>84.504284440577237</v>
      </c>
      <c r="T1214" s="2">
        <v>0.91469916500000004</v>
      </c>
    </row>
    <row r="1215" spans="2:20" x14ac:dyDescent="0.25">
      <c r="B1215" s="1" t="s">
        <v>7</v>
      </c>
      <c r="C1215" s="1" t="s">
        <v>58</v>
      </c>
      <c r="D1215" s="1" t="s">
        <v>60</v>
      </c>
      <c r="E1215">
        <v>1500</v>
      </c>
      <c r="F1215">
        <v>412</v>
      </c>
      <c r="G1215">
        <v>70</v>
      </c>
      <c r="H1215" s="6">
        <v>2</v>
      </c>
      <c r="I1215">
        <v>669.18511584366956</v>
      </c>
      <c r="J1215">
        <v>2.2999999999999998</v>
      </c>
      <c r="K1215">
        <v>2.7</v>
      </c>
      <c r="L1215">
        <v>203</v>
      </c>
      <c r="M1215">
        <v>10</v>
      </c>
      <c r="N1215">
        <v>1710</v>
      </c>
      <c r="O1215" s="1" t="s">
        <v>75</v>
      </c>
      <c r="Q1215">
        <v>62.513008164019183</v>
      </c>
      <c r="R1215" s="2">
        <v>1</v>
      </c>
      <c r="S1215">
        <v>81.833903532893885</v>
      </c>
      <c r="T1215" s="2">
        <v>0.91255423899999999</v>
      </c>
    </row>
    <row r="1216" spans="2:20" x14ac:dyDescent="0.25">
      <c r="B1216" s="1" t="s">
        <v>7</v>
      </c>
      <c r="C1216" s="1" t="s">
        <v>58</v>
      </c>
      <c r="D1216" s="1" t="s">
        <v>60</v>
      </c>
      <c r="E1216">
        <v>2000</v>
      </c>
      <c r="F1216">
        <v>412</v>
      </c>
      <c r="G1216">
        <v>70</v>
      </c>
      <c r="H1216" s="6">
        <v>2</v>
      </c>
      <c r="I1216">
        <v>669.18511584366956</v>
      </c>
      <c r="J1216">
        <v>0.79999999999999982</v>
      </c>
      <c r="K1216">
        <v>2.7</v>
      </c>
      <c r="L1216">
        <v>203</v>
      </c>
      <c r="M1216">
        <v>10</v>
      </c>
      <c r="N1216">
        <v>1710</v>
      </c>
      <c r="O1216" s="1" t="s">
        <v>75</v>
      </c>
      <c r="Q1216">
        <v>99.999999949622108</v>
      </c>
      <c r="R1216" s="2">
        <v>0.96972599000000004</v>
      </c>
      <c r="S1216">
        <v>90.30086940814806</v>
      </c>
      <c r="T1216" s="2">
        <v>0.91305036299999998</v>
      </c>
    </row>
    <row r="1217" spans="2:20" x14ac:dyDescent="0.25">
      <c r="B1217" s="1" t="s">
        <v>7</v>
      </c>
      <c r="C1217" s="1" t="s">
        <v>58</v>
      </c>
      <c r="D1217" s="1" t="s">
        <v>60</v>
      </c>
      <c r="E1217">
        <v>2000</v>
      </c>
      <c r="F1217">
        <v>412</v>
      </c>
      <c r="G1217">
        <v>70</v>
      </c>
      <c r="H1217" s="6">
        <v>2</v>
      </c>
      <c r="I1217">
        <v>669.18511584366956</v>
      </c>
      <c r="J1217">
        <v>1.2999999999999998</v>
      </c>
      <c r="K1217">
        <v>2.7</v>
      </c>
      <c r="L1217">
        <v>203</v>
      </c>
      <c r="M1217">
        <v>10</v>
      </c>
      <c r="N1217">
        <v>1710</v>
      </c>
      <c r="O1217" s="1" t="s">
        <v>75</v>
      </c>
      <c r="Q1217">
        <v>99.506275476146754</v>
      </c>
      <c r="R1217" s="2">
        <v>1</v>
      </c>
      <c r="S1217">
        <v>87.195808495249011</v>
      </c>
      <c r="T1217" s="2">
        <v>0.91651946500000003</v>
      </c>
    </row>
    <row r="1218" spans="2:20" x14ac:dyDescent="0.25">
      <c r="B1218" s="1" t="s">
        <v>7</v>
      </c>
      <c r="C1218" s="1" t="s">
        <v>58</v>
      </c>
      <c r="D1218" s="1" t="s">
        <v>60</v>
      </c>
      <c r="E1218">
        <v>2000</v>
      </c>
      <c r="F1218">
        <v>412</v>
      </c>
      <c r="G1218">
        <v>70</v>
      </c>
      <c r="H1218" s="6">
        <v>2</v>
      </c>
      <c r="I1218">
        <v>669.18511584366956</v>
      </c>
      <c r="J1218">
        <v>1.7999999999999998</v>
      </c>
      <c r="K1218">
        <v>2.7</v>
      </c>
      <c r="L1218">
        <v>203</v>
      </c>
      <c r="M1218">
        <v>10</v>
      </c>
      <c r="N1218">
        <v>1710</v>
      </c>
      <c r="O1218" s="1" t="s">
        <v>75</v>
      </c>
      <c r="Q1218">
        <v>77.53482267278936</v>
      </c>
      <c r="R1218" s="2">
        <v>1</v>
      </c>
      <c r="S1218">
        <v>84.327475815977081</v>
      </c>
      <c r="T1218" s="2">
        <v>0.91389187999999999</v>
      </c>
    </row>
    <row r="1219" spans="2:20" x14ac:dyDescent="0.25">
      <c r="B1219" s="1" t="s">
        <v>7</v>
      </c>
      <c r="C1219" s="1" t="s">
        <v>58</v>
      </c>
      <c r="D1219" s="1" t="s">
        <v>60</v>
      </c>
      <c r="E1219">
        <v>2000</v>
      </c>
      <c r="F1219">
        <v>412</v>
      </c>
      <c r="G1219">
        <v>70</v>
      </c>
      <c r="H1219" s="6">
        <v>2</v>
      </c>
      <c r="I1219">
        <v>669.18511584366956</v>
      </c>
      <c r="J1219">
        <v>2.2999999999999998</v>
      </c>
      <c r="K1219">
        <v>2.7</v>
      </c>
      <c r="L1219">
        <v>203</v>
      </c>
      <c r="M1219">
        <v>10</v>
      </c>
      <c r="N1219">
        <v>1710</v>
      </c>
      <c r="O1219" s="1" t="s">
        <v>75</v>
      </c>
      <c r="Q1219">
        <v>46.844720136945206</v>
      </c>
      <c r="R1219" s="2">
        <v>1</v>
      </c>
      <c r="S1219">
        <v>81.625427733088657</v>
      </c>
      <c r="T1219" s="2">
        <v>0.91161157000000004</v>
      </c>
    </row>
    <row r="1220" spans="2:20" x14ac:dyDescent="0.25">
      <c r="B1220" s="1" t="s">
        <v>7</v>
      </c>
      <c r="C1220" s="1" t="s">
        <v>58</v>
      </c>
      <c r="D1220" s="1" t="s">
        <v>60</v>
      </c>
      <c r="E1220">
        <v>2500</v>
      </c>
      <c r="F1220">
        <v>412</v>
      </c>
      <c r="G1220">
        <v>70</v>
      </c>
      <c r="H1220" s="6">
        <v>2</v>
      </c>
      <c r="I1220">
        <v>669.18511584366956</v>
      </c>
      <c r="J1220">
        <v>0.29999999999999982</v>
      </c>
      <c r="K1220">
        <v>2.7</v>
      </c>
      <c r="L1220">
        <v>203</v>
      </c>
      <c r="M1220">
        <v>10</v>
      </c>
      <c r="N1220">
        <v>1710</v>
      </c>
      <c r="O1220" s="1" t="s">
        <v>75</v>
      </c>
      <c r="Q1220">
        <v>99.999999997602842</v>
      </c>
      <c r="R1220" s="2">
        <v>0.98527785999999995</v>
      </c>
      <c r="S1220">
        <v>93.119960719923057</v>
      </c>
      <c r="T1220" s="2">
        <v>0.91876178399999997</v>
      </c>
    </row>
    <row r="1221" spans="2:20" x14ac:dyDescent="0.25">
      <c r="B1221" s="1" t="s">
        <v>7</v>
      </c>
      <c r="C1221" s="1" t="s">
        <v>58</v>
      </c>
      <c r="D1221" s="1" t="s">
        <v>60</v>
      </c>
      <c r="E1221">
        <v>2500</v>
      </c>
      <c r="F1221">
        <v>412</v>
      </c>
      <c r="G1221">
        <v>70</v>
      </c>
      <c r="H1221" s="6">
        <v>2</v>
      </c>
      <c r="I1221">
        <v>669.18511584366956</v>
      </c>
      <c r="J1221">
        <v>0.79999999999999982</v>
      </c>
      <c r="K1221">
        <v>2.7</v>
      </c>
      <c r="L1221">
        <v>203</v>
      </c>
      <c r="M1221">
        <v>10</v>
      </c>
      <c r="N1221">
        <v>1710</v>
      </c>
      <c r="O1221" s="1" t="s">
        <v>75</v>
      </c>
      <c r="Q1221">
        <v>99.955080221257518</v>
      </c>
      <c r="R1221" s="2">
        <v>1</v>
      </c>
      <c r="S1221">
        <v>89.921165972138226</v>
      </c>
      <c r="T1221" s="2">
        <v>0.91823036099999999</v>
      </c>
    </row>
    <row r="1222" spans="2:20" x14ac:dyDescent="0.25">
      <c r="B1222" s="1" t="s">
        <v>7</v>
      </c>
      <c r="C1222" s="1" t="s">
        <v>58</v>
      </c>
      <c r="D1222" s="1" t="s">
        <v>60</v>
      </c>
      <c r="E1222">
        <v>2500</v>
      </c>
      <c r="F1222">
        <v>412</v>
      </c>
      <c r="G1222">
        <v>70</v>
      </c>
      <c r="H1222" s="6">
        <v>2</v>
      </c>
      <c r="I1222">
        <v>669.18511584366956</v>
      </c>
      <c r="J1222">
        <v>1.2999999999999998</v>
      </c>
      <c r="K1222">
        <v>2.7</v>
      </c>
      <c r="L1222">
        <v>203</v>
      </c>
      <c r="M1222">
        <v>10</v>
      </c>
      <c r="N1222">
        <v>1710</v>
      </c>
      <c r="O1222" s="1" t="s">
        <v>75</v>
      </c>
      <c r="Q1222">
        <v>86.288638041542356</v>
      </c>
      <c r="R1222" s="2">
        <v>1</v>
      </c>
      <c r="S1222">
        <v>86.873150648902353</v>
      </c>
      <c r="T1222" s="2">
        <v>0.91500050899999996</v>
      </c>
    </row>
    <row r="1223" spans="2:20" x14ac:dyDescent="0.25">
      <c r="B1223" s="1" t="s">
        <v>7</v>
      </c>
      <c r="C1223" s="1" t="s">
        <v>58</v>
      </c>
      <c r="D1223" s="1" t="s">
        <v>60</v>
      </c>
      <c r="E1223">
        <v>2500</v>
      </c>
      <c r="F1223">
        <v>412</v>
      </c>
      <c r="G1223">
        <v>70</v>
      </c>
      <c r="H1223" s="6">
        <v>2</v>
      </c>
      <c r="I1223">
        <v>669.18511584366956</v>
      </c>
      <c r="J1223">
        <v>1.7999999999999998</v>
      </c>
      <c r="K1223">
        <v>2.7</v>
      </c>
      <c r="L1223">
        <v>203</v>
      </c>
      <c r="M1223">
        <v>10</v>
      </c>
      <c r="N1223">
        <v>1710</v>
      </c>
      <c r="O1223" s="1" t="s">
        <v>75</v>
      </c>
      <c r="Q1223">
        <v>62.305616303127579</v>
      </c>
      <c r="R1223" s="2">
        <v>1</v>
      </c>
      <c r="S1223">
        <v>84.168648686369195</v>
      </c>
      <c r="T1223" s="2">
        <v>0.91317126299999996</v>
      </c>
    </row>
    <row r="1224" spans="2:20" x14ac:dyDescent="0.25">
      <c r="B1224" s="1" t="s">
        <v>7</v>
      </c>
      <c r="C1224" s="1" t="s">
        <v>58</v>
      </c>
      <c r="D1224" s="1" t="s">
        <v>60</v>
      </c>
      <c r="E1224">
        <v>2500</v>
      </c>
      <c r="F1224">
        <v>412</v>
      </c>
      <c r="G1224">
        <v>70</v>
      </c>
      <c r="H1224" s="6">
        <v>2</v>
      </c>
      <c r="I1224">
        <v>669.18511584366956</v>
      </c>
      <c r="J1224">
        <v>2.2999999999999998</v>
      </c>
      <c r="K1224">
        <v>2.7</v>
      </c>
      <c r="L1224">
        <v>203</v>
      </c>
      <c r="M1224">
        <v>10</v>
      </c>
      <c r="N1224">
        <v>1710</v>
      </c>
      <c r="O1224" s="1" t="s">
        <v>75</v>
      </c>
      <c r="Q1224">
        <v>37.480787202475582</v>
      </c>
      <c r="R1224" s="2">
        <v>1</v>
      </c>
      <c r="S1224">
        <v>81.34745851684275</v>
      </c>
      <c r="T1224" s="2">
        <v>0.91035796999999996</v>
      </c>
    </row>
    <row r="1225" spans="2:20" x14ac:dyDescent="0.25">
      <c r="B1225" s="1" t="s">
        <v>7</v>
      </c>
      <c r="C1225" s="1" t="s">
        <v>58</v>
      </c>
      <c r="D1225" s="1" t="s">
        <v>60</v>
      </c>
      <c r="E1225">
        <v>3000</v>
      </c>
      <c r="F1225">
        <v>412</v>
      </c>
      <c r="G1225">
        <v>70</v>
      </c>
      <c r="H1225" s="6">
        <v>2</v>
      </c>
      <c r="I1225">
        <v>669.18511584366956</v>
      </c>
      <c r="J1225">
        <v>0.29999999999999982</v>
      </c>
      <c r="K1225">
        <v>2.7</v>
      </c>
      <c r="L1225">
        <v>203</v>
      </c>
      <c r="M1225">
        <v>10</v>
      </c>
      <c r="N1225">
        <v>1710</v>
      </c>
      <c r="O1225" s="1" t="s">
        <v>75</v>
      </c>
      <c r="Q1225">
        <v>99.437596240728041</v>
      </c>
      <c r="R1225" s="2">
        <v>1</v>
      </c>
      <c r="S1225">
        <v>92.595877478142015</v>
      </c>
      <c r="T1225" s="2">
        <v>0.91974500699999995</v>
      </c>
    </row>
    <row r="1226" spans="2:20" x14ac:dyDescent="0.25">
      <c r="B1226" s="1" t="s">
        <v>7</v>
      </c>
      <c r="C1226" s="1" t="s">
        <v>58</v>
      </c>
      <c r="D1226" s="1" t="s">
        <v>60</v>
      </c>
      <c r="E1226">
        <v>3000</v>
      </c>
      <c r="F1226">
        <v>412</v>
      </c>
      <c r="G1226">
        <v>70</v>
      </c>
      <c r="H1226" s="6">
        <v>2</v>
      </c>
      <c r="I1226">
        <v>669.18511584366956</v>
      </c>
      <c r="J1226">
        <v>0.79999999999999982</v>
      </c>
      <c r="K1226">
        <v>2.7</v>
      </c>
      <c r="L1226">
        <v>203</v>
      </c>
      <c r="M1226">
        <v>10</v>
      </c>
      <c r="N1226">
        <v>1710</v>
      </c>
      <c r="O1226" s="1" t="s">
        <v>75</v>
      </c>
      <c r="Q1226">
        <v>91.890765029377391</v>
      </c>
      <c r="R1226" s="2">
        <v>1</v>
      </c>
      <c r="S1226">
        <v>89.431229054335915</v>
      </c>
      <c r="T1226" s="2">
        <v>0.91579286100000001</v>
      </c>
    </row>
    <row r="1227" spans="2:20" x14ac:dyDescent="0.25">
      <c r="B1227" s="1" t="s">
        <v>7</v>
      </c>
      <c r="C1227" s="1" t="s">
        <v>58</v>
      </c>
      <c r="D1227" s="1" t="s">
        <v>60</v>
      </c>
      <c r="E1227">
        <v>3000</v>
      </c>
      <c r="F1227">
        <v>412</v>
      </c>
      <c r="G1227">
        <v>70</v>
      </c>
      <c r="H1227" s="6">
        <v>2</v>
      </c>
      <c r="I1227">
        <v>669.18511584366956</v>
      </c>
      <c r="J1227">
        <v>1.2999999999999998</v>
      </c>
      <c r="K1227">
        <v>2.7</v>
      </c>
      <c r="L1227">
        <v>203</v>
      </c>
      <c r="M1227">
        <v>10</v>
      </c>
      <c r="N1227">
        <v>1710</v>
      </c>
      <c r="O1227" s="1" t="s">
        <v>75</v>
      </c>
      <c r="Q1227">
        <v>72.615176042046215</v>
      </c>
      <c r="R1227" s="2">
        <v>1</v>
      </c>
      <c r="S1227">
        <v>86.754907968501371</v>
      </c>
      <c r="T1227" s="2">
        <v>0.91445445199999997</v>
      </c>
    </row>
    <row r="1228" spans="2:20" x14ac:dyDescent="0.25">
      <c r="B1228" s="1" t="s">
        <v>7</v>
      </c>
      <c r="C1228" s="1" t="s">
        <v>58</v>
      </c>
      <c r="D1228" s="1" t="s">
        <v>60</v>
      </c>
      <c r="E1228">
        <v>3000</v>
      </c>
      <c r="F1228">
        <v>412</v>
      </c>
      <c r="G1228">
        <v>70</v>
      </c>
      <c r="H1228" s="6">
        <v>2</v>
      </c>
      <c r="I1228">
        <v>669.18511584366956</v>
      </c>
      <c r="J1228">
        <v>1.7999999999999998</v>
      </c>
      <c r="K1228">
        <v>2.7</v>
      </c>
      <c r="L1228">
        <v>203</v>
      </c>
      <c r="M1228">
        <v>10</v>
      </c>
      <c r="N1228">
        <v>1710</v>
      </c>
      <c r="O1228" s="1" t="s">
        <v>75</v>
      </c>
      <c r="Q1228">
        <v>51.925975791869938</v>
      </c>
      <c r="R1228" s="2">
        <v>1</v>
      </c>
      <c r="S1228">
        <v>83.884530610073213</v>
      </c>
      <c r="T1228" s="2">
        <v>0.911884362</v>
      </c>
    </row>
    <row r="1229" spans="2:20" x14ac:dyDescent="0.25">
      <c r="B1229" s="1" t="s">
        <v>7</v>
      </c>
      <c r="C1229" s="1" t="s">
        <v>58</v>
      </c>
      <c r="D1229" s="1" t="s">
        <v>60</v>
      </c>
      <c r="E1229">
        <v>3000</v>
      </c>
      <c r="F1229">
        <v>412</v>
      </c>
      <c r="G1229">
        <v>70</v>
      </c>
      <c r="H1229" s="6">
        <v>2</v>
      </c>
      <c r="I1229">
        <v>669.18511584366956</v>
      </c>
      <c r="J1229">
        <v>2.2999999999999998</v>
      </c>
      <c r="K1229">
        <v>2.7</v>
      </c>
      <c r="L1229">
        <v>203</v>
      </c>
      <c r="M1229">
        <v>10</v>
      </c>
      <c r="N1229">
        <v>1710</v>
      </c>
      <c r="O1229" s="1" t="s">
        <v>75</v>
      </c>
      <c r="Q1229">
        <v>31.236773896389185</v>
      </c>
      <c r="R1229" s="2">
        <v>1</v>
      </c>
      <c r="S1229">
        <v>81.070175730661305</v>
      </c>
      <c r="T1229" s="2">
        <v>0.90911464200000003</v>
      </c>
    </row>
    <row r="1230" spans="2:20" x14ac:dyDescent="0.25">
      <c r="B1230" s="1" t="s">
        <v>7</v>
      </c>
      <c r="C1230" s="1" t="s">
        <v>58</v>
      </c>
      <c r="D1230" s="1" t="s">
        <v>60</v>
      </c>
      <c r="E1230">
        <v>3500</v>
      </c>
      <c r="F1230">
        <v>412</v>
      </c>
      <c r="G1230">
        <v>70</v>
      </c>
      <c r="H1230" s="6">
        <v>2</v>
      </c>
      <c r="I1230">
        <v>669.18511584366956</v>
      </c>
      <c r="J1230">
        <v>0.29999999999999982</v>
      </c>
      <c r="K1230">
        <v>2.7</v>
      </c>
      <c r="L1230">
        <v>203</v>
      </c>
      <c r="M1230">
        <v>10</v>
      </c>
      <c r="N1230">
        <v>1710</v>
      </c>
      <c r="O1230" s="1" t="s">
        <v>75</v>
      </c>
      <c r="Q1230">
        <v>89.734467203447963</v>
      </c>
      <c r="R1230" s="2">
        <v>1</v>
      </c>
      <c r="S1230">
        <v>92.314840814530896</v>
      </c>
      <c r="T1230" s="2">
        <v>0.91817769000000005</v>
      </c>
    </row>
    <row r="1231" spans="2:20" x14ac:dyDescent="0.25">
      <c r="B1231" s="1" t="s">
        <v>7</v>
      </c>
      <c r="C1231" s="1" t="s">
        <v>58</v>
      </c>
      <c r="D1231" s="1" t="s">
        <v>60</v>
      </c>
      <c r="E1231">
        <v>3500</v>
      </c>
      <c r="F1231">
        <v>412</v>
      </c>
      <c r="G1231">
        <v>70</v>
      </c>
      <c r="H1231" s="6">
        <v>2</v>
      </c>
      <c r="I1231">
        <v>669.18511584366956</v>
      </c>
      <c r="J1231">
        <v>0.79999999999999982</v>
      </c>
      <c r="K1231">
        <v>2.7</v>
      </c>
      <c r="L1231">
        <v>203</v>
      </c>
      <c r="M1231">
        <v>10</v>
      </c>
      <c r="N1231">
        <v>1710</v>
      </c>
      <c r="O1231" s="1" t="s">
        <v>75</v>
      </c>
      <c r="Q1231">
        <v>77.101278489017432</v>
      </c>
      <c r="R1231" s="2">
        <v>1</v>
      </c>
      <c r="S1231">
        <v>89.477823471072639</v>
      </c>
      <c r="T1231" s="2">
        <v>0.916030028</v>
      </c>
    </row>
    <row r="1232" spans="2:20" x14ac:dyDescent="0.25">
      <c r="B1232" s="1" t="s">
        <v>7</v>
      </c>
      <c r="C1232" s="1" t="s">
        <v>58</v>
      </c>
      <c r="D1232" s="1" t="s">
        <v>60</v>
      </c>
      <c r="E1232">
        <v>3500</v>
      </c>
      <c r="F1232">
        <v>412</v>
      </c>
      <c r="G1232">
        <v>70</v>
      </c>
      <c r="H1232" s="6">
        <v>2</v>
      </c>
      <c r="I1232">
        <v>669.18511584366956</v>
      </c>
      <c r="J1232">
        <v>1.2999999999999998</v>
      </c>
      <c r="K1232">
        <v>2.7</v>
      </c>
      <c r="L1232">
        <v>203</v>
      </c>
      <c r="M1232">
        <v>10</v>
      </c>
      <c r="N1232">
        <v>1710</v>
      </c>
      <c r="O1232" s="1" t="s">
        <v>75</v>
      </c>
      <c r="Q1232">
        <v>62.245543244257718</v>
      </c>
      <c r="R1232" s="2">
        <v>1</v>
      </c>
      <c r="S1232">
        <v>86.468426270834897</v>
      </c>
      <c r="T1232" s="2">
        <v>0.91313142300000005</v>
      </c>
    </row>
    <row r="1233" spans="2:20" x14ac:dyDescent="0.25">
      <c r="B1233" s="1" t="s">
        <v>7</v>
      </c>
      <c r="C1233" s="1" t="s">
        <v>58</v>
      </c>
      <c r="D1233" s="1" t="s">
        <v>60</v>
      </c>
      <c r="E1233">
        <v>3500</v>
      </c>
      <c r="F1233">
        <v>412</v>
      </c>
      <c r="G1233">
        <v>70</v>
      </c>
      <c r="H1233" s="6">
        <v>2</v>
      </c>
      <c r="I1233">
        <v>669.18511584366956</v>
      </c>
      <c r="J1233">
        <v>1.7999999999999998</v>
      </c>
      <c r="K1233">
        <v>2.7</v>
      </c>
      <c r="L1233">
        <v>203</v>
      </c>
      <c r="M1233">
        <v>10</v>
      </c>
      <c r="N1233">
        <v>1710</v>
      </c>
      <c r="O1233" s="1" t="s">
        <v>75</v>
      </c>
      <c r="Q1233">
        <v>44.510813686957235</v>
      </c>
      <c r="R1233" s="2">
        <v>1</v>
      </c>
      <c r="S1233">
        <v>83.600790562674831</v>
      </c>
      <c r="T1233" s="2">
        <v>0.91061006</v>
      </c>
    </row>
    <row r="1234" spans="2:20" x14ac:dyDescent="0.25">
      <c r="B1234" s="1" t="s">
        <v>7</v>
      </c>
      <c r="C1234" s="1" t="s">
        <v>58</v>
      </c>
      <c r="D1234" s="1" t="s">
        <v>60</v>
      </c>
      <c r="E1234">
        <v>3500</v>
      </c>
      <c r="F1234">
        <v>412</v>
      </c>
      <c r="G1234">
        <v>70</v>
      </c>
      <c r="H1234" s="6">
        <v>2</v>
      </c>
      <c r="I1234">
        <v>669.18511584366956</v>
      </c>
      <c r="J1234">
        <v>2.2999999999999998</v>
      </c>
      <c r="K1234">
        <v>2.7</v>
      </c>
      <c r="L1234">
        <v>203</v>
      </c>
      <c r="M1234">
        <v>10</v>
      </c>
      <c r="N1234">
        <v>1710</v>
      </c>
      <c r="O1234" s="1" t="s">
        <v>75</v>
      </c>
      <c r="Q1234">
        <v>26.776082719305958</v>
      </c>
      <c r="R1234" s="2">
        <v>1</v>
      </c>
      <c r="S1234">
        <v>80.793637153806387</v>
      </c>
      <c r="T1234" s="2">
        <v>0.90788178600000002</v>
      </c>
    </row>
    <row r="1235" spans="2:20" x14ac:dyDescent="0.25">
      <c r="B1235" s="1" t="s">
        <v>7</v>
      </c>
      <c r="C1235" s="1" t="s">
        <v>58</v>
      </c>
      <c r="D1235" s="1" t="s">
        <v>60</v>
      </c>
      <c r="E1235">
        <v>4000</v>
      </c>
      <c r="F1235">
        <v>412</v>
      </c>
      <c r="G1235">
        <v>70</v>
      </c>
      <c r="H1235" s="6">
        <v>2</v>
      </c>
      <c r="I1235">
        <v>669.18511584366956</v>
      </c>
      <c r="J1235">
        <v>0.29999999999999982</v>
      </c>
      <c r="K1235">
        <v>2.7</v>
      </c>
      <c r="L1235">
        <v>203</v>
      </c>
      <c r="M1235">
        <v>10</v>
      </c>
      <c r="N1235">
        <v>1710</v>
      </c>
      <c r="O1235" s="1" t="s">
        <v>75</v>
      </c>
      <c r="Q1235">
        <v>81.226570570373696</v>
      </c>
      <c r="R1235" s="2">
        <v>1</v>
      </c>
      <c r="S1235">
        <v>92.085054682971148</v>
      </c>
      <c r="T1235" s="2">
        <v>0.91693054900000004</v>
      </c>
    </row>
    <row r="1236" spans="2:20" x14ac:dyDescent="0.25">
      <c r="B1236" s="1" t="s">
        <v>7</v>
      </c>
      <c r="C1236" s="1" t="s">
        <v>58</v>
      </c>
      <c r="D1236" s="1" t="s">
        <v>60</v>
      </c>
      <c r="E1236">
        <v>4000</v>
      </c>
      <c r="F1236">
        <v>412</v>
      </c>
      <c r="G1236">
        <v>70</v>
      </c>
      <c r="H1236" s="6">
        <v>2</v>
      </c>
      <c r="I1236">
        <v>669.18511584366956</v>
      </c>
      <c r="J1236">
        <v>0.79999999999999982</v>
      </c>
      <c r="K1236">
        <v>2.7</v>
      </c>
      <c r="L1236">
        <v>203</v>
      </c>
      <c r="M1236">
        <v>10</v>
      </c>
      <c r="N1236">
        <v>1710</v>
      </c>
      <c r="O1236" s="1" t="s">
        <v>75</v>
      </c>
      <c r="Q1236">
        <v>65.707937001153056</v>
      </c>
      <c r="R1236" s="2">
        <v>1</v>
      </c>
      <c r="S1236">
        <v>89.290217737996684</v>
      </c>
      <c r="T1236" s="2">
        <v>0.915119303</v>
      </c>
    </row>
    <row r="1237" spans="2:20" x14ac:dyDescent="0.25">
      <c r="B1237" s="1" t="s">
        <v>7</v>
      </c>
      <c r="C1237" s="1" t="s">
        <v>58</v>
      </c>
      <c r="D1237" s="1" t="s">
        <v>60</v>
      </c>
      <c r="E1237">
        <v>4000</v>
      </c>
      <c r="F1237">
        <v>412</v>
      </c>
      <c r="G1237">
        <v>70</v>
      </c>
      <c r="H1237" s="6">
        <v>2</v>
      </c>
      <c r="I1237">
        <v>669.18511584366956</v>
      </c>
      <c r="J1237">
        <v>1.2999999999999998</v>
      </c>
      <c r="K1237">
        <v>2.7</v>
      </c>
      <c r="L1237">
        <v>203</v>
      </c>
      <c r="M1237">
        <v>10</v>
      </c>
      <c r="N1237">
        <v>1710</v>
      </c>
      <c r="O1237" s="1" t="s">
        <v>75</v>
      </c>
      <c r="Q1237">
        <v>54.467451859030852</v>
      </c>
      <c r="R1237" s="2">
        <v>1</v>
      </c>
      <c r="S1237">
        <v>86.181812514955553</v>
      </c>
      <c r="T1237" s="2">
        <v>0.91182359800000001</v>
      </c>
    </row>
    <row r="1238" spans="2:20" x14ac:dyDescent="0.25">
      <c r="B1238" s="1" t="s">
        <v>7</v>
      </c>
      <c r="C1238" s="1" t="s">
        <v>58</v>
      </c>
      <c r="D1238" s="1" t="s">
        <v>60</v>
      </c>
      <c r="E1238">
        <v>4000</v>
      </c>
      <c r="F1238">
        <v>412</v>
      </c>
      <c r="G1238">
        <v>70</v>
      </c>
      <c r="H1238" s="6">
        <v>2</v>
      </c>
      <c r="I1238">
        <v>669.18511584366956</v>
      </c>
      <c r="J1238">
        <v>1.7999999999999998</v>
      </c>
      <c r="K1238">
        <v>2.7</v>
      </c>
      <c r="L1238">
        <v>203</v>
      </c>
      <c r="M1238">
        <v>10</v>
      </c>
      <c r="N1238">
        <v>1710</v>
      </c>
      <c r="O1238" s="1" t="s">
        <v>75</v>
      </c>
      <c r="Q1238">
        <v>38.948822282538117</v>
      </c>
      <c r="R1238" s="2">
        <v>1</v>
      </c>
      <c r="S1238">
        <v>83.317495129700447</v>
      </c>
      <c r="T1238" s="2">
        <v>0.909348237</v>
      </c>
    </row>
    <row r="1239" spans="2:20" x14ac:dyDescent="0.25">
      <c r="B1239" s="1" t="s">
        <v>7</v>
      </c>
      <c r="C1239" s="1" t="s">
        <v>58</v>
      </c>
      <c r="D1239" s="1" t="s">
        <v>60</v>
      </c>
      <c r="E1239">
        <v>4000</v>
      </c>
      <c r="F1239">
        <v>412</v>
      </c>
      <c r="G1239">
        <v>70</v>
      </c>
      <c r="H1239" s="6">
        <v>2</v>
      </c>
      <c r="I1239">
        <v>669.18511584366956</v>
      </c>
      <c r="J1239">
        <v>2.2999999999999998</v>
      </c>
      <c r="K1239">
        <v>2.7</v>
      </c>
      <c r="L1239">
        <v>203</v>
      </c>
      <c r="M1239">
        <v>10</v>
      </c>
      <c r="N1239">
        <v>1710</v>
      </c>
      <c r="O1239" s="1" t="s">
        <v>75</v>
      </c>
      <c r="Q1239">
        <v>23.430191471929486</v>
      </c>
      <c r="R1239" s="2">
        <v>1</v>
      </c>
      <c r="S1239">
        <v>80.517889363454728</v>
      </c>
      <c r="T1239" s="2">
        <v>0.90665939900000003</v>
      </c>
    </row>
    <row r="1240" spans="2:20" x14ac:dyDescent="0.25">
      <c r="B1240" s="1" t="s">
        <v>36</v>
      </c>
      <c r="C1240" s="1" t="s">
        <v>57</v>
      </c>
      <c r="D1240" s="1" t="s">
        <v>59</v>
      </c>
      <c r="E1240">
        <v>1000</v>
      </c>
      <c r="F1240">
        <v>126</v>
      </c>
      <c r="G1240">
        <v>205</v>
      </c>
      <c r="H1240" s="6">
        <v>4.3</v>
      </c>
      <c r="I1240">
        <v>564.15697987362523</v>
      </c>
      <c r="J1240">
        <v>0.45</v>
      </c>
      <c r="K1240">
        <v>3</v>
      </c>
      <c r="L1240">
        <v>150</v>
      </c>
      <c r="M1240">
        <v>11.1</v>
      </c>
      <c r="N1240">
        <v>455</v>
      </c>
      <c r="O1240" s="1" t="s">
        <v>40</v>
      </c>
      <c r="Q1240">
        <v>100</v>
      </c>
      <c r="R1240" s="2">
        <v>0.80402803</v>
      </c>
      <c r="S1240">
        <v>39.904135007129483</v>
      </c>
      <c r="T1240" s="2">
        <v>0.90597566100000004</v>
      </c>
    </row>
    <row r="1241" spans="2:20" x14ac:dyDescent="0.25">
      <c r="B1241" s="1" t="s">
        <v>36</v>
      </c>
      <c r="C1241" s="1" t="s">
        <v>57</v>
      </c>
      <c r="D1241" s="1" t="s">
        <v>59</v>
      </c>
      <c r="E1241">
        <v>1000</v>
      </c>
      <c r="F1241">
        <v>126</v>
      </c>
      <c r="G1241">
        <v>205</v>
      </c>
      <c r="H1241" s="6">
        <v>4.3</v>
      </c>
      <c r="I1241">
        <v>564.15697987362523</v>
      </c>
      <c r="J1241">
        <v>0.45</v>
      </c>
      <c r="K1241">
        <v>3</v>
      </c>
      <c r="L1241">
        <v>200</v>
      </c>
      <c r="M1241">
        <v>11.1</v>
      </c>
      <c r="N1241">
        <v>455</v>
      </c>
      <c r="O1241" s="1" t="s">
        <v>40</v>
      </c>
      <c r="Q1241">
        <v>100</v>
      </c>
      <c r="R1241" s="2">
        <v>0.84066715999999997</v>
      </c>
      <c r="S1241">
        <v>39.822604268427128</v>
      </c>
      <c r="T1241" s="2">
        <v>0.91778998000000001</v>
      </c>
    </row>
    <row r="1242" spans="2:20" x14ac:dyDescent="0.25">
      <c r="B1242" s="1" t="s">
        <v>36</v>
      </c>
      <c r="C1242" s="1" t="s">
        <v>57</v>
      </c>
      <c r="D1242" s="1" t="s">
        <v>59</v>
      </c>
      <c r="E1242">
        <v>1000</v>
      </c>
      <c r="F1242">
        <v>126</v>
      </c>
      <c r="G1242">
        <v>205</v>
      </c>
      <c r="H1242" s="6">
        <v>4.3</v>
      </c>
      <c r="I1242">
        <v>564.15697987362523</v>
      </c>
      <c r="J1242">
        <v>0.45</v>
      </c>
      <c r="K1242">
        <v>3</v>
      </c>
      <c r="L1242">
        <v>250</v>
      </c>
      <c r="M1242">
        <v>11.1</v>
      </c>
      <c r="N1242">
        <v>455</v>
      </c>
      <c r="O1242" s="1" t="s">
        <v>40</v>
      </c>
      <c r="Q1242">
        <v>100</v>
      </c>
      <c r="R1242" s="2">
        <v>0.88080577199999999</v>
      </c>
      <c r="S1242">
        <v>39.71793355735285</v>
      </c>
      <c r="T1242" s="2">
        <v>0.92757504000000002</v>
      </c>
    </row>
    <row r="1243" spans="2:20" x14ac:dyDescent="0.25">
      <c r="B1243" s="1" t="s">
        <v>36</v>
      </c>
      <c r="C1243" s="1" t="s">
        <v>57</v>
      </c>
      <c r="D1243" s="1" t="s">
        <v>59</v>
      </c>
      <c r="E1243">
        <v>1000</v>
      </c>
      <c r="F1243">
        <v>126</v>
      </c>
      <c r="G1243">
        <v>205</v>
      </c>
      <c r="H1243" s="6">
        <v>4.3</v>
      </c>
      <c r="I1243">
        <v>564.15697987362523</v>
      </c>
      <c r="J1243">
        <v>0.45</v>
      </c>
      <c r="K1243">
        <v>3</v>
      </c>
      <c r="L1243">
        <v>300</v>
      </c>
      <c r="M1243">
        <v>11.1</v>
      </c>
      <c r="N1243">
        <v>455</v>
      </c>
      <c r="O1243" s="1" t="s">
        <v>40</v>
      </c>
      <c r="Q1243">
        <v>100</v>
      </c>
      <c r="R1243" s="2">
        <v>0.92496933000000003</v>
      </c>
      <c r="S1243">
        <v>39.595778461668687</v>
      </c>
      <c r="T1243" s="2">
        <v>0.93581571699999999</v>
      </c>
    </row>
    <row r="1244" spans="2:20" x14ac:dyDescent="0.25">
      <c r="B1244" s="1" t="s">
        <v>36</v>
      </c>
      <c r="C1244" s="1" t="s">
        <v>57</v>
      </c>
      <c r="D1244" s="1" t="s">
        <v>59</v>
      </c>
      <c r="E1244">
        <v>1000</v>
      </c>
      <c r="F1244">
        <v>126</v>
      </c>
      <c r="G1244">
        <v>205</v>
      </c>
      <c r="H1244" s="6">
        <v>4.3</v>
      </c>
      <c r="I1244">
        <v>564.15697987362523</v>
      </c>
      <c r="J1244">
        <v>0.45</v>
      </c>
      <c r="K1244">
        <v>3</v>
      </c>
      <c r="L1244">
        <v>350</v>
      </c>
      <c r="M1244">
        <v>11.1</v>
      </c>
      <c r="N1244">
        <v>455</v>
      </c>
      <c r="O1244" s="1" t="s">
        <v>40</v>
      </c>
      <c r="Q1244">
        <v>100</v>
      </c>
      <c r="R1244" s="2">
        <v>0.97379541599999997</v>
      </c>
      <c r="S1244">
        <v>39.45985416861177</v>
      </c>
      <c r="T1244" s="2">
        <v>0.94284740700000003</v>
      </c>
    </row>
    <row r="1245" spans="2:20" x14ac:dyDescent="0.25">
      <c r="B1245" s="1" t="s">
        <v>36</v>
      </c>
      <c r="C1245" s="1" t="s">
        <v>57</v>
      </c>
      <c r="D1245" s="1" t="s">
        <v>59</v>
      </c>
      <c r="E1245">
        <v>1000</v>
      </c>
      <c r="F1245">
        <v>126</v>
      </c>
      <c r="G1245">
        <v>205</v>
      </c>
      <c r="H1245" s="6">
        <v>4.3</v>
      </c>
      <c r="I1245">
        <v>620.57329791013342</v>
      </c>
      <c r="J1245">
        <v>0.45</v>
      </c>
      <c r="K1245">
        <v>3</v>
      </c>
      <c r="L1245">
        <v>150</v>
      </c>
      <c r="M1245">
        <v>11.1</v>
      </c>
      <c r="N1245">
        <v>455</v>
      </c>
      <c r="O1245" s="1" t="s">
        <v>40</v>
      </c>
      <c r="Q1245">
        <v>100</v>
      </c>
      <c r="R1245" s="2">
        <v>0.76107657399999995</v>
      </c>
      <c r="S1245">
        <v>39.85982113264803</v>
      </c>
      <c r="T1245" s="2">
        <v>0.90600957500000001</v>
      </c>
    </row>
    <row r="1246" spans="2:20" x14ac:dyDescent="0.25">
      <c r="B1246" s="1" t="s">
        <v>36</v>
      </c>
      <c r="C1246" s="1" t="s">
        <v>57</v>
      </c>
      <c r="D1246" s="1" t="s">
        <v>59</v>
      </c>
      <c r="E1246">
        <v>1000</v>
      </c>
      <c r="F1246">
        <v>126</v>
      </c>
      <c r="G1246">
        <v>205</v>
      </c>
      <c r="H1246" s="6">
        <v>4.3</v>
      </c>
      <c r="I1246">
        <v>620.57329791013342</v>
      </c>
      <c r="J1246">
        <v>0.45</v>
      </c>
      <c r="K1246">
        <v>3</v>
      </c>
      <c r="L1246">
        <v>200</v>
      </c>
      <c r="M1246">
        <v>11.1</v>
      </c>
      <c r="N1246">
        <v>455</v>
      </c>
      <c r="O1246" s="1" t="s">
        <v>40</v>
      </c>
      <c r="Q1246">
        <v>100</v>
      </c>
      <c r="R1246" s="2">
        <v>0.79382523599999999</v>
      </c>
      <c r="S1246">
        <v>39.778632758568008</v>
      </c>
      <c r="T1246" s="2">
        <v>0.91782892599999999</v>
      </c>
    </row>
    <row r="1247" spans="2:20" x14ac:dyDescent="0.25">
      <c r="B1247" s="1" t="s">
        <v>36</v>
      </c>
      <c r="C1247" s="1" t="s">
        <v>57</v>
      </c>
      <c r="D1247" s="1" t="s">
        <v>59</v>
      </c>
      <c r="E1247">
        <v>1000</v>
      </c>
      <c r="F1247">
        <v>126</v>
      </c>
      <c r="G1247">
        <v>205</v>
      </c>
      <c r="H1247" s="6">
        <v>4.3</v>
      </c>
      <c r="I1247">
        <v>620.57329791013342</v>
      </c>
      <c r="J1247">
        <v>0.45</v>
      </c>
      <c r="K1247">
        <v>3</v>
      </c>
      <c r="L1247">
        <v>250</v>
      </c>
      <c r="M1247">
        <v>11.1</v>
      </c>
      <c r="N1247">
        <v>455</v>
      </c>
      <c r="O1247" s="1" t="s">
        <v>40</v>
      </c>
      <c r="Q1247">
        <v>100</v>
      </c>
      <c r="R1247" s="2">
        <v>0.82952061499999996</v>
      </c>
      <c r="S1247">
        <v>39.674561273084052</v>
      </c>
      <c r="T1247" s="2">
        <v>0.92761969399999999</v>
      </c>
    </row>
    <row r="1248" spans="2:20" x14ac:dyDescent="0.25">
      <c r="B1248" s="1" t="s">
        <v>36</v>
      </c>
      <c r="C1248" s="1" t="s">
        <v>57</v>
      </c>
      <c r="D1248" s="1" t="s">
        <v>59</v>
      </c>
      <c r="E1248">
        <v>1000</v>
      </c>
      <c r="F1248">
        <v>126</v>
      </c>
      <c r="G1248">
        <v>205</v>
      </c>
      <c r="H1248" s="6">
        <v>4.3</v>
      </c>
      <c r="I1248">
        <v>620.57329791013342</v>
      </c>
      <c r="J1248">
        <v>0.45</v>
      </c>
      <c r="K1248">
        <v>3</v>
      </c>
      <c r="L1248">
        <v>300</v>
      </c>
      <c r="M1248">
        <v>11.1</v>
      </c>
      <c r="N1248">
        <v>455</v>
      </c>
      <c r="O1248" s="1" t="s">
        <v>40</v>
      </c>
      <c r="Q1248">
        <v>100</v>
      </c>
      <c r="R1248" s="2">
        <v>0.86857697199999995</v>
      </c>
      <c r="S1248">
        <v>39.552942634824042</v>
      </c>
      <c r="T1248" s="2">
        <v>0.93586389000000003</v>
      </c>
    </row>
    <row r="1249" spans="2:20" x14ac:dyDescent="0.25">
      <c r="B1249" s="1" t="s">
        <v>36</v>
      </c>
      <c r="C1249" s="1" t="s">
        <v>57</v>
      </c>
      <c r="D1249" s="1" t="s">
        <v>59</v>
      </c>
      <c r="E1249">
        <v>1000</v>
      </c>
      <c r="F1249">
        <v>126</v>
      </c>
      <c r="G1249">
        <v>205</v>
      </c>
      <c r="H1249" s="6">
        <v>4.3</v>
      </c>
      <c r="I1249">
        <v>620.57329791013342</v>
      </c>
      <c r="J1249">
        <v>0.45</v>
      </c>
      <c r="K1249">
        <v>3</v>
      </c>
      <c r="L1249">
        <v>350</v>
      </c>
      <c r="M1249">
        <v>11.1</v>
      </c>
      <c r="N1249">
        <v>455</v>
      </c>
      <c r="O1249" s="1" t="s">
        <v>40</v>
      </c>
      <c r="Q1249">
        <v>100</v>
      </c>
      <c r="R1249" s="2">
        <v>0.91149290100000002</v>
      </c>
      <c r="S1249">
        <v>39.417513008870245</v>
      </c>
      <c r="T1249" s="2">
        <v>0.94289744399999997</v>
      </c>
    </row>
    <row r="1250" spans="2:20" x14ac:dyDescent="0.25">
      <c r="B1250" s="1" t="s">
        <v>36</v>
      </c>
      <c r="C1250" s="1" t="s">
        <v>57</v>
      </c>
      <c r="D1250" s="1" t="s">
        <v>59</v>
      </c>
      <c r="E1250">
        <v>1000</v>
      </c>
      <c r="F1250">
        <v>126</v>
      </c>
      <c r="G1250">
        <v>205</v>
      </c>
      <c r="H1250" s="6">
        <v>4.3</v>
      </c>
      <c r="I1250">
        <v>676.98905439269834</v>
      </c>
      <c r="J1250">
        <v>0.45</v>
      </c>
      <c r="K1250">
        <v>3</v>
      </c>
      <c r="L1250">
        <v>150</v>
      </c>
      <c r="M1250">
        <v>11.1</v>
      </c>
      <c r="N1250">
        <v>455</v>
      </c>
      <c r="O1250" s="1" t="s">
        <v>40</v>
      </c>
      <c r="Q1250">
        <v>100</v>
      </c>
      <c r="R1250" s="2">
        <v>0.72248084499999998</v>
      </c>
      <c r="S1250">
        <v>39.815262936764753</v>
      </c>
      <c r="T1250" s="2">
        <v>0.90603851000000002</v>
      </c>
    </row>
    <row r="1251" spans="2:20" x14ac:dyDescent="0.25">
      <c r="B1251" s="1" t="s">
        <v>36</v>
      </c>
      <c r="C1251" s="1" t="s">
        <v>57</v>
      </c>
      <c r="D1251" s="1" t="s">
        <v>59</v>
      </c>
      <c r="E1251">
        <v>1000</v>
      </c>
      <c r="F1251">
        <v>126</v>
      </c>
      <c r="G1251">
        <v>205</v>
      </c>
      <c r="H1251" s="6">
        <v>4.3</v>
      </c>
      <c r="I1251">
        <v>676.98905439269834</v>
      </c>
      <c r="J1251">
        <v>0.45</v>
      </c>
      <c r="K1251">
        <v>3</v>
      </c>
      <c r="L1251">
        <v>200</v>
      </c>
      <c r="M1251">
        <v>11.1</v>
      </c>
      <c r="N1251">
        <v>455</v>
      </c>
      <c r="O1251" s="1" t="s">
        <v>40</v>
      </c>
      <c r="Q1251">
        <v>100</v>
      </c>
      <c r="R1251" s="2">
        <v>0.75192796900000003</v>
      </c>
      <c r="S1251">
        <v>39.734752437485554</v>
      </c>
      <c r="T1251" s="2">
        <v>0.91786764200000004</v>
      </c>
    </row>
    <row r="1252" spans="2:20" x14ac:dyDescent="0.25">
      <c r="B1252" s="1" t="s">
        <v>36</v>
      </c>
      <c r="C1252" s="1" t="s">
        <v>57</v>
      </c>
      <c r="D1252" s="1" t="s">
        <v>59</v>
      </c>
      <c r="E1252">
        <v>1000</v>
      </c>
      <c r="F1252">
        <v>126</v>
      </c>
      <c r="G1252">
        <v>205</v>
      </c>
      <c r="H1252" s="6">
        <v>4.3</v>
      </c>
      <c r="I1252">
        <v>676.98905439269834</v>
      </c>
      <c r="J1252">
        <v>0.45</v>
      </c>
      <c r="K1252">
        <v>3</v>
      </c>
      <c r="L1252">
        <v>250</v>
      </c>
      <c r="M1252">
        <v>11.1</v>
      </c>
      <c r="N1252">
        <v>455</v>
      </c>
      <c r="O1252" s="1" t="s">
        <v>40</v>
      </c>
      <c r="Q1252">
        <v>100</v>
      </c>
      <c r="R1252" s="2">
        <v>0.78387902300000001</v>
      </c>
      <c r="S1252">
        <v>39.631276677685534</v>
      </c>
      <c r="T1252" s="2">
        <v>0.92766435599999997</v>
      </c>
    </row>
    <row r="1253" spans="2:20" x14ac:dyDescent="0.25">
      <c r="B1253" s="1" t="s">
        <v>36</v>
      </c>
      <c r="C1253" s="1" t="s">
        <v>57</v>
      </c>
      <c r="D1253" s="1" t="s">
        <v>59</v>
      </c>
      <c r="E1253">
        <v>1000</v>
      </c>
      <c r="F1253">
        <v>126</v>
      </c>
      <c r="G1253">
        <v>205</v>
      </c>
      <c r="H1253" s="6">
        <v>4.3</v>
      </c>
      <c r="I1253">
        <v>676.98905439269834</v>
      </c>
      <c r="J1253">
        <v>0.45</v>
      </c>
      <c r="K1253">
        <v>3</v>
      </c>
      <c r="L1253">
        <v>300</v>
      </c>
      <c r="M1253">
        <v>11.1</v>
      </c>
      <c r="N1253">
        <v>455</v>
      </c>
      <c r="O1253" s="1" t="s">
        <v>40</v>
      </c>
      <c r="Q1253">
        <v>100</v>
      </c>
      <c r="R1253" s="2">
        <v>0.81866561100000002</v>
      </c>
      <c r="S1253">
        <v>39.510195752410119</v>
      </c>
      <c r="T1253" s="2">
        <v>0.93591204699999997</v>
      </c>
    </row>
    <row r="1254" spans="2:20" x14ac:dyDescent="0.25">
      <c r="B1254" s="1" t="s">
        <v>36</v>
      </c>
      <c r="C1254" s="1" t="s">
        <v>57</v>
      </c>
      <c r="D1254" s="1" t="s">
        <v>59</v>
      </c>
      <c r="E1254">
        <v>1000</v>
      </c>
      <c r="F1254">
        <v>126</v>
      </c>
      <c r="G1254">
        <v>205</v>
      </c>
      <c r="H1254" s="6">
        <v>4.3</v>
      </c>
      <c r="I1254">
        <v>676.98905439269834</v>
      </c>
      <c r="J1254">
        <v>0.45</v>
      </c>
      <c r="K1254">
        <v>3</v>
      </c>
      <c r="L1254">
        <v>350</v>
      </c>
      <c r="M1254">
        <v>11.1</v>
      </c>
      <c r="N1254">
        <v>455</v>
      </c>
      <c r="O1254" s="1" t="s">
        <v>40</v>
      </c>
      <c r="Q1254">
        <v>100</v>
      </c>
      <c r="R1254" s="2">
        <v>0.85668312199999996</v>
      </c>
      <c r="S1254">
        <v>39.375260481661492</v>
      </c>
      <c r="T1254" s="2">
        <v>0.94294747599999995</v>
      </c>
    </row>
    <row r="1255" spans="2:20" x14ac:dyDescent="0.25">
      <c r="B1255" s="1" t="s">
        <v>36</v>
      </c>
      <c r="C1255" s="1" t="s">
        <v>57</v>
      </c>
      <c r="D1255" s="1" t="s">
        <v>59</v>
      </c>
      <c r="E1255">
        <v>1000</v>
      </c>
      <c r="F1255">
        <v>126</v>
      </c>
      <c r="G1255">
        <v>205</v>
      </c>
      <c r="H1255" s="6">
        <v>4.3</v>
      </c>
      <c r="I1255">
        <v>733.40481087526337</v>
      </c>
      <c r="J1255">
        <v>0.45</v>
      </c>
      <c r="K1255">
        <v>3</v>
      </c>
      <c r="L1255">
        <v>150</v>
      </c>
      <c r="M1255">
        <v>11.1</v>
      </c>
      <c r="N1255">
        <v>455</v>
      </c>
      <c r="O1255" s="1" t="s">
        <v>40</v>
      </c>
      <c r="Q1255">
        <v>100</v>
      </c>
      <c r="R1255" s="2">
        <v>0.68761072000000001</v>
      </c>
      <c r="S1255">
        <v>39.770791866388045</v>
      </c>
      <c r="T1255" s="2">
        <v>0.90606737400000004</v>
      </c>
    </row>
    <row r="1256" spans="2:20" x14ac:dyDescent="0.25">
      <c r="B1256" s="1" t="s">
        <v>36</v>
      </c>
      <c r="C1256" s="1" t="s">
        <v>57</v>
      </c>
      <c r="D1256" s="1" t="s">
        <v>59</v>
      </c>
      <c r="E1256">
        <v>1000</v>
      </c>
      <c r="F1256">
        <v>126</v>
      </c>
      <c r="G1256">
        <v>205</v>
      </c>
      <c r="H1256" s="6">
        <v>4.3</v>
      </c>
      <c r="I1256">
        <v>733.40481087526337</v>
      </c>
      <c r="J1256">
        <v>0.45</v>
      </c>
      <c r="K1256">
        <v>3</v>
      </c>
      <c r="L1256">
        <v>200</v>
      </c>
      <c r="M1256">
        <v>11.1</v>
      </c>
      <c r="N1256">
        <v>455</v>
      </c>
      <c r="O1256" s="1" t="s">
        <v>40</v>
      </c>
      <c r="Q1256">
        <v>100</v>
      </c>
      <c r="R1256" s="2">
        <v>0.71423157400000004</v>
      </c>
      <c r="S1256">
        <v>39.690960058756239</v>
      </c>
      <c r="T1256" s="2">
        <v>0.917906318</v>
      </c>
    </row>
    <row r="1257" spans="2:20" x14ac:dyDescent="0.25">
      <c r="B1257" s="1" t="s">
        <v>36</v>
      </c>
      <c r="C1257" s="1" t="s">
        <v>57</v>
      </c>
      <c r="D1257" s="1" t="s">
        <v>59</v>
      </c>
      <c r="E1257">
        <v>1000</v>
      </c>
      <c r="F1257">
        <v>126</v>
      </c>
      <c r="G1257">
        <v>205</v>
      </c>
      <c r="H1257" s="6">
        <v>4.3</v>
      </c>
      <c r="I1257">
        <v>733.40481087526337</v>
      </c>
      <c r="J1257">
        <v>0.45</v>
      </c>
      <c r="K1257">
        <v>3</v>
      </c>
      <c r="L1257">
        <v>250</v>
      </c>
      <c r="M1257">
        <v>11.1</v>
      </c>
      <c r="N1257">
        <v>455</v>
      </c>
      <c r="O1257" s="1" t="s">
        <v>40</v>
      </c>
      <c r="Q1257">
        <v>100</v>
      </c>
      <c r="R1257" s="2">
        <v>0.74299804800000002</v>
      </c>
      <c r="S1257">
        <v>39.588080196132985</v>
      </c>
      <c r="T1257" s="2">
        <v>0.92770899600000001</v>
      </c>
    </row>
    <row r="1258" spans="2:20" x14ac:dyDescent="0.25">
      <c r="B1258" s="1" t="s">
        <v>36</v>
      </c>
      <c r="C1258" s="1" t="s">
        <v>57</v>
      </c>
      <c r="D1258" s="1" t="s">
        <v>59</v>
      </c>
      <c r="E1258">
        <v>1000</v>
      </c>
      <c r="F1258">
        <v>126</v>
      </c>
      <c r="G1258">
        <v>205</v>
      </c>
      <c r="H1258" s="6">
        <v>4.3</v>
      </c>
      <c r="I1258">
        <v>733.40481087526337</v>
      </c>
      <c r="J1258">
        <v>0.45</v>
      </c>
      <c r="K1258">
        <v>3</v>
      </c>
      <c r="L1258">
        <v>300</v>
      </c>
      <c r="M1258">
        <v>11.1</v>
      </c>
      <c r="N1258">
        <v>455</v>
      </c>
      <c r="O1258" s="1" t="s">
        <v>40</v>
      </c>
      <c r="Q1258">
        <v>100</v>
      </c>
      <c r="R1258" s="2">
        <v>0.77417869500000003</v>
      </c>
      <c r="S1258">
        <v>39.467536776547334</v>
      </c>
      <c r="T1258" s="2">
        <v>0.935960193</v>
      </c>
    </row>
    <row r="1259" spans="2:20" x14ac:dyDescent="0.25">
      <c r="B1259" s="1" t="s">
        <v>36</v>
      </c>
      <c r="C1259" s="1" t="s">
        <v>57</v>
      </c>
      <c r="D1259" s="1" t="s">
        <v>59</v>
      </c>
      <c r="E1259">
        <v>1000</v>
      </c>
      <c r="F1259">
        <v>126</v>
      </c>
      <c r="G1259">
        <v>205</v>
      </c>
      <c r="H1259" s="6">
        <v>4.3</v>
      </c>
      <c r="I1259">
        <v>733.40481087526337</v>
      </c>
      <c r="J1259">
        <v>0.45</v>
      </c>
      <c r="K1259">
        <v>3</v>
      </c>
      <c r="L1259">
        <v>350</v>
      </c>
      <c r="M1259">
        <v>11.1</v>
      </c>
      <c r="N1259">
        <v>455</v>
      </c>
      <c r="O1259" s="1" t="s">
        <v>40</v>
      </c>
      <c r="Q1259">
        <v>100</v>
      </c>
      <c r="R1259" s="2">
        <v>0.80809108900000004</v>
      </c>
      <c r="S1259">
        <v>39.333096112060865</v>
      </c>
      <c r="T1259" s="2">
        <v>0.94299750299999996</v>
      </c>
    </row>
    <row r="1260" spans="2:20" x14ac:dyDescent="0.25">
      <c r="B1260" s="1" t="s">
        <v>36</v>
      </c>
      <c r="C1260" s="1" t="s">
        <v>57</v>
      </c>
      <c r="D1260" s="1" t="s">
        <v>59</v>
      </c>
      <c r="E1260">
        <v>1000</v>
      </c>
      <c r="F1260">
        <v>126</v>
      </c>
      <c r="G1260">
        <v>205</v>
      </c>
      <c r="H1260" s="6">
        <v>4.3</v>
      </c>
      <c r="I1260">
        <v>789.82056735782805</v>
      </c>
      <c r="J1260">
        <v>0.45</v>
      </c>
      <c r="K1260">
        <v>3</v>
      </c>
      <c r="L1260">
        <v>150</v>
      </c>
      <c r="M1260">
        <v>11.1</v>
      </c>
      <c r="N1260">
        <v>455</v>
      </c>
      <c r="O1260" s="1" t="s">
        <v>40</v>
      </c>
      <c r="Q1260">
        <v>100</v>
      </c>
      <c r="R1260" s="2">
        <v>0.65595159199999997</v>
      </c>
      <c r="S1260">
        <v>39.726407727061357</v>
      </c>
      <c r="T1260" s="2">
        <v>0.90609616699999995</v>
      </c>
    </row>
    <row r="1261" spans="2:20" x14ac:dyDescent="0.25">
      <c r="B1261" s="1" t="s">
        <v>36</v>
      </c>
      <c r="C1261" s="1" t="s">
        <v>57</v>
      </c>
      <c r="D1261" s="1" t="s">
        <v>59</v>
      </c>
      <c r="E1261">
        <v>1000</v>
      </c>
      <c r="F1261">
        <v>126</v>
      </c>
      <c r="G1261">
        <v>205</v>
      </c>
      <c r="H1261" s="6">
        <v>4.3</v>
      </c>
      <c r="I1261">
        <v>789.82056735782805</v>
      </c>
      <c r="J1261">
        <v>0.45</v>
      </c>
      <c r="K1261">
        <v>3</v>
      </c>
      <c r="L1261">
        <v>200</v>
      </c>
      <c r="M1261">
        <v>11.1</v>
      </c>
      <c r="N1261">
        <v>455</v>
      </c>
      <c r="O1261" s="1" t="s">
        <v>40</v>
      </c>
      <c r="Q1261">
        <v>100</v>
      </c>
      <c r="R1261" s="2">
        <v>0.68013440599999997</v>
      </c>
      <c r="S1261">
        <v>39.647255227066459</v>
      </c>
      <c r="T1261" s="2">
        <v>0.91794495499999995</v>
      </c>
    </row>
    <row r="1262" spans="2:20" x14ac:dyDescent="0.25">
      <c r="B1262" s="1" t="s">
        <v>36</v>
      </c>
      <c r="C1262" s="1" t="s">
        <v>57</v>
      </c>
      <c r="D1262" s="1" t="s">
        <v>59</v>
      </c>
      <c r="E1262">
        <v>1000</v>
      </c>
      <c r="F1262">
        <v>126</v>
      </c>
      <c r="G1262">
        <v>205</v>
      </c>
      <c r="H1262" s="6">
        <v>4.3</v>
      </c>
      <c r="I1262">
        <v>789.82056735782805</v>
      </c>
      <c r="J1262">
        <v>0.45</v>
      </c>
      <c r="K1262">
        <v>3</v>
      </c>
      <c r="L1262">
        <v>250</v>
      </c>
      <c r="M1262">
        <v>11.1</v>
      </c>
      <c r="N1262">
        <v>455</v>
      </c>
      <c r="O1262" s="1" t="s">
        <v>40</v>
      </c>
      <c r="Q1262">
        <v>100</v>
      </c>
      <c r="R1262" s="2">
        <v>0.70616977800000003</v>
      </c>
      <c r="S1262">
        <v>39.544971672966561</v>
      </c>
      <c r="T1262" s="2">
        <v>0.92775361499999998</v>
      </c>
    </row>
    <row r="1263" spans="2:20" x14ac:dyDescent="0.25">
      <c r="B1263" s="1" t="s">
        <v>36</v>
      </c>
      <c r="C1263" s="1" t="s">
        <v>57</v>
      </c>
      <c r="D1263" s="1" t="s">
        <v>59</v>
      </c>
      <c r="E1263">
        <v>1000</v>
      </c>
      <c r="F1263">
        <v>126</v>
      </c>
      <c r="G1263">
        <v>205</v>
      </c>
      <c r="H1263" s="6">
        <v>4.3</v>
      </c>
      <c r="I1263">
        <v>789.82056735782805</v>
      </c>
      <c r="J1263">
        <v>0.45</v>
      </c>
      <c r="K1263">
        <v>3</v>
      </c>
      <c r="L1263">
        <v>300</v>
      </c>
      <c r="M1263">
        <v>11.1</v>
      </c>
      <c r="N1263">
        <v>455</v>
      </c>
      <c r="O1263" s="1" t="s">
        <v>40</v>
      </c>
      <c r="Q1263">
        <v>100</v>
      </c>
      <c r="R1263" s="2">
        <v>0.73427749499999995</v>
      </c>
      <c r="S1263">
        <v>39.424966234445826</v>
      </c>
      <c r="T1263" s="2">
        <v>0.936008328</v>
      </c>
    </row>
    <row r="1264" spans="2:20" x14ac:dyDescent="0.25">
      <c r="B1264" s="1" t="s">
        <v>36</v>
      </c>
      <c r="C1264" s="1" t="s">
        <v>57</v>
      </c>
      <c r="D1264" s="1" t="s">
        <v>59</v>
      </c>
      <c r="E1264">
        <v>1000</v>
      </c>
      <c r="F1264">
        <v>126</v>
      </c>
      <c r="G1264">
        <v>205</v>
      </c>
      <c r="H1264" s="6">
        <v>4.3</v>
      </c>
      <c r="I1264">
        <v>789.82056735782805</v>
      </c>
      <c r="J1264">
        <v>0.45</v>
      </c>
      <c r="K1264">
        <v>3</v>
      </c>
      <c r="L1264">
        <v>350</v>
      </c>
      <c r="M1264">
        <v>11.1</v>
      </c>
      <c r="N1264">
        <v>455</v>
      </c>
      <c r="O1264" s="1" t="s">
        <v>40</v>
      </c>
      <c r="Q1264">
        <v>100</v>
      </c>
      <c r="R1264" s="2">
        <v>0.76471556200000002</v>
      </c>
      <c r="S1264">
        <v>39.291019821404788</v>
      </c>
      <c r="T1264" s="2">
        <v>0.94304752400000003</v>
      </c>
    </row>
    <row r="1265" spans="2:20" x14ac:dyDescent="0.25">
      <c r="B1265" s="1" t="s">
        <v>5</v>
      </c>
      <c r="C1265" s="1" t="s">
        <v>57</v>
      </c>
      <c r="D1265" s="1" t="s">
        <v>60</v>
      </c>
      <c r="E1265">
        <v>2000</v>
      </c>
      <c r="F1265">
        <v>250</v>
      </c>
      <c r="G1265">
        <v>310</v>
      </c>
      <c r="H1265" s="6">
        <v>17.5</v>
      </c>
      <c r="I1265">
        <v>708.25991106950607</v>
      </c>
      <c r="J1265">
        <v>2.75</v>
      </c>
      <c r="K1265">
        <v>1.92</v>
      </c>
      <c r="L1265">
        <v>212</v>
      </c>
      <c r="M1265">
        <v>15.2</v>
      </c>
      <c r="N1265">
        <v>1050</v>
      </c>
      <c r="O1265" s="1" t="s">
        <v>74</v>
      </c>
      <c r="Q1265">
        <v>29.669248144427247</v>
      </c>
      <c r="R1265" s="2">
        <v>1</v>
      </c>
      <c r="S1265">
        <v>96.141501106886011</v>
      </c>
      <c r="T1265" s="2">
        <v>0.95314586800000001</v>
      </c>
    </row>
    <row r="1266" spans="2:20" x14ac:dyDescent="0.25">
      <c r="B1266" s="1" t="s">
        <v>5</v>
      </c>
      <c r="C1266" s="1" t="s">
        <v>57</v>
      </c>
      <c r="D1266" s="1" t="s">
        <v>60</v>
      </c>
      <c r="E1266">
        <v>2000</v>
      </c>
      <c r="F1266">
        <v>300</v>
      </c>
      <c r="G1266">
        <v>310</v>
      </c>
      <c r="H1266" s="6">
        <v>17.5</v>
      </c>
      <c r="I1266">
        <v>708.25991106950607</v>
      </c>
      <c r="J1266">
        <v>2.75</v>
      </c>
      <c r="K1266">
        <v>1.92</v>
      </c>
      <c r="L1266">
        <v>212</v>
      </c>
      <c r="M1266">
        <v>15.2</v>
      </c>
      <c r="N1266">
        <v>1050</v>
      </c>
      <c r="O1266" s="1" t="s">
        <v>74</v>
      </c>
      <c r="Q1266">
        <v>29.487685996456477</v>
      </c>
      <c r="R1266" s="2">
        <v>1</v>
      </c>
      <c r="S1266">
        <v>96.152415392284837</v>
      </c>
      <c r="T1266" s="2">
        <v>0.95348670599999996</v>
      </c>
    </row>
    <row r="1267" spans="2:20" x14ac:dyDescent="0.25">
      <c r="B1267" s="1" t="s">
        <v>5</v>
      </c>
      <c r="C1267" s="1" t="s">
        <v>57</v>
      </c>
      <c r="D1267" s="1" t="s">
        <v>60</v>
      </c>
      <c r="E1267">
        <v>2000</v>
      </c>
      <c r="F1267">
        <v>350</v>
      </c>
      <c r="G1267">
        <v>310</v>
      </c>
      <c r="H1267" s="6">
        <v>17.5</v>
      </c>
      <c r="I1267">
        <v>708.25991106950607</v>
      </c>
      <c r="J1267">
        <v>2.75</v>
      </c>
      <c r="K1267">
        <v>1.92</v>
      </c>
      <c r="L1267">
        <v>212</v>
      </c>
      <c r="M1267">
        <v>15.2</v>
      </c>
      <c r="N1267">
        <v>1050</v>
      </c>
      <c r="O1267" s="1" t="s">
        <v>74</v>
      </c>
      <c r="Q1267">
        <v>29.306140472671633</v>
      </c>
      <c r="R1267" s="2">
        <v>1</v>
      </c>
      <c r="S1267">
        <v>96.163045520832057</v>
      </c>
      <c r="T1267" s="2">
        <v>0.95382352999999998</v>
      </c>
    </row>
    <row r="1268" spans="2:20" x14ac:dyDescent="0.25">
      <c r="B1268" s="1" t="s">
        <v>5</v>
      </c>
      <c r="C1268" s="1" t="s">
        <v>57</v>
      </c>
      <c r="D1268" s="1" t="s">
        <v>60</v>
      </c>
      <c r="E1268">
        <v>2000</v>
      </c>
      <c r="F1268">
        <v>400</v>
      </c>
      <c r="G1268">
        <v>310</v>
      </c>
      <c r="H1268" s="6">
        <v>17.5</v>
      </c>
      <c r="I1268">
        <v>708.25991106950607</v>
      </c>
      <c r="J1268">
        <v>2.75</v>
      </c>
      <c r="K1268">
        <v>1.92</v>
      </c>
      <c r="L1268">
        <v>212</v>
      </c>
      <c r="M1268">
        <v>15.2</v>
      </c>
      <c r="N1268">
        <v>1050</v>
      </c>
      <c r="O1268" s="1" t="s">
        <v>74</v>
      </c>
      <c r="Q1268">
        <v>29.124611725498337</v>
      </c>
      <c r="R1268" s="2">
        <v>1</v>
      </c>
      <c r="S1268">
        <v>96.173302286564109</v>
      </c>
      <c r="T1268" s="2">
        <v>0.95415365699999999</v>
      </c>
    </row>
    <row r="1269" spans="2:20" x14ac:dyDescent="0.25">
      <c r="B1269" s="1" t="s">
        <v>5</v>
      </c>
      <c r="C1269" s="1" t="s">
        <v>57</v>
      </c>
      <c r="D1269" s="1" t="s">
        <v>60</v>
      </c>
      <c r="E1269">
        <v>2000</v>
      </c>
      <c r="F1269">
        <v>450</v>
      </c>
      <c r="G1269">
        <v>310</v>
      </c>
      <c r="H1269" s="6">
        <v>17.5</v>
      </c>
      <c r="I1269">
        <v>708.25991106950607</v>
      </c>
      <c r="J1269">
        <v>2.75</v>
      </c>
      <c r="K1269">
        <v>1.92</v>
      </c>
      <c r="L1269">
        <v>212</v>
      </c>
      <c r="M1269">
        <v>15.2</v>
      </c>
      <c r="N1269">
        <v>1050</v>
      </c>
      <c r="O1269" s="1" t="s">
        <v>74</v>
      </c>
      <c r="Q1269">
        <v>28.94309959790969</v>
      </c>
      <c r="R1269" s="2">
        <v>1</v>
      </c>
      <c r="S1269">
        <v>96.183226656545003</v>
      </c>
      <c r="T1269" s="2">
        <v>0.95447833699999995</v>
      </c>
    </row>
    <row r="1270" spans="2:20" x14ac:dyDescent="0.25">
      <c r="B1270" s="1" t="s">
        <v>5</v>
      </c>
      <c r="C1270" s="1" t="s">
        <v>57</v>
      </c>
      <c r="D1270" s="1" t="s">
        <v>60</v>
      </c>
      <c r="E1270">
        <v>2000</v>
      </c>
      <c r="F1270">
        <v>500</v>
      </c>
      <c r="G1270">
        <v>310</v>
      </c>
      <c r="H1270" s="6">
        <v>17.5</v>
      </c>
      <c r="I1270">
        <v>708.25991106950607</v>
      </c>
      <c r="J1270">
        <v>2.75</v>
      </c>
      <c r="K1270">
        <v>1.92</v>
      </c>
      <c r="L1270">
        <v>212</v>
      </c>
      <c r="M1270">
        <v>15.2</v>
      </c>
      <c r="N1270">
        <v>1050</v>
      </c>
      <c r="O1270" s="1" t="s">
        <v>74</v>
      </c>
      <c r="Q1270">
        <v>28.761604242317933</v>
      </c>
      <c r="R1270" s="2">
        <v>1</v>
      </c>
      <c r="S1270">
        <v>96.192824557821027</v>
      </c>
      <c r="T1270" s="2">
        <v>0.95479768399999998</v>
      </c>
    </row>
    <row r="1271" spans="2:20" x14ac:dyDescent="0.25">
      <c r="B1271" s="1" t="s">
        <v>5</v>
      </c>
      <c r="C1271" s="1" t="s">
        <v>57</v>
      </c>
      <c r="D1271" s="1" t="s">
        <v>60</v>
      </c>
      <c r="E1271">
        <v>2500</v>
      </c>
      <c r="F1271">
        <v>250</v>
      </c>
      <c r="G1271">
        <v>310</v>
      </c>
      <c r="H1271" s="6">
        <v>17.5</v>
      </c>
      <c r="I1271">
        <v>708.25991106950607</v>
      </c>
      <c r="J1271">
        <v>2.75</v>
      </c>
      <c r="K1271">
        <v>1.92</v>
      </c>
      <c r="L1271">
        <v>212</v>
      </c>
      <c r="M1271">
        <v>15.2</v>
      </c>
      <c r="N1271">
        <v>1050</v>
      </c>
      <c r="O1271" s="1" t="s">
        <v>74</v>
      </c>
      <c r="Q1271">
        <v>23.713248633752691</v>
      </c>
      <c r="R1271" s="2">
        <v>1</v>
      </c>
      <c r="S1271">
        <v>96.286920903877473</v>
      </c>
      <c r="T1271" s="2">
        <v>0.95932985599999998</v>
      </c>
    </row>
    <row r="1272" spans="2:20" x14ac:dyDescent="0.25">
      <c r="B1272" s="1" t="s">
        <v>5</v>
      </c>
      <c r="C1272" s="1" t="s">
        <v>57</v>
      </c>
      <c r="D1272" s="1" t="s">
        <v>60</v>
      </c>
      <c r="E1272">
        <v>2500</v>
      </c>
      <c r="F1272">
        <v>300</v>
      </c>
      <c r="G1272">
        <v>310</v>
      </c>
      <c r="H1272" s="6">
        <v>17.5</v>
      </c>
      <c r="I1272">
        <v>708.25991106950607</v>
      </c>
      <c r="J1272">
        <v>2.75</v>
      </c>
      <c r="K1272">
        <v>1.92</v>
      </c>
      <c r="L1272">
        <v>212</v>
      </c>
      <c r="M1272">
        <v>15.2</v>
      </c>
      <c r="N1272">
        <v>1050</v>
      </c>
      <c r="O1272" s="1" t="s">
        <v>74</v>
      </c>
      <c r="Q1272">
        <v>23.568190117625065</v>
      </c>
      <c r="R1272" s="2">
        <v>1</v>
      </c>
      <c r="S1272">
        <v>96.301005945468873</v>
      </c>
      <c r="T1272" s="2">
        <v>0.95974235500000005</v>
      </c>
    </row>
    <row r="1273" spans="2:20" x14ac:dyDescent="0.25">
      <c r="B1273" s="1" t="s">
        <v>5</v>
      </c>
      <c r="C1273" s="1" t="s">
        <v>57</v>
      </c>
      <c r="D1273" s="1" t="s">
        <v>60</v>
      </c>
      <c r="E1273">
        <v>2500</v>
      </c>
      <c r="F1273">
        <v>350</v>
      </c>
      <c r="G1273">
        <v>310</v>
      </c>
      <c r="H1273" s="6">
        <v>17.5</v>
      </c>
      <c r="I1273">
        <v>708.25991106950607</v>
      </c>
      <c r="J1273">
        <v>2.75</v>
      </c>
      <c r="K1273">
        <v>1.92</v>
      </c>
      <c r="L1273">
        <v>212</v>
      </c>
      <c r="M1273">
        <v>15.2</v>
      </c>
      <c r="N1273">
        <v>1050</v>
      </c>
      <c r="O1273" s="1" t="s">
        <v>74</v>
      </c>
      <c r="Q1273">
        <v>23.42314221667128</v>
      </c>
      <c r="R1273" s="2">
        <v>1</v>
      </c>
      <c r="S1273">
        <v>96.314682372246523</v>
      </c>
      <c r="T1273" s="2">
        <v>0.960145464</v>
      </c>
    </row>
    <row r="1274" spans="2:20" x14ac:dyDescent="0.25">
      <c r="B1274" s="1" t="s">
        <v>5</v>
      </c>
      <c r="C1274" s="1" t="s">
        <v>57</v>
      </c>
      <c r="D1274" s="1" t="s">
        <v>60</v>
      </c>
      <c r="E1274">
        <v>2500</v>
      </c>
      <c r="F1274">
        <v>400</v>
      </c>
      <c r="G1274">
        <v>310</v>
      </c>
      <c r="H1274" s="6">
        <v>17.5</v>
      </c>
      <c r="I1274">
        <v>708.25991106950607</v>
      </c>
      <c r="J1274">
        <v>2.75</v>
      </c>
      <c r="K1274">
        <v>1.92</v>
      </c>
      <c r="L1274">
        <v>212</v>
      </c>
      <c r="M1274">
        <v>15.2</v>
      </c>
      <c r="N1274">
        <v>1050</v>
      </c>
      <c r="O1274" s="1" t="s">
        <v>74</v>
      </c>
      <c r="Q1274">
        <v>23.278105053521028</v>
      </c>
      <c r="R1274" s="2">
        <v>1</v>
      </c>
      <c r="S1274">
        <v>96.327949941391282</v>
      </c>
      <c r="T1274" s="2">
        <v>0.96053941899999995</v>
      </c>
    </row>
    <row r="1275" spans="2:20" x14ac:dyDescent="0.25">
      <c r="B1275" s="1" t="s">
        <v>5</v>
      </c>
      <c r="C1275" s="1" t="s">
        <v>57</v>
      </c>
      <c r="D1275" s="1" t="s">
        <v>60</v>
      </c>
      <c r="E1275">
        <v>2500</v>
      </c>
      <c r="F1275">
        <v>450</v>
      </c>
      <c r="G1275">
        <v>310</v>
      </c>
      <c r="H1275" s="6">
        <v>17.5</v>
      </c>
      <c r="I1275">
        <v>708.25991106950607</v>
      </c>
      <c r="J1275">
        <v>2.75</v>
      </c>
      <c r="K1275">
        <v>1.92</v>
      </c>
      <c r="L1275">
        <v>212</v>
      </c>
      <c r="M1275">
        <v>15.2</v>
      </c>
      <c r="N1275">
        <v>1050</v>
      </c>
      <c r="O1275" s="1" t="s">
        <v>74</v>
      </c>
      <c r="Q1275">
        <v>23.133078565090301</v>
      </c>
      <c r="R1275" s="2">
        <v>1</v>
      </c>
      <c r="S1275">
        <v>96.340805692086775</v>
      </c>
      <c r="T1275" s="2">
        <v>0.96092412100000002</v>
      </c>
    </row>
    <row r="1276" spans="2:20" x14ac:dyDescent="0.25">
      <c r="B1276" s="1" t="s">
        <v>5</v>
      </c>
      <c r="C1276" s="1" t="s">
        <v>57</v>
      </c>
      <c r="D1276" s="1" t="s">
        <v>60</v>
      </c>
      <c r="E1276">
        <v>2500</v>
      </c>
      <c r="F1276">
        <v>500</v>
      </c>
      <c r="G1276">
        <v>310</v>
      </c>
      <c r="H1276" s="6">
        <v>17.5</v>
      </c>
      <c r="I1276">
        <v>708.25991106950607</v>
      </c>
      <c r="J1276">
        <v>2.75</v>
      </c>
      <c r="K1276">
        <v>1.92</v>
      </c>
      <c r="L1276">
        <v>212</v>
      </c>
      <c r="M1276">
        <v>15.2</v>
      </c>
      <c r="N1276">
        <v>1050</v>
      </c>
      <c r="O1276" s="1" t="s">
        <v>74</v>
      </c>
      <c r="Q1276">
        <v>22.988062688304414</v>
      </c>
      <c r="R1276" s="2">
        <v>1</v>
      </c>
      <c r="S1276">
        <v>96.353244928946594</v>
      </c>
      <c r="T1276" s="2">
        <v>0.96129951000000002</v>
      </c>
    </row>
    <row r="1277" spans="2:20" x14ac:dyDescent="0.25">
      <c r="B1277" s="1" t="s">
        <v>5</v>
      </c>
      <c r="C1277" s="1" t="s">
        <v>57</v>
      </c>
      <c r="D1277" s="1" t="s">
        <v>60</v>
      </c>
      <c r="E1277">
        <v>3000</v>
      </c>
      <c r="F1277">
        <v>250</v>
      </c>
      <c r="G1277">
        <v>310</v>
      </c>
      <c r="H1277" s="6">
        <v>17.5</v>
      </c>
      <c r="I1277">
        <v>708.25991106950607</v>
      </c>
      <c r="J1277">
        <v>2.75</v>
      </c>
      <c r="K1277">
        <v>1.92</v>
      </c>
      <c r="L1277">
        <v>212</v>
      </c>
      <c r="M1277">
        <v>15.2</v>
      </c>
      <c r="N1277">
        <v>1050</v>
      </c>
      <c r="O1277" s="1" t="s">
        <v>74</v>
      </c>
      <c r="Q1277">
        <v>19.741367161611461</v>
      </c>
      <c r="R1277" s="2">
        <v>1</v>
      </c>
      <c r="S1277">
        <v>96.21181816277101</v>
      </c>
      <c r="T1277" s="2">
        <v>0.95825549799999998</v>
      </c>
    </row>
    <row r="1278" spans="2:20" x14ac:dyDescent="0.25">
      <c r="B1278" s="1" t="s">
        <v>5</v>
      </c>
      <c r="C1278" s="1" t="s">
        <v>57</v>
      </c>
      <c r="D1278" s="1" t="s">
        <v>60</v>
      </c>
      <c r="E1278">
        <v>3000</v>
      </c>
      <c r="F1278">
        <v>300</v>
      </c>
      <c r="G1278">
        <v>310</v>
      </c>
      <c r="H1278" s="6">
        <v>17.5</v>
      </c>
      <c r="I1278">
        <v>708.25991106950607</v>
      </c>
      <c r="J1278">
        <v>2.75</v>
      </c>
      <c r="K1278">
        <v>1.92</v>
      </c>
      <c r="L1278">
        <v>212</v>
      </c>
      <c r="M1278">
        <v>15.2</v>
      </c>
      <c r="N1278">
        <v>1050</v>
      </c>
      <c r="O1278" s="1" t="s">
        <v>74</v>
      </c>
      <c r="Q1278">
        <v>19.620591359718393</v>
      </c>
      <c r="R1278" s="2">
        <v>1</v>
      </c>
      <c r="S1278">
        <v>96.226261091125679</v>
      </c>
      <c r="T1278" s="2">
        <v>0.95869166400000005</v>
      </c>
    </row>
    <row r="1279" spans="2:20" x14ac:dyDescent="0.25">
      <c r="B1279" s="1" t="s">
        <v>5</v>
      </c>
      <c r="C1279" s="1" t="s">
        <v>57</v>
      </c>
      <c r="D1279" s="1" t="s">
        <v>60</v>
      </c>
      <c r="E1279">
        <v>3000</v>
      </c>
      <c r="F1279">
        <v>350</v>
      </c>
      <c r="G1279">
        <v>310</v>
      </c>
      <c r="H1279" s="6">
        <v>17.5</v>
      </c>
      <c r="I1279">
        <v>708.25991106950607</v>
      </c>
      <c r="J1279">
        <v>2.75</v>
      </c>
      <c r="K1279">
        <v>1.92</v>
      </c>
      <c r="L1279">
        <v>212</v>
      </c>
      <c r="M1279">
        <v>15.2</v>
      </c>
      <c r="N1279">
        <v>1050</v>
      </c>
      <c r="O1279" s="1" t="s">
        <v>74</v>
      </c>
      <c r="Q1279">
        <v>19.499822966939877</v>
      </c>
      <c r="R1279" s="2">
        <v>1</v>
      </c>
      <c r="S1279">
        <v>96.240340557289898</v>
      </c>
      <c r="T1279" s="2">
        <v>0.95911977900000001</v>
      </c>
    </row>
    <row r="1280" spans="2:20" x14ac:dyDescent="0.25">
      <c r="B1280" s="1" t="s">
        <v>5</v>
      </c>
      <c r="C1280" s="1" t="s">
        <v>57</v>
      </c>
      <c r="D1280" s="1" t="s">
        <v>60</v>
      </c>
      <c r="E1280">
        <v>3000</v>
      </c>
      <c r="F1280">
        <v>400</v>
      </c>
      <c r="G1280">
        <v>310</v>
      </c>
      <c r="H1280" s="6">
        <v>17.5</v>
      </c>
      <c r="I1280">
        <v>708.25991106950607</v>
      </c>
      <c r="J1280">
        <v>2.75</v>
      </c>
      <c r="K1280">
        <v>1.92</v>
      </c>
      <c r="L1280">
        <v>212</v>
      </c>
      <c r="M1280">
        <v>15.2</v>
      </c>
      <c r="N1280">
        <v>1050</v>
      </c>
      <c r="O1280" s="1" t="s">
        <v>74</v>
      </c>
      <c r="Q1280">
        <v>19.37906193100288</v>
      </c>
      <c r="R1280" s="2">
        <v>1</v>
      </c>
      <c r="S1280">
        <v>96.254066112045166</v>
      </c>
      <c r="T1280" s="2">
        <v>0.95954006599999997</v>
      </c>
    </row>
    <row r="1281" spans="2:20" x14ac:dyDescent="0.25">
      <c r="B1281" s="1" t="s">
        <v>5</v>
      </c>
      <c r="C1281" s="1" t="s">
        <v>57</v>
      </c>
      <c r="D1281" s="1" t="s">
        <v>60</v>
      </c>
      <c r="E1281">
        <v>3000</v>
      </c>
      <c r="F1281">
        <v>450</v>
      </c>
      <c r="G1281">
        <v>310</v>
      </c>
      <c r="H1281" s="6">
        <v>17.5</v>
      </c>
      <c r="I1281">
        <v>708.25991106950607</v>
      </c>
      <c r="J1281">
        <v>2.75</v>
      </c>
      <c r="K1281">
        <v>1.92</v>
      </c>
      <c r="L1281">
        <v>212</v>
      </c>
      <c r="M1281">
        <v>15.2</v>
      </c>
      <c r="N1281">
        <v>1050</v>
      </c>
      <c r="O1281" s="1" t="s">
        <v>74</v>
      </c>
      <c r="Q1281">
        <v>19.258308354409849</v>
      </c>
      <c r="R1281" s="2">
        <v>1</v>
      </c>
      <c r="S1281">
        <v>96.267444546289411</v>
      </c>
      <c r="T1281" s="2">
        <v>0.95995283899999995</v>
      </c>
    </row>
    <row r="1282" spans="2:20" x14ac:dyDescent="0.25">
      <c r="B1282" s="1" t="s">
        <v>5</v>
      </c>
      <c r="C1282" s="1" t="s">
        <v>57</v>
      </c>
      <c r="D1282" s="1" t="s">
        <v>60</v>
      </c>
      <c r="E1282">
        <v>3000</v>
      </c>
      <c r="F1282">
        <v>500</v>
      </c>
      <c r="G1282">
        <v>310</v>
      </c>
      <c r="H1282" s="6">
        <v>17.5</v>
      </c>
      <c r="I1282">
        <v>708.25991106950607</v>
      </c>
      <c r="J1282">
        <v>2.75</v>
      </c>
      <c r="K1282">
        <v>1.92</v>
      </c>
      <c r="L1282">
        <v>212</v>
      </c>
      <c r="M1282">
        <v>15.2</v>
      </c>
      <c r="N1282">
        <v>1050</v>
      </c>
      <c r="O1282" s="1" t="s">
        <v>74</v>
      </c>
      <c r="Q1282">
        <v>19.137562184886335</v>
      </c>
      <c r="R1282" s="2">
        <v>1</v>
      </c>
      <c r="S1282">
        <v>96.280484781930198</v>
      </c>
      <c r="T1282" s="2">
        <v>0.960358292</v>
      </c>
    </row>
    <row r="1283" spans="2:20" x14ac:dyDescent="0.25">
      <c r="B1283" s="1" t="s">
        <v>5</v>
      </c>
      <c r="C1283" s="1" t="s">
        <v>57</v>
      </c>
      <c r="D1283" s="1" t="s">
        <v>60</v>
      </c>
      <c r="E1283">
        <v>3500</v>
      </c>
      <c r="F1283">
        <v>250</v>
      </c>
      <c r="G1283">
        <v>310</v>
      </c>
      <c r="H1283" s="6">
        <v>17.5</v>
      </c>
      <c r="I1283">
        <v>708.25991106950607</v>
      </c>
      <c r="J1283">
        <v>2.75</v>
      </c>
      <c r="K1283">
        <v>1.92</v>
      </c>
      <c r="L1283">
        <v>212</v>
      </c>
      <c r="M1283">
        <v>15.2</v>
      </c>
      <c r="N1283">
        <v>1050</v>
      </c>
      <c r="O1283" s="1" t="s">
        <v>74</v>
      </c>
      <c r="Q1283">
        <v>16.90371361071433</v>
      </c>
      <c r="R1283" s="2">
        <v>1</v>
      </c>
      <c r="S1283">
        <v>96.130413655675909</v>
      </c>
      <c r="T1283" s="2">
        <v>0.95704188700000004</v>
      </c>
    </row>
    <row r="1284" spans="2:20" x14ac:dyDescent="0.25">
      <c r="B1284" s="1" t="s">
        <v>5</v>
      </c>
      <c r="C1284" s="1" t="s">
        <v>57</v>
      </c>
      <c r="D1284" s="1" t="s">
        <v>60</v>
      </c>
      <c r="E1284">
        <v>3500</v>
      </c>
      <c r="F1284">
        <v>300</v>
      </c>
      <c r="G1284">
        <v>310</v>
      </c>
      <c r="H1284" s="6">
        <v>17.5</v>
      </c>
      <c r="I1284">
        <v>708.25991106950607</v>
      </c>
      <c r="J1284">
        <v>2.75</v>
      </c>
      <c r="K1284">
        <v>1.92</v>
      </c>
      <c r="L1284">
        <v>212</v>
      </c>
      <c r="M1284">
        <v>15.2</v>
      </c>
      <c r="N1284">
        <v>1050</v>
      </c>
      <c r="O1284" s="1" t="s">
        <v>74</v>
      </c>
      <c r="Q1284">
        <v>16.800256559072437</v>
      </c>
      <c r="R1284" s="2">
        <v>1</v>
      </c>
      <c r="S1284">
        <v>96.144833812000698</v>
      </c>
      <c r="T1284" s="2">
        <v>0.957490112</v>
      </c>
    </row>
    <row r="1285" spans="2:20" x14ac:dyDescent="0.25">
      <c r="B1285" s="1" t="s">
        <v>5</v>
      </c>
      <c r="C1285" s="1" t="s">
        <v>57</v>
      </c>
      <c r="D1285" s="1" t="s">
        <v>60</v>
      </c>
      <c r="E1285">
        <v>3500</v>
      </c>
      <c r="F1285">
        <v>350</v>
      </c>
      <c r="G1285">
        <v>310</v>
      </c>
      <c r="H1285" s="6">
        <v>17.5</v>
      </c>
      <c r="I1285">
        <v>708.25991106950607</v>
      </c>
      <c r="J1285">
        <v>2.75</v>
      </c>
      <c r="K1285">
        <v>1.92</v>
      </c>
      <c r="L1285">
        <v>212</v>
      </c>
      <c r="M1285">
        <v>15.2</v>
      </c>
      <c r="N1285">
        <v>1050</v>
      </c>
      <c r="O1285" s="1" t="s">
        <v>74</v>
      </c>
      <c r="Q1285">
        <v>16.696804992190465</v>
      </c>
      <c r="R1285" s="2">
        <v>1</v>
      </c>
      <c r="S1285">
        <v>96.158889369759351</v>
      </c>
      <c r="T1285" s="2">
        <v>0.95792999099999998</v>
      </c>
    </row>
    <row r="1286" spans="2:20" x14ac:dyDescent="0.25">
      <c r="B1286" s="1" t="s">
        <v>5</v>
      </c>
      <c r="C1286" s="1" t="s">
        <v>57</v>
      </c>
      <c r="D1286" s="1" t="s">
        <v>60</v>
      </c>
      <c r="E1286">
        <v>3500</v>
      </c>
      <c r="F1286">
        <v>400</v>
      </c>
      <c r="G1286">
        <v>310</v>
      </c>
      <c r="H1286" s="6">
        <v>17.5</v>
      </c>
      <c r="I1286">
        <v>708.25991106950607</v>
      </c>
      <c r="J1286">
        <v>2.75</v>
      </c>
      <c r="K1286">
        <v>1.92</v>
      </c>
      <c r="L1286">
        <v>212</v>
      </c>
      <c r="M1286">
        <v>15.2</v>
      </c>
      <c r="N1286">
        <v>1050</v>
      </c>
      <c r="O1286" s="1" t="s">
        <v>74</v>
      </c>
      <c r="Q1286">
        <v>16.593358821184708</v>
      </c>
      <c r="R1286" s="2">
        <v>1</v>
      </c>
      <c r="S1286">
        <v>96.172588682466085</v>
      </c>
      <c r="T1286" s="2">
        <v>0.95836209100000003</v>
      </c>
    </row>
    <row r="1287" spans="2:20" x14ac:dyDescent="0.25">
      <c r="B1287" s="1" t="s">
        <v>5</v>
      </c>
      <c r="C1287" s="1" t="s">
        <v>57</v>
      </c>
      <c r="D1287" s="1" t="s">
        <v>60</v>
      </c>
      <c r="E1287">
        <v>3500</v>
      </c>
      <c r="F1287">
        <v>450</v>
      </c>
      <c r="G1287">
        <v>310</v>
      </c>
      <c r="H1287" s="6">
        <v>17.5</v>
      </c>
      <c r="I1287">
        <v>708.25991106950607</v>
      </c>
      <c r="J1287">
        <v>2.75</v>
      </c>
      <c r="K1287">
        <v>1.92</v>
      </c>
      <c r="L1287">
        <v>212</v>
      </c>
      <c r="M1287">
        <v>15.2</v>
      </c>
      <c r="N1287">
        <v>1050</v>
      </c>
      <c r="O1287" s="1" t="s">
        <v>74</v>
      </c>
      <c r="Q1287">
        <v>16.489918134078298</v>
      </c>
      <c r="R1287" s="2">
        <v>1</v>
      </c>
      <c r="S1287">
        <v>96.185940256697933</v>
      </c>
      <c r="T1287" s="2">
        <v>0.95878639399999999</v>
      </c>
    </row>
    <row r="1288" spans="2:20" x14ac:dyDescent="0.25">
      <c r="B1288" s="1" t="s">
        <v>5</v>
      </c>
      <c r="C1288" s="1" t="s">
        <v>57</v>
      </c>
      <c r="D1288" s="1" t="s">
        <v>60</v>
      </c>
      <c r="E1288">
        <v>3500</v>
      </c>
      <c r="F1288">
        <v>500</v>
      </c>
      <c r="G1288">
        <v>310</v>
      </c>
      <c r="H1288" s="6">
        <v>17.5</v>
      </c>
      <c r="I1288">
        <v>708.25991106950607</v>
      </c>
      <c r="J1288">
        <v>2.75</v>
      </c>
      <c r="K1288">
        <v>1.92</v>
      </c>
      <c r="L1288">
        <v>212</v>
      </c>
      <c r="M1288">
        <v>15.2</v>
      </c>
      <c r="N1288">
        <v>1050</v>
      </c>
      <c r="O1288" s="1" t="s">
        <v>74</v>
      </c>
      <c r="Q1288">
        <v>16.386482886215482</v>
      </c>
      <c r="R1288" s="2">
        <v>1</v>
      </c>
      <c r="S1288">
        <v>96.198952667222741</v>
      </c>
      <c r="T1288" s="2">
        <v>0.95920321600000003</v>
      </c>
    </row>
    <row r="1289" spans="2:20" x14ac:dyDescent="0.25">
      <c r="B1289" s="1" t="s">
        <v>5</v>
      </c>
      <c r="C1289" s="1" t="s">
        <v>57</v>
      </c>
      <c r="D1289" s="1" t="s">
        <v>60</v>
      </c>
      <c r="E1289">
        <v>4000</v>
      </c>
      <c r="F1289">
        <v>250</v>
      </c>
      <c r="G1289">
        <v>310</v>
      </c>
      <c r="H1289" s="6">
        <v>17.5</v>
      </c>
      <c r="I1289">
        <v>708.25991106950607</v>
      </c>
      <c r="J1289">
        <v>2.75</v>
      </c>
      <c r="K1289">
        <v>1.92</v>
      </c>
      <c r="L1289">
        <v>212</v>
      </c>
      <c r="M1289">
        <v>15.2</v>
      </c>
      <c r="N1289">
        <v>1050</v>
      </c>
      <c r="O1289" s="1" t="s">
        <v>74</v>
      </c>
      <c r="Q1289">
        <v>14.775147709369557</v>
      </c>
      <c r="R1289" s="2">
        <v>1</v>
      </c>
      <c r="S1289">
        <v>96.047048479118317</v>
      </c>
      <c r="T1289" s="2">
        <v>0.955830976</v>
      </c>
    </row>
    <row r="1290" spans="2:20" x14ac:dyDescent="0.25">
      <c r="B1290" s="1" t="s">
        <v>5</v>
      </c>
      <c r="C1290" s="1" t="s">
        <v>57</v>
      </c>
      <c r="D1290" s="1" t="s">
        <v>60</v>
      </c>
      <c r="E1290">
        <v>4000</v>
      </c>
      <c r="F1290">
        <v>300</v>
      </c>
      <c r="G1290">
        <v>310</v>
      </c>
      <c r="H1290" s="6">
        <v>17.5</v>
      </c>
      <c r="I1290">
        <v>708.25991106950607</v>
      </c>
      <c r="J1290">
        <v>2.75</v>
      </c>
      <c r="K1290">
        <v>1.92</v>
      </c>
      <c r="L1290">
        <v>212</v>
      </c>
      <c r="M1290">
        <v>15.2</v>
      </c>
      <c r="N1290">
        <v>1050</v>
      </c>
      <c r="O1290" s="1" t="s">
        <v>74</v>
      </c>
      <c r="Q1290">
        <v>14.684665569693081</v>
      </c>
      <c r="R1290" s="2">
        <v>1</v>
      </c>
      <c r="S1290">
        <v>96.061426854767831</v>
      </c>
      <c r="T1290" s="2">
        <v>0.95629060099999996</v>
      </c>
    </row>
    <row r="1291" spans="2:20" x14ac:dyDescent="0.25">
      <c r="B1291" s="1" t="s">
        <v>5</v>
      </c>
      <c r="C1291" s="1" t="s">
        <v>57</v>
      </c>
      <c r="D1291" s="1" t="s">
        <v>60</v>
      </c>
      <c r="E1291">
        <v>4000</v>
      </c>
      <c r="F1291">
        <v>350</v>
      </c>
      <c r="G1291">
        <v>310</v>
      </c>
      <c r="H1291" s="6">
        <v>17.5</v>
      </c>
      <c r="I1291">
        <v>708.25991106950607</v>
      </c>
      <c r="J1291">
        <v>2.75</v>
      </c>
      <c r="K1291">
        <v>1.92</v>
      </c>
      <c r="L1291">
        <v>212</v>
      </c>
      <c r="M1291">
        <v>15.2</v>
      </c>
      <c r="N1291">
        <v>1050</v>
      </c>
      <c r="O1291" s="1" t="s">
        <v>74</v>
      </c>
      <c r="Q1291">
        <v>14.594187555055614</v>
      </c>
      <c r="R1291" s="2">
        <v>1</v>
      </c>
      <c r="S1291">
        <v>96.075439841036626</v>
      </c>
      <c r="T1291" s="2">
        <v>0.95674168400000004</v>
      </c>
    </row>
    <row r="1292" spans="2:20" x14ac:dyDescent="0.25">
      <c r="B1292" s="1" t="s">
        <v>5</v>
      </c>
      <c r="C1292" s="1" t="s">
        <v>57</v>
      </c>
      <c r="D1292" s="1" t="s">
        <v>60</v>
      </c>
      <c r="E1292">
        <v>4000</v>
      </c>
      <c r="F1292">
        <v>400</v>
      </c>
      <c r="G1292">
        <v>310</v>
      </c>
      <c r="H1292" s="6">
        <v>17.5</v>
      </c>
      <c r="I1292">
        <v>708.25991106950607</v>
      </c>
      <c r="J1292">
        <v>2.75</v>
      </c>
      <c r="K1292">
        <v>1.92</v>
      </c>
      <c r="L1292">
        <v>212</v>
      </c>
      <c r="M1292">
        <v>15.2</v>
      </c>
      <c r="N1292">
        <v>1050</v>
      </c>
      <c r="O1292" s="1" t="s">
        <v>74</v>
      </c>
      <c r="Q1292">
        <v>14.50371374257297</v>
      </c>
      <c r="R1292" s="2">
        <v>1</v>
      </c>
      <c r="S1292">
        <v>96.089094604486178</v>
      </c>
      <c r="T1292" s="2">
        <v>0.95718469500000003</v>
      </c>
    </row>
    <row r="1293" spans="2:20" x14ac:dyDescent="0.25">
      <c r="B1293" s="1" t="s">
        <v>5</v>
      </c>
      <c r="C1293" s="1" t="s">
        <v>57</v>
      </c>
      <c r="D1293" s="1" t="s">
        <v>60</v>
      </c>
      <c r="E1293">
        <v>4000</v>
      </c>
      <c r="F1293">
        <v>450</v>
      </c>
      <c r="G1293">
        <v>310</v>
      </c>
      <c r="H1293" s="6">
        <v>17.5</v>
      </c>
      <c r="I1293">
        <v>708.25991106950607</v>
      </c>
      <c r="J1293">
        <v>2.75</v>
      </c>
      <c r="K1293">
        <v>1.92</v>
      </c>
      <c r="L1293">
        <v>212</v>
      </c>
      <c r="M1293">
        <v>15.2</v>
      </c>
      <c r="N1293">
        <v>1050</v>
      </c>
      <c r="O1293" s="1" t="s">
        <v>74</v>
      </c>
      <c r="Q1293">
        <v>14.413244054556348</v>
      </c>
      <c r="R1293" s="2">
        <v>1</v>
      </c>
      <c r="S1293">
        <v>96.102398870251392</v>
      </c>
      <c r="T1293" s="2">
        <v>0.95761995300000002</v>
      </c>
    </row>
    <row r="1294" spans="2:20" x14ac:dyDescent="0.25">
      <c r="B1294" s="1" t="s">
        <v>5</v>
      </c>
      <c r="C1294" s="1" t="s">
        <v>57</v>
      </c>
      <c r="D1294" s="1" t="s">
        <v>60</v>
      </c>
      <c r="E1294">
        <v>4000</v>
      </c>
      <c r="F1294">
        <v>500</v>
      </c>
      <c r="G1294">
        <v>310</v>
      </c>
      <c r="H1294" s="6">
        <v>17.5</v>
      </c>
      <c r="I1294">
        <v>708.25991106950607</v>
      </c>
      <c r="J1294">
        <v>2.75</v>
      </c>
      <c r="K1294">
        <v>1.92</v>
      </c>
      <c r="L1294">
        <v>212</v>
      </c>
      <c r="M1294">
        <v>15.2</v>
      </c>
      <c r="N1294">
        <v>1050</v>
      </c>
      <c r="O1294" s="1" t="s">
        <v>74</v>
      </c>
      <c r="Q1294">
        <v>14.322778568118041</v>
      </c>
      <c r="R1294" s="2">
        <v>1</v>
      </c>
      <c r="S1294">
        <v>96.115362910959547</v>
      </c>
      <c r="T1294" s="2">
        <v>0.95804744100000006</v>
      </c>
    </row>
    <row r="1295" spans="2:20" x14ac:dyDescent="0.25">
      <c r="B1295" s="1" t="s">
        <v>5</v>
      </c>
      <c r="C1295" s="1" t="s">
        <v>57</v>
      </c>
      <c r="D1295" s="1" t="s">
        <v>60</v>
      </c>
      <c r="E1295">
        <v>4500</v>
      </c>
      <c r="F1295">
        <v>250</v>
      </c>
      <c r="G1295">
        <v>310</v>
      </c>
      <c r="H1295" s="6">
        <v>17.5</v>
      </c>
      <c r="I1295">
        <v>708.25991106950607</v>
      </c>
      <c r="J1295">
        <v>2.75</v>
      </c>
      <c r="K1295">
        <v>1.92</v>
      </c>
      <c r="L1295">
        <v>212</v>
      </c>
      <c r="M1295">
        <v>15.2</v>
      </c>
      <c r="N1295">
        <v>1050</v>
      </c>
      <c r="O1295" s="1" t="s">
        <v>74</v>
      </c>
      <c r="Q1295">
        <v>13.119403406286855</v>
      </c>
      <c r="R1295" s="2">
        <v>1</v>
      </c>
      <c r="S1295">
        <v>95.96211829697063</v>
      </c>
      <c r="T1295" s="2">
        <v>0.95463472999999999</v>
      </c>
    </row>
    <row r="1296" spans="2:20" x14ac:dyDescent="0.25">
      <c r="B1296" s="1" t="s">
        <v>5</v>
      </c>
      <c r="C1296" s="1" t="s">
        <v>57</v>
      </c>
      <c r="D1296" s="1" t="s">
        <v>60</v>
      </c>
      <c r="E1296">
        <v>4500</v>
      </c>
      <c r="F1296">
        <v>300</v>
      </c>
      <c r="G1296">
        <v>310</v>
      </c>
      <c r="H1296" s="6">
        <v>17.5</v>
      </c>
      <c r="I1296">
        <v>708.25991106950607</v>
      </c>
      <c r="J1296">
        <v>2.75</v>
      </c>
      <c r="K1296">
        <v>1.92</v>
      </c>
      <c r="L1296">
        <v>212</v>
      </c>
      <c r="M1296">
        <v>15.2</v>
      </c>
      <c r="N1296">
        <v>1050</v>
      </c>
      <c r="O1296" s="1" t="s">
        <v>74</v>
      </c>
      <c r="Q1296">
        <v>13.039004395146232</v>
      </c>
      <c r="R1296" s="2">
        <v>1</v>
      </c>
      <c r="S1296">
        <v>95.976450315656407</v>
      </c>
      <c r="T1296" s="2">
        <v>0.95510543199999998</v>
      </c>
    </row>
    <row r="1297" spans="2:20" x14ac:dyDescent="0.25">
      <c r="B1297" s="1" t="s">
        <v>5</v>
      </c>
      <c r="C1297" s="1" t="s">
        <v>57</v>
      </c>
      <c r="D1297" s="1" t="s">
        <v>60</v>
      </c>
      <c r="E1297">
        <v>4500</v>
      </c>
      <c r="F1297">
        <v>350</v>
      </c>
      <c r="G1297">
        <v>310</v>
      </c>
      <c r="H1297" s="6">
        <v>17.5</v>
      </c>
      <c r="I1297">
        <v>708.25991106950607</v>
      </c>
      <c r="J1297">
        <v>2.75</v>
      </c>
      <c r="K1297">
        <v>1.92</v>
      </c>
      <c r="L1297">
        <v>212</v>
      </c>
      <c r="M1297">
        <v>15.2</v>
      </c>
      <c r="N1297">
        <v>1050</v>
      </c>
      <c r="O1297" s="1" t="s">
        <v>74</v>
      </c>
      <c r="Q1297">
        <v>12.958608638446981</v>
      </c>
      <c r="R1297" s="2">
        <v>1</v>
      </c>
      <c r="S1297">
        <v>95.990414521074584</v>
      </c>
      <c r="T1297" s="2">
        <v>0.95556739899999998</v>
      </c>
    </row>
    <row r="1298" spans="2:20" x14ac:dyDescent="0.25">
      <c r="B1298" s="1" t="s">
        <v>5</v>
      </c>
      <c r="C1298" s="1" t="s">
        <v>57</v>
      </c>
      <c r="D1298" s="1" t="s">
        <v>60</v>
      </c>
      <c r="E1298">
        <v>4500</v>
      </c>
      <c r="F1298">
        <v>400</v>
      </c>
      <c r="G1298">
        <v>310</v>
      </c>
      <c r="H1298" s="6">
        <v>17.5</v>
      </c>
      <c r="I1298">
        <v>708.25991106950607</v>
      </c>
      <c r="J1298">
        <v>2.75</v>
      </c>
      <c r="K1298">
        <v>1.92</v>
      </c>
      <c r="L1298">
        <v>212</v>
      </c>
      <c r="M1298">
        <v>15.2</v>
      </c>
      <c r="N1298">
        <v>1050</v>
      </c>
      <c r="O1298" s="1" t="s">
        <v>74</v>
      </c>
      <c r="Q1298">
        <v>12.878216204793928</v>
      </c>
      <c r="R1298" s="2">
        <v>1</v>
      </c>
      <c r="S1298">
        <v>96.004018146512919</v>
      </c>
      <c r="T1298" s="2">
        <v>0.95602111400000001</v>
      </c>
    </row>
    <row r="1299" spans="2:20" x14ac:dyDescent="0.25">
      <c r="B1299" s="1" t="s">
        <v>5</v>
      </c>
      <c r="C1299" s="1" t="s">
        <v>57</v>
      </c>
      <c r="D1299" s="1" t="s">
        <v>60</v>
      </c>
      <c r="E1299">
        <v>4500</v>
      </c>
      <c r="F1299">
        <v>450</v>
      </c>
      <c r="G1299">
        <v>310</v>
      </c>
      <c r="H1299" s="6">
        <v>17.5</v>
      </c>
      <c r="I1299">
        <v>708.25991106950607</v>
      </c>
      <c r="J1299">
        <v>2.75</v>
      </c>
      <c r="K1299">
        <v>1.92</v>
      </c>
      <c r="L1299">
        <v>212</v>
      </c>
      <c r="M1299">
        <v>15.2</v>
      </c>
      <c r="N1299">
        <v>1050</v>
      </c>
      <c r="O1299" s="1" t="s">
        <v>74</v>
      </c>
      <c r="Q1299">
        <v>12.797827059581623</v>
      </c>
      <c r="R1299" s="2">
        <v>1</v>
      </c>
      <c r="S1299">
        <v>96.017271013249697</v>
      </c>
      <c r="T1299" s="2">
        <v>0.95646678900000004</v>
      </c>
    </row>
    <row r="1300" spans="2:20" x14ac:dyDescent="0.25">
      <c r="B1300" s="1" t="s">
        <v>5</v>
      </c>
      <c r="C1300" s="1" t="s">
        <v>57</v>
      </c>
      <c r="D1300" s="1" t="s">
        <v>60</v>
      </c>
      <c r="E1300">
        <v>4500</v>
      </c>
      <c r="F1300">
        <v>500</v>
      </c>
      <c r="G1300">
        <v>310</v>
      </c>
      <c r="H1300" s="6">
        <v>17.5</v>
      </c>
      <c r="I1300">
        <v>708.25991106950607</v>
      </c>
      <c r="J1300">
        <v>2.75</v>
      </c>
      <c r="K1300">
        <v>1.92</v>
      </c>
      <c r="L1300">
        <v>212</v>
      </c>
      <c r="M1300">
        <v>15.2</v>
      </c>
      <c r="N1300">
        <v>1050</v>
      </c>
      <c r="O1300" s="1" t="s">
        <v>74</v>
      </c>
      <c r="Q1300">
        <v>12.717441168207456</v>
      </c>
      <c r="R1300" s="2">
        <v>1</v>
      </c>
      <c r="S1300">
        <v>96.030179763200479</v>
      </c>
      <c r="T1300" s="2">
        <v>0.95690474299999995</v>
      </c>
    </row>
    <row r="1301" spans="2:20" x14ac:dyDescent="0.25">
      <c r="B1301" s="1" t="s">
        <v>5</v>
      </c>
      <c r="C1301" s="1" t="s">
        <v>57</v>
      </c>
      <c r="D1301" s="1" t="s">
        <v>60</v>
      </c>
      <c r="E1301">
        <v>5000</v>
      </c>
      <c r="F1301">
        <v>250</v>
      </c>
      <c r="G1301">
        <v>310</v>
      </c>
      <c r="H1301" s="6">
        <v>17.5</v>
      </c>
      <c r="I1301">
        <v>708.25991106950607</v>
      </c>
      <c r="J1301">
        <v>2.75</v>
      </c>
      <c r="K1301">
        <v>1.92</v>
      </c>
      <c r="L1301">
        <v>212</v>
      </c>
      <c r="M1301">
        <v>15.2</v>
      </c>
      <c r="N1301">
        <v>1050</v>
      </c>
      <c r="O1301" s="1" t="s">
        <v>74</v>
      </c>
      <c r="Q1301">
        <v>11.545952589193357</v>
      </c>
      <c r="R1301" s="2">
        <v>1</v>
      </c>
      <c r="S1301">
        <v>95.88087816496504</v>
      </c>
      <c r="T1301" s="2">
        <v>0.95352503499999997</v>
      </c>
    </row>
    <row r="1302" spans="2:20" x14ac:dyDescent="0.25">
      <c r="B1302" s="1" t="s">
        <v>5</v>
      </c>
      <c r="C1302" s="1" t="s">
        <v>57</v>
      </c>
      <c r="D1302" s="1" t="s">
        <v>60</v>
      </c>
      <c r="E1302">
        <v>5000</v>
      </c>
      <c r="F1302">
        <v>300</v>
      </c>
      <c r="G1302">
        <v>310</v>
      </c>
      <c r="H1302" s="6">
        <v>17.5</v>
      </c>
      <c r="I1302">
        <v>708.25991106950607</v>
      </c>
      <c r="J1302">
        <v>2.75</v>
      </c>
      <c r="K1302">
        <v>1.92</v>
      </c>
      <c r="L1302">
        <v>212</v>
      </c>
      <c r="M1302">
        <v>15.2</v>
      </c>
      <c r="N1302">
        <v>1050</v>
      </c>
      <c r="O1302" s="1" t="s">
        <v>74</v>
      </c>
      <c r="Q1302">
        <v>11.281317824505775</v>
      </c>
      <c r="R1302" s="2">
        <v>1</v>
      </c>
      <c r="S1302">
        <v>95.899130139595485</v>
      </c>
      <c r="T1302" s="2">
        <v>0.95405875699999998</v>
      </c>
    </row>
    <row r="1303" spans="2:20" x14ac:dyDescent="0.25">
      <c r="B1303" s="1" t="s">
        <v>5</v>
      </c>
      <c r="C1303" s="1" t="s">
        <v>57</v>
      </c>
      <c r="D1303" s="1" t="s">
        <v>60</v>
      </c>
      <c r="E1303">
        <v>5000</v>
      </c>
      <c r="F1303">
        <v>350</v>
      </c>
      <c r="G1303">
        <v>310</v>
      </c>
      <c r="H1303" s="6">
        <v>17.5</v>
      </c>
      <c r="I1303">
        <v>708.25991106950607</v>
      </c>
      <c r="J1303">
        <v>2.75</v>
      </c>
      <c r="K1303">
        <v>1.92</v>
      </c>
      <c r="L1303">
        <v>212</v>
      </c>
      <c r="M1303">
        <v>15.2</v>
      </c>
      <c r="N1303">
        <v>1050</v>
      </c>
      <c r="O1303" s="1" t="s">
        <v>74</v>
      </c>
      <c r="Q1303">
        <v>11.016692803015943</v>
      </c>
      <c r="R1303" s="2">
        <v>1</v>
      </c>
      <c r="S1303">
        <v>95.917014061092488</v>
      </c>
      <c r="T1303" s="2">
        <v>0.95458271800000005</v>
      </c>
    </row>
    <row r="1304" spans="2:20" x14ac:dyDescent="0.25">
      <c r="B1304" s="1" t="s">
        <v>5</v>
      </c>
      <c r="C1304" s="1" t="s">
        <v>57</v>
      </c>
      <c r="D1304" s="1" t="s">
        <v>60</v>
      </c>
      <c r="E1304">
        <v>5000</v>
      </c>
      <c r="F1304">
        <v>400</v>
      </c>
      <c r="G1304">
        <v>310</v>
      </c>
      <c r="H1304" s="6">
        <v>17.5</v>
      </c>
      <c r="I1304">
        <v>708.25991106950607</v>
      </c>
      <c r="J1304">
        <v>2.75</v>
      </c>
      <c r="K1304">
        <v>1.92</v>
      </c>
      <c r="L1304">
        <v>212</v>
      </c>
      <c r="M1304">
        <v>15.2</v>
      </c>
      <c r="N1304">
        <v>1050</v>
      </c>
      <c r="O1304" s="1" t="s">
        <v>74</v>
      </c>
      <c r="Q1304">
        <v>10.752077555149263</v>
      </c>
      <c r="R1304" s="2">
        <v>1</v>
      </c>
      <c r="S1304">
        <v>95.934537568441314</v>
      </c>
      <c r="T1304" s="2">
        <v>0.95509746600000001</v>
      </c>
    </row>
    <row r="1305" spans="2:20" x14ac:dyDescent="0.25">
      <c r="B1305" s="1" t="s">
        <v>5</v>
      </c>
      <c r="C1305" s="1" t="s">
        <v>57</v>
      </c>
      <c r="D1305" s="1" t="s">
        <v>60</v>
      </c>
      <c r="E1305">
        <v>5000</v>
      </c>
      <c r="F1305">
        <v>450</v>
      </c>
      <c r="G1305">
        <v>310</v>
      </c>
      <c r="H1305" s="6">
        <v>17.5</v>
      </c>
      <c r="I1305">
        <v>708.25991106950607</v>
      </c>
      <c r="J1305">
        <v>2.75</v>
      </c>
      <c r="K1305">
        <v>1.92</v>
      </c>
      <c r="L1305">
        <v>212</v>
      </c>
      <c r="M1305">
        <v>15.2</v>
      </c>
      <c r="N1305">
        <v>1050</v>
      </c>
      <c r="O1305" s="1" t="s">
        <v>74</v>
      </c>
      <c r="Q1305">
        <v>10.487472018440174</v>
      </c>
      <c r="R1305" s="2">
        <v>1</v>
      </c>
      <c r="S1305">
        <v>95.951711299888188</v>
      </c>
      <c r="T1305" s="2">
        <v>0.95560301800000003</v>
      </c>
    </row>
    <row r="1306" spans="2:20" x14ac:dyDescent="0.25">
      <c r="B1306" s="1" t="s">
        <v>5</v>
      </c>
      <c r="C1306" s="1" t="s">
        <v>57</v>
      </c>
      <c r="D1306" s="1" t="s">
        <v>60</v>
      </c>
      <c r="E1306">
        <v>5000</v>
      </c>
      <c r="F1306">
        <v>500</v>
      </c>
      <c r="G1306">
        <v>310</v>
      </c>
      <c r="H1306" s="6">
        <v>17.5</v>
      </c>
      <c r="I1306">
        <v>708.25991106950607</v>
      </c>
      <c r="J1306">
        <v>2.75</v>
      </c>
      <c r="K1306">
        <v>1.92</v>
      </c>
      <c r="L1306">
        <v>212</v>
      </c>
      <c r="M1306">
        <v>15.2</v>
      </c>
      <c r="N1306">
        <v>1050</v>
      </c>
      <c r="O1306" s="1" t="s">
        <v>74</v>
      </c>
      <c r="Q1306">
        <v>10.222876254277081</v>
      </c>
      <c r="R1306" s="2">
        <v>1</v>
      </c>
      <c r="S1306">
        <v>95.968542701549353</v>
      </c>
      <c r="T1306" s="2">
        <v>0.95609972499999996</v>
      </c>
    </row>
    <row r="1307" spans="2:20" x14ac:dyDescent="0.25">
      <c r="B1307" s="1" t="s">
        <v>37</v>
      </c>
      <c r="C1307" s="1" t="s">
        <v>12</v>
      </c>
      <c r="D1307" s="1" t="s">
        <v>60</v>
      </c>
      <c r="E1307">
        <v>3050</v>
      </c>
      <c r="F1307">
        <v>472</v>
      </c>
      <c r="G1307">
        <v>342</v>
      </c>
      <c r="H1307" s="6">
        <v>22</v>
      </c>
      <c r="I1307">
        <v>649.29674701614806</v>
      </c>
      <c r="J1307">
        <v>0.35</v>
      </c>
      <c r="K1307">
        <v>1.66</v>
      </c>
      <c r="L1307">
        <v>50</v>
      </c>
      <c r="M1307">
        <v>5</v>
      </c>
      <c r="N1307">
        <v>2600</v>
      </c>
      <c r="O1307" s="1" t="s">
        <v>64</v>
      </c>
      <c r="Q1307">
        <v>99.999999999999929</v>
      </c>
      <c r="R1307" s="2">
        <v>0.97154759199999996</v>
      </c>
      <c r="S1307">
        <v>98.93734835534076</v>
      </c>
      <c r="T1307" s="2">
        <v>0.94071708399999998</v>
      </c>
    </row>
    <row r="1308" spans="2:20" x14ac:dyDescent="0.25">
      <c r="B1308" s="1" t="s">
        <v>37</v>
      </c>
      <c r="C1308" s="1" t="s">
        <v>12</v>
      </c>
      <c r="D1308" s="1" t="s">
        <v>60</v>
      </c>
      <c r="E1308">
        <v>3050</v>
      </c>
      <c r="F1308">
        <v>472</v>
      </c>
      <c r="G1308">
        <v>342</v>
      </c>
      <c r="H1308" s="6">
        <v>22</v>
      </c>
      <c r="I1308">
        <v>649.29674701614806</v>
      </c>
      <c r="J1308">
        <v>0.35</v>
      </c>
      <c r="K1308">
        <v>1.66</v>
      </c>
      <c r="L1308">
        <v>50</v>
      </c>
      <c r="M1308">
        <v>10</v>
      </c>
      <c r="N1308">
        <v>2600</v>
      </c>
      <c r="O1308" s="1" t="s">
        <v>64</v>
      </c>
      <c r="Q1308">
        <v>99.999999999999929</v>
      </c>
      <c r="R1308" s="2">
        <v>0.97154759199999996</v>
      </c>
      <c r="S1308">
        <v>99.116431387568795</v>
      </c>
      <c r="T1308" s="2">
        <v>0.88606520200000005</v>
      </c>
    </row>
    <row r="1309" spans="2:20" x14ac:dyDescent="0.25">
      <c r="B1309" s="1" t="s">
        <v>37</v>
      </c>
      <c r="C1309" s="1" t="s">
        <v>12</v>
      </c>
      <c r="D1309" s="1" t="s">
        <v>60</v>
      </c>
      <c r="E1309">
        <v>3050</v>
      </c>
      <c r="F1309">
        <v>472</v>
      </c>
      <c r="G1309">
        <v>342</v>
      </c>
      <c r="H1309" s="6">
        <v>22</v>
      </c>
      <c r="I1309">
        <v>649.29674701614806</v>
      </c>
      <c r="J1309">
        <v>0.35</v>
      </c>
      <c r="K1309">
        <v>1.66</v>
      </c>
      <c r="L1309">
        <v>50</v>
      </c>
      <c r="M1309">
        <v>15</v>
      </c>
      <c r="N1309">
        <v>2600</v>
      </c>
      <c r="O1309" s="1" t="s">
        <v>64</v>
      </c>
      <c r="Q1309">
        <v>99.999999999999929</v>
      </c>
      <c r="R1309" s="2">
        <v>0.97154759199999996</v>
      </c>
      <c r="S1309">
        <v>99.265155647311829</v>
      </c>
      <c r="T1309" s="2">
        <v>0.83804369000000001</v>
      </c>
    </row>
    <row r="1310" spans="2:20" x14ac:dyDescent="0.25">
      <c r="B1310" s="1" t="s">
        <v>37</v>
      </c>
      <c r="C1310" s="1" t="s">
        <v>12</v>
      </c>
      <c r="D1310" s="1" t="s">
        <v>60</v>
      </c>
      <c r="E1310">
        <v>3050</v>
      </c>
      <c r="F1310">
        <v>472</v>
      </c>
      <c r="G1310">
        <v>342</v>
      </c>
      <c r="H1310" s="6">
        <v>22</v>
      </c>
      <c r="I1310">
        <v>649.29674701614806</v>
      </c>
      <c r="J1310">
        <v>0.35</v>
      </c>
      <c r="K1310">
        <v>1.66</v>
      </c>
      <c r="L1310">
        <v>50</v>
      </c>
      <c r="M1310">
        <v>20</v>
      </c>
      <c r="N1310">
        <v>2600</v>
      </c>
      <c r="O1310" s="1" t="s">
        <v>64</v>
      </c>
      <c r="Q1310">
        <v>99.999999999999929</v>
      </c>
      <c r="R1310" s="2">
        <v>0.97154759199999996</v>
      </c>
      <c r="S1310">
        <v>99.39054759334401</v>
      </c>
      <c r="T1310" s="2">
        <v>0.79552955400000003</v>
      </c>
    </row>
    <row r="1311" spans="2:20" x14ac:dyDescent="0.25">
      <c r="B1311" s="1" t="s">
        <v>37</v>
      </c>
      <c r="C1311" s="1" t="s">
        <v>12</v>
      </c>
      <c r="D1311" s="1" t="s">
        <v>60</v>
      </c>
      <c r="E1311">
        <v>3050</v>
      </c>
      <c r="F1311">
        <v>472</v>
      </c>
      <c r="G1311">
        <v>342</v>
      </c>
      <c r="H1311" s="6">
        <v>22</v>
      </c>
      <c r="I1311">
        <v>649.29674701614806</v>
      </c>
      <c r="J1311">
        <v>0.35</v>
      </c>
      <c r="K1311">
        <v>1.66</v>
      </c>
      <c r="L1311">
        <v>50</v>
      </c>
      <c r="M1311">
        <v>25</v>
      </c>
      <c r="N1311">
        <v>2600</v>
      </c>
      <c r="O1311" s="1" t="s">
        <v>64</v>
      </c>
      <c r="Q1311">
        <v>99.999999999999929</v>
      </c>
      <c r="R1311" s="2">
        <v>0.97154759199999996</v>
      </c>
      <c r="S1311">
        <v>99.497591531010329</v>
      </c>
      <c r="T1311" s="2">
        <v>0.75766627099999995</v>
      </c>
    </row>
    <row r="1312" spans="2:20" x14ac:dyDescent="0.25">
      <c r="B1312" s="1" t="s">
        <v>37</v>
      </c>
      <c r="C1312" s="1" t="s">
        <v>12</v>
      </c>
      <c r="D1312" s="1" t="s">
        <v>60</v>
      </c>
      <c r="E1312">
        <v>3050</v>
      </c>
      <c r="F1312">
        <v>472</v>
      </c>
      <c r="G1312">
        <v>342</v>
      </c>
      <c r="H1312" s="6">
        <v>22</v>
      </c>
      <c r="I1312">
        <v>649.29674701614806</v>
      </c>
      <c r="J1312">
        <v>0.35</v>
      </c>
      <c r="K1312">
        <v>1.66</v>
      </c>
      <c r="L1312">
        <v>50</v>
      </c>
      <c r="M1312">
        <v>30</v>
      </c>
      <c r="N1312">
        <v>2600</v>
      </c>
      <c r="O1312" s="1" t="s">
        <v>64</v>
      </c>
      <c r="Q1312">
        <v>99.999999999999929</v>
      </c>
      <c r="R1312" s="2">
        <v>0.97154759199999996</v>
      </c>
      <c r="S1312">
        <v>99.589872258204963</v>
      </c>
      <c r="T1312" s="2">
        <v>0.72379313899999997</v>
      </c>
    </row>
    <row r="1313" spans="2:20" x14ac:dyDescent="0.25">
      <c r="B1313" s="1" t="s">
        <v>37</v>
      </c>
      <c r="C1313" s="1" t="s">
        <v>12</v>
      </c>
      <c r="D1313" s="1" t="s">
        <v>60</v>
      </c>
      <c r="E1313">
        <v>3050</v>
      </c>
      <c r="F1313">
        <v>472</v>
      </c>
      <c r="G1313">
        <v>342</v>
      </c>
      <c r="H1313" s="6">
        <v>22</v>
      </c>
      <c r="I1313">
        <v>649.29674701614806</v>
      </c>
      <c r="J1313">
        <v>0.35</v>
      </c>
      <c r="K1313">
        <v>1.66</v>
      </c>
      <c r="L1313">
        <v>100</v>
      </c>
      <c r="M1313">
        <v>5</v>
      </c>
      <c r="N1313">
        <v>2600</v>
      </c>
      <c r="O1313" s="1" t="s">
        <v>64</v>
      </c>
      <c r="Q1313">
        <v>99.999999999999929</v>
      </c>
      <c r="R1313" s="2">
        <v>0.98952666700000003</v>
      </c>
      <c r="S1313">
        <v>99.013336337240816</v>
      </c>
      <c r="T1313" s="2">
        <v>0.94537506299999996</v>
      </c>
    </row>
    <row r="1314" spans="2:20" x14ac:dyDescent="0.25">
      <c r="B1314" s="1" t="s">
        <v>37</v>
      </c>
      <c r="C1314" s="1" t="s">
        <v>12</v>
      </c>
      <c r="D1314" s="1" t="s">
        <v>60</v>
      </c>
      <c r="E1314">
        <v>3050</v>
      </c>
      <c r="F1314">
        <v>472</v>
      </c>
      <c r="G1314">
        <v>342</v>
      </c>
      <c r="H1314" s="6">
        <v>22</v>
      </c>
      <c r="I1314">
        <v>649.29674701614806</v>
      </c>
      <c r="J1314">
        <v>0.35</v>
      </c>
      <c r="K1314">
        <v>1.66</v>
      </c>
      <c r="L1314">
        <v>100</v>
      </c>
      <c r="M1314">
        <v>10</v>
      </c>
      <c r="N1314">
        <v>2600</v>
      </c>
      <c r="O1314" s="1" t="s">
        <v>64</v>
      </c>
      <c r="Q1314">
        <v>99.999999999999929</v>
      </c>
      <c r="R1314" s="2">
        <v>0.98952666700000003</v>
      </c>
      <c r="S1314">
        <v>99.174805291592719</v>
      </c>
      <c r="T1314" s="2">
        <v>0.89448245100000001</v>
      </c>
    </row>
    <row r="1315" spans="2:20" x14ac:dyDescent="0.25">
      <c r="B1315" s="1" t="s">
        <v>37</v>
      </c>
      <c r="C1315" s="1" t="s">
        <v>12</v>
      </c>
      <c r="D1315" s="1" t="s">
        <v>60</v>
      </c>
      <c r="E1315">
        <v>3050</v>
      </c>
      <c r="F1315">
        <v>472</v>
      </c>
      <c r="G1315">
        <v>342</v>
      </c>
      <c r="H1315" s="6">
        <v>22</v>
      </c>
      <c r="I1315">
        <v>649.29674701614806</v>
      </c>
      <c r="J1315">
        <v>0.35</v>
      </c>
      <c r="K1315">
        <v>1.66</v>
      </c>
      <c r="L1315">
        <v>100</v>
      </c>
      <c r="M1315">
        <v>15</v>
      </c>
      <c r="N1315">
        <v>2600</v>
      </c>
      <c r="O1315" s="1" t="s">
        <v>64</v>
      </c>
      <c r="Q1315">
        <v>99.999999999999929</v>
      </c>
      <c r="R1315" s="2">
        <v>0.98952666700000003</v>
      </c>
      <c r="S1315">
        <v>99.310223985332129</v>
      </c>
      <c r="T1315" s="2">
        <v>0.84939735100000002</v>
      </c>
    </row>
    <row r="1316" spans="2:20" x14ac:dyDescent="0.25">
      <c r="B1316" s="1" t="s">
        <v>37</v>
      </c>
      <c r="C1316" s="1" t="s">
        <v>12</v>
      </c>
      <c r="D1316" s="1" t="s">
        <v>60</v>
      </c>
      <c r="E1316">
        <v>3050</v>
      </c>
      <c r="F1316">
        <v>472</v>
      </c>
      <c r="G1316">
        <v>342</v>
      </c>
      <c r="H1316" s="6">
        <v>22</v>
      </c>
      <c r="I1316">
        <v>649.29674701614806</v>
      </c>
      <c r="J1316">
        <v>0.35</v>
      </c>
      <c r="K1316">
        <v>1.66</v>
      </c>
      <c r="L1316">
        <v>100</v>
      </c>
      <c r="M1316">
        <v>20</v>
      </c>
      <c r="N1316">
        <v>2600</v>
      </c>
      <c r="O1316" s="1" t="s">
        <v>64</v>
      </c>
      <c r="Q1316">
        <v>99.999999999999929</v>
      </c>
      <c r="R1316" s="2">
        <v>0.98952666700000003</v>
      </c>
      <c r="S1316">
        <v>99.425516080216127</v>
      </c>
      <c r="T1316" s="2">
        <v>0.80913745800000003</v>
      </c>
    </row>
    <row r="1317" spans="2:20" x14ac:dyDescent="0.25">
      <c r="B1317" s="1" t="s">
        <v>37</v>
      </c>
      <c r="C1317" s="1" t="s">
        <v>12</v>
      </c>
      <c r="D1317" s="1" t="s">
        <v>60</v>
      </c>
      <c r="E1317">
        <v>3050</v>
      </c>
      <c r="F1317">
        <v>472</v>
      </c>
      <c r="G1317">
        <v>342</v>
      </c>
      <c r="H1317" s="6">
        <v>22</v>
      </c>
      <c r="I1317">
        <v>649.29674701614806</v>
      </c>
      <c r="J1317">
        <v>0.35</v>
      </c>
      <c r="K1317">
        <v>1.66</v>
      </c>
      <c r="L1317">
        <v>100</v>
      </c>
      <c r="M1317">
        <v>25</v>
      </c>
      <c r="N1317">
        <v>2600</v>
      </c>
      <c r="O1317" s="1" t="s">
        <v>64</v>
      </c>
      <c r="Q1317">
        <v>99.999999999999929</v>
      </c>
      <c r="R1317" s="2">
        <v>0.98952666700000003</v>
      </c>
      <c r="S1317">
        <v>99.52485538000812</v>
      </c>
      <c r="T1317" s="2">
        <v>0.77297092899999997</v>
      </c>
    </row>
    <row r="1318" spans="2:20" x14ac:dyDescent="0.25">
      <c r="B1318" s="1" t="s">
        <v>37</v>
      </c>
      <c r="C1318" s="1" t="s">
        <v>12</v>
      </c>
      <c r="D1318" s="1" t="s">
        <v>60</v>
      </c>
      <c r="E1318">
        <v>3050</v>
      </c>
      <c r="F1318">
        <v>472</v>
      </c>
      <c r="G1318">
        <v>342</v>
      </c>
      <c r="H1318" s="6">
        <v>22</v>
      </c>
      <c r="I1318">
        <v>649.29674701614806</v>
      </c>
      <c r="J1318">
        <v>0.35</v>
      </c>
      <c r="K1318">
        <v>1.66</v>
      </c>
      <c r="L1318">
        <v>100</v>
      </c>
      <c r="M1318">
        <v>30</v>
      </c>
      <c r="N1318">
        <v>2600</v>
      </c>
      <c r="O1318" s="1" t="s">
        <v>64</v>
      </c>
      <c r="Q1318">
        <v>99.999999999999929</v>
      </c>
      <c r="R1318" s="2">
        <v>0.98952666700000003</v>
      </c>
      <c r="S1318">
        <v>99.611230956119982</v>
      </c>
      <c r="T1318" s="2">
        <v>0.74034662600000001</v>
      </c>
    </row>
    <row r="1319" spans="2:20" x14ac:dyDescent="0.25">
      <c r="B1319" s="1" t="s">
        <v>37</v>
      </c>
      <c r="C1319" s="1" t="s">
        <v>12</v>
      </c>
      <c r="D1319" s="1" t="s">
        <v>60</v>
      </c>
      <c r="E1319">
        <v>3050</v>
      </c>
      <c r="F1319">
        <v>472</v>
      </c>
      <c r="G1319">
        <v>342</v>
      </c>
      <c r="H1319" s="6">
        <v>22</v>
      </c>
      <c r="I1319">
        <v>649.29674701614806</v>
      </c>
      <c r="J1319">
        <v>0.35</v>
      </c>
      <c r="K1319">
        <v>1.66</v>
      </c>
      <c r="L1319">
        <v>150</v>
      </c>
      <c r="M1319">
        <v>5</v>
      </c>
      <c r="N1319">
        <v>2600</v>
      </c>
      <c r="O1319" s="1" t="s">
        <v>64</v>
      </c>
      <c r="Q1319">
        <v>99.999999999999929</v>
      </c>
      <c r="R1319" s="2">
        <v>0.99907240600000002</v>
      </c>
      <c r="S1319">
        <v>99.039781986422696</v>
      </c>
      <c r="T1319" s="2">
        <v>0.94670308999999997</v>
      </c>
    </row>
    <row r="1320" spans="2:20" x14ac:dyDescent="0.25">
      <c r="B1320" s="1" t="s">
        <v>37</v>
      </c>
      <c r="C1320" s="1" t="s">
        <v>12</v>
      </c>
      <c r="D1320" s="1" t="s">
        <v>60</v>
      </c>
      <c r="E1320">
        <v>3050</v>
      </c>
      <c r="F1320">
        <v>472</v>
      </c>
      <c r="G1320">
        <v>342</v>
      </c>
      <c r="H1320" s="6">
        <v>22</v>
      </c>
      <c r="I1320">
        <v>649.29674701614806</v>
      </c>
      <c r="J1320">
        <v>0.35</v>
      </c>
      <c r="K1320">
        <v>1.66</v>
      </c>
      <c r="L1320">
        <v>150</v>
      </c>
      <c r="M1320">
        <v>10</v>
      </c>
      <c r="N1320">
        <v>2600</v>
      </c>
      <c r="O1320" s="1" t="s">
        <v>64</v>
      </c>
      <c r="Q1320">
        <v>99.999999999999929</v>
      </c>
      <c r="R1320" s="2">
        <v>0.99907240600000002</v>
      </c>
      <c r="S1320">
        <v>99.195600848640083</v>
      </c>
      <c r="T1320" s="2">
        <v>0.89693072500000004</v>
      </c>
    </row>
    <row r="1321" spans="2:20" x14ac:dyDescent="0.25">
      <c r="B1321" s="1" t="s">
        <v>37</v>
      </c>
      <c r="C1321" s="1" t="s">
        <v>12</v>
      </c>
      <c r="D1321" s="1" t="s">
        <v>60</v>
      </c>
      <c r="E1321">
        <v>3050</v>
      </c>
      <c r="F1321">
        <v>472</v>
      </c>
      <c r="G1321">
        <v>342</v>
      </c>
      <c r="H1321" s="6">
        <v>22</v>
      </c>
      <c r="I1321">
        <v>649.29674701614806</v>
      </c>
      <c r="J1321">
        <v>0.35</v>
      </c>
      <c r="K1321">
        <v>1.66</v>
      </c>
      <c r="L1321">
        <v>150</v>
      </c>
      <c r="M1321">
        <v>15</v>
      </c>
      <c r="N1321">
        <v>2600</v>
      </c>
      <c r="O1321" s="1" t="s">
        <v>64</v>
      </c>
      <c r="Q1321">
        <v>99.934095944450988</v>
      </c>
      <c r="R1321" s="2">
        <v>0.99907179499999998</v>
      </c>
      <c r="S1321">
        <v>99.326299496324324</v>
      </c>
      <c r="T1321" s="2">
        <v>0.85251219499999997</v>
      </c>
    </row>
    <row r="1322" spans="2:20" x14ac:dyDescent="0.25">
      <c r="B1322" s="1" t="s">
        <v>37</v>
      </c>
      <c r="C1322" s="1" t="s">
        <v>12</v>
      </c>
      <c r="D1322" s="1" t="s">
        <v>60</v>
      </c>
      <c r="E1322">
        <v>3050</v>
      </c>
      <c r="F1322">
        <v>472</v>
      </c>
      <c r="G1322">
        <v>342</v>
      </c>
      <c r="H1322" s="6">
        <v>22</v>
      </c>
      <c r="I1322">
        <v>649.29674701614806</v>
      </c>
      <c r="J1322">
        <v>0.35</v>
      </c>
      <c r="K1322">
        <v>1.66</v>
      </c>
      <c r="L1322">
        <v>150</v>
      </c>
      <c r="M1322">
        <v>20</v>
      </c>
      <c r="N1322">
        <v>2600</v>
      </c>
      <c r="O1322" s="1" t="s">
        <v>64</v>
      </c>
      <c r="Q1322">
        <v>99.934095944450988</v>
      </c>
      <c r="R1322" s="2">
        <v>0.99907179499999998</v>
      </c>
      <c r="S1322">
        <v>99.438122014803611</v>
      </c>
      <c r="T1322" s="2">
        <v>0.81302654200000002</v>
      </c>
    </row>
    <row r="1323" spans="2:20" x14ac:dyDescent="0.25">
      <c r="B1323" s="1" t="s">
        <v>37</v>
      </c>
      <c r="C1323" s="1" t="s">
        <v>12</v>
      </c>
      <c r="D1323" s="1" t="s">
        <v>60</v>
      </c>
      <c r="E1323">
        <v>3050</v>
      </c>
      <c r="F1323">
        <v>472</v>
      </c>
      <c r="G1323">
        <v>342</v>
      </c>
      <c r="H1323" s="6">
        <v>22</v>
      </c>
      <c r="I1323">
        <v>649.29674701614806</v>
      </c>
      <c r="J1323">
        <v>0.35</v>
      </c>
      <c r="K1323">
        <v>1.66</v>
      </c>
      <c r="L1323">
        <v>150</v>
      </c>
      <c r="M1323">
        <v>25</v>
      </c>
      <c r="N1323">
        <v>2600</v>
      </c>
      <c r="O1323" s="1" t="s">
        <v>64</v>
      </c>
      <c r="Q1323">
        <v>99.934095944450988</v>
      </c>
      <c r="R1323" s="2">
        <v>0.99907179499999998</v>
      </c>
      <c r="S1323">
        <v>99.534662500344666</v>
      </c>
      <c r="T1323" s="2">
        <v>0.77750918099999999</v>
      </c>
    </row>
    <row r="1324" spans="2:20" x14ac:dyDescent="0.25">
      <c r="B1324" s="1" t="s">
        <v>37</v>
      </c>
      <c r="C1324" s="1" t="s">
        <v>12</v>
      </c>
      <c r="D1324" s="1" t="s">
        <v>60</v>
      </c>
      <c r="E1324">
        <v>3050</v>
      </c>
      <c r="F1324">
        <v>472</v>
      </c>
      <c r="G1324">
        <v>342</v>
      </c>
      <c r="H1324" s="6">
        <v>22</v>
      </c>
      <c r="I1324">
        <v>649.29674701614806</v>
      </c>
      <c r="J1324">
        <v>0.35</v>
      </c>
      <c r="K1324">
        <v>1.66</v>
      </c>
      <c r="L1324">
        <v>150</v>
      </c>
      <c r="M1324">
        <v>30</v>
      </c>
      <c r="N1324">
        <v>2600</v>
      </c>
      <c r="O1324" s="1" t="s">
        <v>64</v>
      </c>
      <c r="Q1324">
        <v>99.934095944450988</v>
      </c>
      <c r="R1324" s="2">
        <v>0.99907179499999998</v>
      </c>
      <c r="S1324">
        <v>99.618778659945491</v>
      </c>
      <c r="T1324" s="2">
        <v>0.74542109999999995</v>
      </c>
    </row>
    <row r="1325" spans="2:20" x14ac:dyDescent="0.25">
      <c r="B1325" s="1" t="s">
        <v>37</v>
      </c>
      <c r="C1325" s="1" t="s">
        <v>12</v>
      </c>
      <c r="D1325" s="1" t="s">
        <v>60</v>
      </c>
      <c r="E1325">
        <v>3050</v>
      </c>
      <c r="F1325">
        <v>472</v>
      </c>
      <c r="G1325">
        <v>342</v>
      </c>
      <c r="H1325" s="6">
        <v>22</v>
      </c>
      <c r="I1325">
        <v>649.29674701614806</v>
      </c>
      <c r="J1325">
        <v>0.35</v>
      </c>
      <c r="K1325">
        <v>1.66</v>
      </c>
      <c r="L1325">
        <v>200</v>
      </c>
      <c r="M1325">
        <v>5</v>
      </c>
      <c r="N1325">
        <v>2600</v>
      </c>
      <c r="O1325" s="1" t="s">
        <v>64</v>
      </c>
      <c r="Q1325">
        <v>97.711724718953718</v>
      </c>
      <c r="R1325" s="2">
        <v>0.99905070399999996</v>
      </c>
      <c r="S1325">
        <v>99.036621002878192</v>
      </c>
      <c r="T1325" s="2">
        <v>0.947162061</v>
      </c>
    </row>
    <row r="1326" spans="2:20" x14ac:dyDescent="0.25">
      <c r="B1326" s="1" t="s">
        <v>37</v>
      </c>
      <c r="C1326" s="1" t="s">
        <v>12</v>
      </c>
      <c r="D1326" s="1" t="s">
        <v>60</v>
      </c>
      <c r="E1326">
        <v>3050</v>
      </c>
      <c r="F1326">
        <v>472</v>
      </c>
      <c r="G1326">
        <v>342</v>
      </c>
      <c r="H1326" s="6">
        <v>22</v>
      </c>
      <c r="I1326">
        <v>649.29674701614806</v>
      </c>
      <c r="J1326">
        <v>0.35</v>
      </c>
      <c r="K1326">
        <v>1.66</v>
      </c>
      <c r="L1326">
        <v>200</v>
      </c>
      <c r="M1326">
        <v>10</v>
      </c>
      <c r="N1326">
        <v>2600</v>
      </c>
      <c r="O1326" s="1" t="s">
        <v>64</v>
      </c>
      <c r="Q1326">
        <v>97.711724718953718</v>
      </c>
      <c r="R1326" s="2">
        <v>0.99905070399999996</v>
      </c>
      <c r="S1326">
        <v>99.191919744618929</v>
      </c>
      <c r="T1326" s="2">
        <v>0.89744495199999996</v>
      </c>
    </row>
    <row r="1327" spans="2:20" x14ac:dyDescent="0.25">
      <c r="B1327" s="1" t="s">
        <v>37</v>
      </c>
      <c r="C1327" s="1" t="s">
        <v>12</v>
      </c>
      <c r="D1327" s="1" t="s">
        <v>60</v>
      </c>
      <c r="E1327">
        <v>3050</v>
      </c>
      <c r="F1327">
        <v>472</v>
      </c>
      <c r="G1327">
        <v>342</v>
      </c>
      <c r="H1327" s="6">
        <v>22</v>
      </c>
      <c r="I1327">
        <v>649.29674701614806</v>
      </c>
      <c r="J1327">
        <v>0.35</v>
      </c>
      <c r="K1327">
        <v>1.66</v>
      </c>
      <c r="L1327">
        <v>200</v>
      </c>
      <c r="M1327">
        <v>15</v>
      </c>
      <c r="N1327">
        <v>2600</v>
      </c>
      <c r="O1327" s="1" t="s">
        <v>64</v>
      </c>
      <c r="Q1327">
        <v>97.711724718953718</v>
      </c>
      <c r="R1327" s="2">
        <v>0.99905070399999996</v>
      </c>
      <c r="S1327">
        <v>99.323090838168739</v>
      </c>
      <c r="T1327" s="2">
        <v>0.85318364300000005</v>
      </c>
    </row>
    <row r="1328" spans="2:20" x14ac:dyDescent="0.25">
      <c r="B1328" s="1" t="s">
        <v>37</v>
      </c>
      <c r="C1328" s="1" t="s">
        <v>12</v>
      </c>
      <c r="D1328" s="1" t="s">
        <v>60</v>
      </c>
      <c r="E1328">
        <v>3050</v>
      </c>
      <c r="F1328">
        <v>472</v>
      </c>
      <c r="G1328">
        <v>342</v>
      </c>
      <c r="H1328" s="6">
        <v>22</v>
      </c>
      <c r="I1328">
        <v>649.29674701614806</v>
      </c>
      <c r="J1328">
        <v>0.35</v>
      </c>
      <c r="K1328">
        <v>1.66</v>
      </c>
      <c r="L1328">
        <v>200</v>
      </c>
      <c r="M1328">
        <v>20</v>
      </c>
      <c r="N1328">
        <v>2600</v>
      </c>
      <c r="O1328" s="1" t="s">
        <v>64</v>
      </c>
      <c r="Q1328">
        <v>97.711724718953718</v>
      </c>
      <c r="R1328" s="2">
        <v>0.99905070399999996</v>
      </c>
      <c r="S1328">
        <v>99.435275927751931</v>
      </c>
      <c r="T1328" s="2">
        <v>0.81354388499999997</v>
      </c>
    </row>
    <row r="1329" spans="2:20" x14ac:dyDescent="0.25">
      <c r="B1329" s="1" t="s">
        <v>37</v>
      </c>
      <c r="C1329" s="1" t="s">
        <v>12</v>
      </c>
      <c r="D1329" s="1" t="s">
        <v>60</v>
      </c>
      <c r="E1329">
        <v>3050</v>
      </c>
      <c r="F1329">
        <v>472</v>
      </c>
      <c r="G1329">
        <v>342</v>
      </c>
      <c r="H1329" s="6">
        <v>22</v>
      </c>
      <c r="I1329">
        <v>649.29674701614806</v>
      </c>
      <c r="J1329">
        <v>0.35</v>
      </c>
      <c r="K1329">
        <v>1.66</v>
      </c>
      <c r="L1329">
        <v>200</v>
      </c>
      <c r="M1329">
        <v>25</v>
      </c>
      <c r="N1329">
        <v>2600</v>
      </c>
      <c r="O1329" s="1" t="s">
        <v>64</v>
      </c>
      <c r="Q1329">
        <v>97.711724718953718</v>
      </c>
      <c r="R1329" s="2">
        <v>0.99905070399999996</v>
      </c>
      <c r="S1329">
        <v>99.532214471868983</v>
      </c>
      <c r="T1329" s="2">
        <v>0.77787733199999998</v>
      </c>
    </row>
    <row r="1330" spans="2:20" x14ac:dyDescent="0.25">
      <c r="B1330" s="1" t="s">
        <v>37</v>
      </c>
      <c r="C1330" s="1" t="s">
        <v>12</v>
      </c>
      <c r="D1330" s="1" t="s">
        <v>60</v>
      </c>
      <c r="E1330">
        <v>3050</v>
      </c>
      <c r="F1330">
        <v>472</v>
      </c>
      <c r="G1330">
        <v>342</v>
      </c>
      <c r="H1330" s="6">
        <v>22</v>
      </c>
      <c r="I1330">
        <v>649.29674701614806</v>
      </c>
      <c r="J1330">
        <v>0.35</v>
      </c>
      <c r="K1330">
        <v>1.66</v>
      </c>
      <c r="L1330">
        <v>200</v>
      </c>
      <c r="M1330">
        <v>30</v>
      </c>
      <c r="N1330">
        <v>2600</v>
      </c>
      <c r="O1330" s="1" t="s">
        <v>64</v>
      </c>
      <c r="Q1330">
        <v>97.711724718953718</v>
      </c>
      <c r="R1330" s="2">
        <v>0.99905070399999996</v>
      </c>
      <c r="S1330">
        <v>99.616656124694529</v>
      </c>
      <c r="T1330" s="2">
        <v>0.74567791000000005</v>
      </c>
    </row>
    <row r="1331" spans="2:20" x14ac:dyDescent="0.25">
      <c r="B1331" s="1" t="s">
        <v>37</v>
      </c>
      <c r="C1331" s="1" t="s">
        <v>12</v>
      </c>
      <c r="D1331" s="1" t="s">
        <v>60</v>
      </c>
      <c r="E1331">
        <v>3050</v>
      </c>
      <c r="F1331">
        <v>472</v>
      </c>
      <c r="G1331">
        <v>342</v>
      </c>
      <c r="H1331" s="6">
        <v>22</v>
      </c>
      <c r="I1331">
        <v>649.29674701614806</v>
      </c>
      <c r="J1331">
        <v>0.35</v>
      </c>
      <c r="K1331">
        <v>1.66</v>
      </c>
      <c r="L1331">
        <v>250</v>
      </c>
      <c r="M1331">
        <v>5</v>
      </c>
      <c r="N1331">
        <v>2600</v>
      </c>
      <c r="O1331" s="1" t="s">
        <v>64</v>
      </c>
      <c r="Q1331">
        <v>93.303483420220175</v>
      </c>
      <c r="R1331" s="2">
        <v>0.99900589699999998</v>
      </c>
      <c r="S1331">
        <v>99.031310393010614</v>
      </c>
      <c r="T1331" s="2">
        <v>0.94664461</v>
      </c>
    </row>
    <row r="1332" spans="2:20" x14ac:dyDescent="0.25">
      <c r="B1332" s="1" t="s">
        <v>37</v>
      </c>
      <c r="C1332" s="1" t="s">
        <v>12</v>
      </c>
      <c r="D1332" s="1" t="s">
        <v>60</v>
      </c>
      <c r="E1332">
        <v>3050</v>
      </c>
      <c r="F1332">
        <v>472</v>
      </c>
      <c r="G1332">
        <v>342</v>
      </c>
      <c r="H1332" s="6">
        <v>22</v>
      </c>
      <c r="I1332">
        <v>649.29674701614806</v>
      </c>
      <c r="J1332">
        <v>0.35</v>
      </c>
      <c r="K1332">
        <v>1.66</v>
      </c>
      <c r="L1332">
        <v>250</v>
      </c>
      <c r="M1332">
        <v>10</v>
      </c>
      <c r="N1332">
        <v>2600</v>
      </c>
      <c r="O1332" s="1" t="s">
        <v>64</v>
      </c>
      <c r="Q1332">
        <v>93.303483420220175</v>
      </c>
      <c r="R1332" s="2">
        <v>0.99900589699999998</v>
      </c>
      <c r="S1332">
        <v>99.188037628716586</v>
      </c>
      <c r="T1332" s="2">
        <v>0.89653835100000001</v>
      </c>
    </row>
    <row r="1333" spans="2:20" x14ac:dyDescent="0.25">
      <c r="B1333" s="1" t="s">
        <v>37</v>
      </c>
      <c r="C1333" s="1" t="s">
        <v>12</v>
      </c>
      <c r="D1333" s="1" t="s">
        <v>60</v>
      </c>
      <c r="E1333">
        <v>3050</v>
      </c>
      <c r="F1333">
        <v>472</v>
      </c>
      <c r="G1333">
        <v>342</v>
      </c>
      <c r="H1333" s="6">
        <v>22</v>
      </c>
      <c r="I1333">
        <v>649.29674701614806</v>
      </c>
      <c r="J1333">
        <v>0.35</v>
      </c>
      <c r="K1333">
        <v>1.66</v>
      </c>
      <c r="L1333">
        <v>250</v>
      </c>
      <c r="M1333">
        <v>15</v>
      </c>
      <c r="N1333">
        <v>2600</v>
      </c>
      <c r="O1333" s="1" t="s">
        <v>64</v>
      </c>
      <c r="Q1333">
        <v>93.303483420220175</v>
      </c>
      <c r="R1333" s="2">
        <v>0.99900589699999998</v>
      </c>
      <c r="S1333">
        <v>99.32018338332</v>
      </c>
      <c r="T1333" s="2">
        <v>0.85201178899999996</v>
      </c>
    </row>
    <row r="1334" spans="2:20" x14ac:dyDescent="0.25">
      <c r="B1334" s="1" t="s">
        <v>37</v>
      </c>
      <c r="C1334" s="1" t="s">
        <v>12</v>
      </c>
      <c r="D1334" s="1" t="s">
        <v>60</v>
      </c>
      <c r="E1334">
        <v>3050</v>
      </c>
      <c r="F1334">
        <v>472</v>
      </c>
      <c r="G1334">
        <v>342</v>
      </c>
      <c r="H1334" s="6">
        <v>22</v>
      </c>
      <c r="I1334">
        <v>649.29674701614806</v>
      </c>
      <c r="J1334">
        <v>0.35</v>
      </c>
      <c r="K1334">
        <v>1.66</v>
      </c>
      <c r="L1334">
        <v>250</v>
      </c>
      <c r="M1334">
        <v>20</v>
      </c>
      <c r="N1334">
        <v>2600</v>
      </c>
      <c r="O1334" s="1" t="s">
        <v>64</v>
      </c>
      <c r="Q1334">
        <v>93.303483420220175</v>
      </c>
      <c r="R1334" s="2">
        <v>0.99900589699999998</v>
      </c>
      <c r="S1334">
        <v>99.433032241584797</v>
      </c>
      <c r="T1334" s="2">
        <v>0.81219971599999996</v>
      </c>
    </row>
    <row r="1335" spans="2:20" x14ac:dyDescent="0.25">
      <c r="B1335" s="1" t="s">
        <v>37</v>
      </c>
      <c r="C1335" s="1" t="s">
        <v>12</v>
      </c>
      <c r="D1335" s="1" t="s">
        <v>60</v>
      </c>
      <c r="E1335">
        <v>3050</v>
      </c>
      <c r="F1335">
        <v>472</v>
      </c>
      <c r="G1335">
        <v>342</v>
      </c>
      <c r="H1335" s="6">
        <v>22</v>
      </c>
      <c r="I1335">
        <v>649.29674701614806</v>
      </c>
      <c r="J1335">
        <v>0.35</v>
      </c>
      <c r="K1335">
        <v>1.66</v>
      </c>
      <c r="L1335">
        <v>250</v>
      </c>
      <c r="M1335">
        <v>25</v>
      </c>
      <c r="N1335">
        <v>2600</v>
      </c>
      <c r="O1335" s="1" t="s">
        <v>64</v>
      </c>
      <c r="Q1335">
        <v>93.303483420220175</v>
      </c>
      <c r="R1335" s="2">
        <v>0.99900589699999998</v>
      </c>
      <c r="S1335">
        <v>99.530419208126361</v>
      </c>
      <c r="T1335" s="2">
        <v>0.776430336</v>
      </c>
    </row>
    <row r="1336" spans="2:20" x14ac:dyDescent="0.25">
      <c r="B1336" s="1" t="s">
        <v>37</v>
      </c>
      <c r="C1336" s="1" t="s">
        <v>12</v>
      </c>
      <c r="D1336" s="1" t="s">
        <v>60</v>
      </c>
      <c r="E1336">
        <v>3050</v>
      </c>
      <c r="F1336">
        <v>472</v>
      </c>
      <c r="G1336">
        <v>342</v>
      </c>
      <c r="H1336" s="6">
        <v>22</v>
      </c>
      <c r="I1336">
        <v>649.29674701614806</v>
      </c>
      <c r="J1336">
        <v>0.35</v>
      </c>
      <c r="K1336">
        <v>1.66</v>
      </c>
      <c r="L1336">
        <v>250</v>
      </c>
      <c r="M1336">
        <v>30</v>
      </c>
      <c r="N1336">
        <v>2600</v>
      </c>
      <c r="O1336" s="1" t="s">
        <v>64</v>
      </c>
      <c r="Q1336">
        <v>93.303483420220175</v>
      </c>
      <c r="R1336" s="2">
        <v>0.99900589699999998</v>
      </c>
      <c r="S1336">
        <v>99.61515982217162</v>
      </c>
      <c r="T1336" s="2">
        <v>0.74417933400000003</v>
      </c>
    </row>
    <row r="1337" spans="2:20" x14ac:dyDescent="0.25">
      <c r="B1337" s="1" t="s">
        <v>37</v>
      </c>
      <c r="C1337" s="1" t="s">
        <v>12</v>
      </c>
      <c r="D1337" s="1" t="s">
        <v>60</v>
      </c>
      <c r="E1337">
        <v>3050</v>
      </c>
      <c r="F1337">
        <v>472</v>
      </c>
      <c r="G1337">
        <v>342</v>
      </c>
      <c r="H1337" s="6">
        <v>22</v>
      </c>
      <c r="I1337">
        <v>649.29674701614806</v>
      </c>
      <c r="J1337">
        <v>0.35</v>
      </c>
      <c r="K1337">
        <v>1.66</v>
      </c>
      <c r="L1337">
        <v>250</v>
      </c>
      <c r="M1337">
        <v>35</v>
      </c>
      <c r="N1337">
        <v>2600</v>
      </c>
      <c r="O1337" s="1" t="s">
        <v>64</v>
      </c>
      <c r="Q1337">
        <v>93.303483420220175</v>
      </c>
      <c r="R1337" s="2">
        <v>0.99900589699999998</v>
      </c>
      <c r="S1337">
        <v>99.689337938582909</v>
      </c>
      <c r="T1337" s="2">
        <v>0.71504281400000003</v>
      </c>
    </row>
    <row r="1338" spans="2:20" x14ac:dyDescent="0.25">
      <c r="B1338" s="1" t="s">
        <v>37</v>
      </c>
      <c r="C1338" s="1" t="s">
        <v>12</v>
      </c>
      <c r="D1338" s="1" t="s">
        <v>60</v>
      </c>
      <c r="E1338">
        <v>3050</v>
      </c>
      <c r="F1338">
        <v>472</v>
      </c>
      <c r="G1338">
        <v>342</v>
      </c>
      <c r="H1338" s="6">
        <v>22</v>
      </c>
      <c r="I1338">
        <v>649.29674701614806</v>
      </c>
      <c r="J1338">
        <v>0.35</v>
      </c>
      <c r="K1338">
        <v>1.66</v>
      </c>
      <c r="L1338">
        <v>300</v>
      </c>
      <c r="M1338">
        <v>5</v>
      </c>
      <c r="N1338">
        <v>2600</v>
      </c>
      <c r="O1338" s="1" t="s">
        <v>64</v>
      </c>
      <c r="Q1338">
        <v>88.284640252152528</v>
      </c>
      <c r="R1338" s="2">
        <v>0.99894944399999996</v>
      </c>
      <c r="S1338">
        <v>99.028286687381694</v>
      </c>
      <c r="T1338" s="2">
        <v>0.94635030899999995</v>
      </c>
    </row>
    <row r="1339" spans="2:20" x14ac:dyDescent="0.25">
      <c r="B1339" s="1" t="s">
        <v>37</v>
      </c>
      <c r="C1339" s="1" t="s">
        <v>12</v>
      </c>
      <c r="D1339" s="1" t="s">
        <v>60</v>
      </c>
      <c r="E1339">
        <v>3050</v>
      </c>
      <c r="F1339">
        <v>472</v>
      </c>
      <c r="G1339">
        <v>342</v>
      </c>
      <c r="H1339" s="6">
        <v>22</v>
      </c>
      <c r="I1339">
        <v>649.29674701614806</v>
      </c>
      <c r="J1339">
        <v>0.35</v>
      </c>
      <c r="K1339">
        <v>1.66</v>
      </c>
      <c r="L1339">
        <v>300</v>
      </c>
      <c r="M1339">
        <v>10</v>
      </c>
      <c r="N1339">
        <v>2600</v>
      </c>
      <c r="O1339" s="1" t="s">
        <v>64</v>
      </c>
      <c r="Q1339">
        <v>88.284640252152528</v>
      </c>
      <c r="R1339" s="2">
        <v>0.99894944399999996</v>
      </c>
      <c r="S1339">
        <v>99.185830721353938</v>
      </c>
      <c r="T1339" s="2">
        <v>0.89602344300000003</v>
      </c>
    </row>
    <row r="1340" spans="2:20" x14ac:dyDescent="0.25">
      <c r="B1340" s="1" t="s">
        <v>37</v>
      </c>
      <c r="C1340" s="1" t="s">
        <v>12</v>
      </c>
      <c r="D1340" s="1" t="s">
        <v>60</v>
      </c>
      <c r="E1340">
        <v>3050</v>
      </c>
      <c r="F1340">
        <v>472</v>
      </c>
      <c r="G1340">
        <v>342</v>
      </c>
      <c r="H1340" s="6">
        <v>22</v>
      </c>
      <c r="I1340">
        <v>649.29674701614806</v>
      </c>
      <c r="J1340">
        <v>0.35</v>
      </c>
      <c r="K1340">
        <v>1.66</v>
      </c>
      <c r="L1340">
        <v>300</v>
      </c>
      <c r="M1340">
        <v>15</v>
      </c>
      <c r="N1340">
        <v>2600</v>
      </c>
      <c r="O1340" s="1" t="s">
        <v>64</v>
      </c>
      <c r="Q1340">
        <v>88.284640252152528</v>
      </c>
      <c r="R1340" s="2">
        <v>0.99894944399999996</v>
      </c>
      <c r="S1340">
        <v>99.318531709262203</v>
      </c>
      <c r="T1340" s="2">
        <v>0.85134706699999996</v>
      </c>
    </row>
    <row r="1341" spans="2:20" x14ac:dyDescent="0.25">
      <c r="B1341" s="1" t="s">
        <v>37</v>
      </c>
      <c r="C1341" s="1" t="s">
        <v>12</v>
      </c>
      <c r="D1341" s="1" t="s">
        <v>60</v>
      </c>
      <c r="E1341">
        <v>3050</v>
      </c>
      <c r="F1341">
        <v>472</v>
      </c>
      <c r="G1341">
        <v>342</v>
      </c>
      <c r="H1341" s="6">
        <v>22</v>
      </c>
      <c r="I1341">
        <v>649.29674701614806</v>
      </c>
      <c r="J1341">
        <v>0.35</v>
      </c>
      <c r="K1341">
        <v>1.66</v>
      </c>
      <c r="L1341">
        <v>300</v>
      </c>
      <c r="M1341">
        <v>20</v>
      </c>
      <c r="N1341">
        <v>2600</v>
      </c>
      <c r="O1341" s="1" t="s">
        <v>64</v>
      </c>
      <c r="Q1341">
        <v>88.284640252152528</v>
      </c>
      <c r="R1341" s="2">
        <v>0.99894944399999996</v>
      </c>
      <c r="S1341">
        <v>99.431757574390389</v>
      </c>
      <c r="T1341" s="2">
        <v>0.81143778</v>
      </c>
    </row>
    <row r="1342" spans="2:20" x14ac:dyDescent="0.25">
      <c r="B1342" s="1" t="s">
        <v>37</v>
      </c>
      <c r="C1342" s="1" t="s">
        <v>12</v>
      </c>
      <c r="D1342" s="1" t="s">
        <v>60</v>
      </c>
      <c r="E1342">
        <v>3050</v>
      </c>
      <c r="F1342">
        <v>472</v>
      </c>
      <c r="G1342">
        <v>342</v>
      </c>
      <c r="H1342" s="6">
        <v>22</v>
      </c>
      <c r="I1342">
        <v>649.29674701614806</v>
      </c>
      <c r="J1342">
        <v>0.35</v>
      </c>
      <c r="K1342">
        <v>1.66</v>
      </c>
      <c r="L1342">
        <v>300</v>
      </c>
      <c r="M1342">
        <v>25</v>
      </c>
      <c r="N1342">
        <v>2600</v>
      </c>
      <c r="O1342" s="1" t="s">
        <v>64</v>
      </c>
      <c r="Q1342">
        <v>88.284640252152528</v>
      </c>
      <c r="R1342" s="2">
        <v>0.99894944399999996</v>
      </c>
      <c r="S1342">
        <v>99.52939960523058</v>
      </c>
      <c r="T1342" s="2">
        <v>0.77561032100000005</v>
      </c>
    </row>
    <row r="1343" spans="2:20" x14ac:dyDescent="0.25">
      <c r="B1343" s="1" t="s">
        <v>37</v>
      </c>
      <c r="C1343" s="1" t="s">
        <v>12</v>
      </c>
      <c r="D1343" s="1" t="s">
        <v>60</v>
      </c>
      <c r="E1343">
        <v>3050</v>
      </c>
      <c r="F1343">
        <v>472</v>
      </c>
      <c r="G1343">
        <v>342</v>
      </c>
      <c r="H1343" s="6">
        <v>22</v>
      </c>
      <c r="I1343">
        <v>649.29674701614806</v>
      </c>
      <c r="J1343">
        <v>0.35</v>
      </c>
      <c r="K1343">
        <v>1.66</v>
      </c>
      <c r="L1343">
        <v>300</v>
      </c>
      <c r="M1343">
        <v>30</v>
      </c>
      <c r="N1343">
        <v>2600</v>
      </c>
      <c r="O1343" s="1" t="s">
        <v>64</v>
      </c>
      <c r="Q1343">
        <v>88.284640252152528</v>
      </c>
      <c r="R1343" s="2">
        <v>0.99894944399999996</v>
      </c>
      <c r="S1343">
        <v>99.614310553455937</v>
      </c>
      <c r="T1343" s="2">
        <v>0.74333001499999996</v>
      </c>
    </row>
    <row r="1344" spans="2:20" x14ac:dyDescent="0.25">
      <c r="B1344" s="1" t="s">
        <v>37</v>
      </c>
      <c r="C1344" s="1" t="s">
        <v>12</v>
      </c>
      <c r="D1344" s="1" t="s">
        <v>60</v>
      </c>
      <c r="E1344">
        <v>3050</v>
      </c>
      <c r="F1344">
        <v>472</v>
      </c>
      <c r="G1344">
        <v>342</v>
      </c>
      <c r="H1344" s="6">
        <v>22</v>
      </c>
      <c r="I1344">
        <v>649.29674701614806</v>
      </c>
      <c r="J1344">
        <v>0.35</v>
      </c>
      <c r="K1344">
        <v>1.66</v>
      </c>
      <c r="L1344">
        <v>300</v>
      </c>
      <c r="M1344">
        <v>35</v>
      </c>
      <c r="N1344">
        <v>2600</v>
      </c>
      <c r="O1344" s="1" t="s">
        <v>64</v>
      </c>
      <c r="Q1344">
        <v>88.284640252152528</v>
      </c>
      <c r="R1344" s="2">
        <v>0.99894944399999996</v>
      </c>
      <c r="S1344">
        <v>99.688600850418013</v>
      </c>
      <c r="T1344" s="2">
        <v>0.71418472700000002</v>
      </c>
    </row>
    <row r="1345" spans="2:20" x14ac:dyDescent="0.25">
      <c r="B1345" s="1" t="s">
        <v>37</v>
      </c>
      <c r="C1345" s="1" t="s">
        <v>12</v>
      </c>
      <c r="D1345" s="1" t="s">
        <v>60</v>
      </c>
      <c r="E1345">
        <v>3050</v>
      </c>
      <c r="F1345">
        <v>472</v>
      </c>
      <c r="G1345">
        <v>342</v>
      </c>
      <c r="H1345" s="6">
        <v>22</v>
      </c>
      <c r="I1345">
        <v>649.29674701614806</v>
      </c>
      <c r="J1345">
        <v>0.35</v>
      </c>
      <c r="K1345">
        <v>1.66</v>
      </c>
      <c r="L1345">
        <v>350</v>
      </c>
      <c r="M1345">
        <v>5</v>
      </c>
      <c r="N1345">
        <v>2600</v>
      </c>
      <c r="O1345" s="1" t="s">
        <v>64</v>
      </c>
      <c r="Q1345">
        <v>83.035713573960479</v>
      </c>
      <c r="R1345" s="2">
        <v>0.99888310899999999</v>
      </c>
      <c r="S1345">
        <v>99.026145307583988</v>
      </c>
      <c r="T1345" s="2">
        <v>0.94614231999999998</v>
      </c>
    </row>
    <row r="1346" spans="2:20" x14ac:dyDescent="0.25">
      <c r="B1346" s="1" t="s">
        <v>37</v>
      </c>
      <c r="C1346" s="1" t="s">
        <v>12</v>
      </c>
      <c r="D1346" s="1" t="s">
        <v>60</v>
      </c>
      <c r="E1346">
        <v>3050</v>
      </c>
      <c r="F1346">
        <v>472</v>
      </c>
      <c r="G1346">
        <v>342</v>
      </c>
      <c r="H1346" s="6">
        <v>22</v>
      </c>
      <c r="I1346">
        <v>649.29674701614806</v>
      </c>
      <c r="J1346">
        <v>0.35</v>
      </c>
      <c r="K1346">
        <v>1.66</v>
      </c>
      <c r="L1346">
        <v>350</v>
      </c>
      <c r="M1346">
        <v>10</v>
      </c>
      <c r="N1346">
        <v>2600</v>
      </c>
      <c r="O1346" s="1" t="s">
        <v>64</v>
      </c>
      <c r="Q1346">
        <v>83.035713573960479</v>
      </c>
      <c r="R1346" s="2">
        <v>0.99888310899999999</v>
      </c>
      <c r="S1346">
        <v>99.184267193266109</v>
      </c>
      <c r="T1346" s="2">
        <v>0.89565993099999996</v>
      </c>
    </row>
    <row r="1347" spans="2:20" x14ac:dyDescent="0.25">
      <c r="B1347" s="1" t="s">
        <v>37</v>
      </c>
      <c r="C1347" s="1" t="s">
        <v>12</v>
      </c>
      <c r="D1347" s="1" t="s">
        <v>60</v>
      </c>
      <c r="E1347">
        <v>3050</v>
      </c>
      <c r="F1347">
        <v>472</v>
      </c>
      <c r="G1347">
        <v>342</v>
      </c>
      <c r="H1347" s="6">
        <v>22</v>
      </c>
      <c r="I1347">
        <v>649.29674701614806</v>
      </c>
      <c r="J1347">
        <v>0.35</v>
      </c>
      <c r="K1347">
        <v>1.66</v>
      </c>
      <c r="L1347">
        <v>350</v>
      </c>
      <c r="M1347">
        <v>15</v>
      </c>
      <c r="N1347">
        <v>2600</v>
      </c>
      <c r="O1347" s="1" t="s">
        <v>64</v>
      </c>
      <c r="Q1347">
        <v>83.035713573960479</v>
      </c>
      <c r="R1347" s="2">
        <v>0.99888310899999999</v>
      </c>
      <c r="S1347">
        <v>99.317361323170161</v>
      </c>
      <c r="T1347" s="2">
        <v>0.850877942</v>
      </c>
    </row>
    <row r="1348" spans="2:20" x14ac:dyDescent="0.25">
      <c r="B1348" s="1" t="s">
        <v>37</v>
      </c>
      <c r="C1348" s="1" t="s">
        <v>12</v>
      </c>
      <c r="D1348" s="1" t="s">
        <v>60</v>
      </c>
      <c r="E1348">
        <v>3050</v>
      </c>
      <c r="F1348">
        <v>472</v>
      </c>
      <c r="G1348">
        <v>342</v>
      </c>
      <c r="H1348" s="6">
        <v>22</v>
      </c>
      <c r="I1348">
        <v>649.29674701614806</v>
      </c>
      <c r="J1348">
        <v>0.35</v>
      </c>
      <c r="K1348">
        <v>1.66</v>
      </c>
      <c r="L1348">
        <v>350</v>
      </c>
      <c r="M1348">
        <v>20</v>
      </c>
      <c r="N1348">
        <v>2600</v>
      </c>
      <c r="O1348" s="1" t="s">
        <v>64</v>
      </c>
      <c r="Q1348">
        <v>83.035713573960479</v>
      </c>
      <c r="R1348" s="2">
        <v>0.99888310899999999</v>
      </c>
      <c r="S1348">
        <v>99.430854165553583</v>
      </c>
      <c r="T1348" s="2">
        <v>0.81090010199999996</v>
      </c>
    </row>
    <row r="1349" spans="2:20" x14ac:dyDescent="0.25">
      <c r="B1349" s="1" t="s">
        <v>37</v>
      </c>
      <c r="C1349" s="1" t="s">
        <v>12</v>
      </c>
      <c r="D1349" s="1" t="s">
        <v>60</v>
      </c>
      <c r="E1349">
        <v>3050</v>
      </c>
      <c r="F1349">
        <v>472</v>
      </c>
      <c r="G1349">
        <v>342</v>
      </c>
      <c r="H1349" s="6">
        <v>22</v>
      </c>
      <c r="I1349">
        <v>649.29674701614806</v>
      </c>
      <c r="J1349">
        <v>0.35</v>
      </c>
      <c r="K1349">
        <v>1.66</v>
      </c>
      <c r="L1349">
        <v>350</v>
      </c>
      <c r="M1349">
        <v>25</v>
      </c>
      <c r="N1349">
        <v>2600</v>
      </c>
      <c r="O1349" s="1" t="s">
        <v>64</v>
      </c>
      <c r="Q1349">
        <v>83.035713573960479</v>
      </c>
      <c r="R1349" s="2">
        <v>0.99888310899999999</v>
      </c>
      <c r="S1349">
        <v>99.528677363674674</v>
      </c>
      <c r="T1349" s="2">
        <v>0.77503162000000003</v>
      </c>
    </row>
    <row r="1350" spans="2:20" x14ac:dyDescent="0.25">
      <c r="B1350" s="1" t="s">
        <v>37</v>
      </c>
      <c r="C1350" s="1" t="s">
        <v>12</v>
      </c>
      <c r="D1350" s="1" t="s">
        <v>60</v>
      </c>
      <c r="E1350">
        <v>3050</v>
      </c>
      <c r="F1350">
        <v>472</v>
      </c>
      <c r="G1350">
        <v>342</v>
      </c>
      <c r="H1350" s="6">
        <v>22</v>
      </c>
      <c r="I1350">
        <v>649.29674701614806</v>
      </c>
      <c r="J1350">
        <v>0.35</v>
      </c>
      <c r="K1350">
        <v>1.66</v>
      </c>
      <c r="L1350">
        <v>350</v>
      </c>
      <c r="M1350">
        <v>30</v>
      </c>
      <c r="N1350">
        <v>2600</v>
      </c>
      <c r="O1350" s="1" t="s">
        <v>64</v>
      </c>
      <c r="Q1350">
        <v>83.035713573960479</v>
      </c>
      <c r="R1350" s="2">
        <v>0.99888310899999999</v>
      </c>
      <c r="S1350">
        <v>99.613708933769345</v>
      </c>
      <c r="T1350" s="2">
        <v>0.74273051800000001</v>
      </c>
    </row>
    <row r="1351" spans="2:20" x14ac:dyDescent="0.25">
      <c r="B1351" s="1" t="s">
        <v>37</v>
      </c>
      <c r="C1351" s="1" t="s">
        <v>12</v>
      </c>
      <c r="D1351" s="1" t="s">
        <v>60</v>
      </c>
      <c r="E1351">
        <v>3050</v>
      </c>
      <c r="F1351">
        <v>472</v>
      </c>
      <c r="G1351">
        <v>342</v>
      </c>
      <c r="H1351" s="6">
        <v>22</v>
      </c>
      <c r="I1351">
        <v>649.29674701614806</v>
      </c>
      <c r="J1351">
        <v>0.35</v>
      </c>
      <c r="K1351">
        <v>1.66</v>
      </c>
      <c r="L1351">
        <v>350</v>
      </c>
      <c r="M1351">
        <v>35</v>
      </c>
      <c r="N1351">
        <v>2600</v>
      </c>
      <c r="O1351" s="1" t="s">
        <v>64</v>
      </c>
      <c r="Q1351">
        <v>83.035713573960479</v>
      </c>
      <c r="R1351" s="2">
        <v>0.99888310899999999</v>
      </c>
      <c r="S1351">
        <v>99.688079257195881</v>
      </c>
      <c r="T1351" s="2">
        <v>0.71357887200000003</v>
      </c>
    </row>
    <row r="1352" spans="2:20" x14ac:dyDescent="0.25">
      <c r="B1352" s="1" t="s">
        <v>37</v>
      </c>
      <c r="C1352" s="1" t="s">
        <v>12</v>
      </c>
      <c r="D1352" s="1" t="s">
        <v>60</v>
      </c>
      <c r="E1352">
        <v>3050</v>
      </c>
      <c r="F1352">
        <v>472</v>
      </c>
      <c r="G1352">
        <v>342</v>
      </c>
      <c r="H1352" s="6">
        <v>22</v>
      </c>
      <c r="I1352">
        <v>649.29674701614806</v>
      </c>
      <c r="J1352">
        <v>0.35</v>
      </c>
      <c r="K1352">
        <v>1.66</v>
      </c>
      <c r="L1352">
        <v>400</v>
      </c>
      <c r="M1352">
        <v>5</v>
      </c>
      <c r="N1352">
        <v>2600</v>
      </c>
      <c r="O1352" s="1" t="s">
        <v>64</v>
      </c>
      <c r="Q1352">
        <v>77.672342017400922</v>
      </c>
      <c r="R1352" s="2">
        <v>0.99880607899999996</v>
      </c>
      <c r="S1352">
        <v>99.024445500964887</v>
      </c>
      <c r="T1352" s="2">
        <v>0.94597756499999996</v>
      </c>
    </row>
    <row r="1353" spans="2:20" x14ac:dyDescent="0.25">
      <c r="B1353" s="1" t="s">
        <v>37</v>
      </c>
      <c r="C1353" s="1" t="s">
        <v>12</v>
      </c>
      <c r="D1353" s="1" t="s">
        <v>60</v>
      </c>
      <c r="E1353">
        <v>3050</v>
      </c>
      <c r="F1353">
        <v>472</v>
      </c>
      <c r="G1353">
        <v>342</v>
      </c>
      <c r="H1353" s="6">
        <v>22</v>
      </c>
      <c r="I1353">
        <v>649.29674701614806</v>
      </c>
      <c r="J1353">
        <v>0.35</v>
      </c>
      <c r="K1353">
        <v>1.66</v>
      </c>
      <c r="L1353">
        <v>400</v>
      </c>
      <c r="M1353">
        <v>10</v>
      </c>
      <c r="N1353">
        <v>2600</v>
      </c>
      <c r="O1353" s="1" t="s">
        <v>64</v>
      </c>
      <c r="Q1353">
        <v>77.672342017400922</v>
      </c>
      <c r="R1353" s="2">
        <v>0.99880607899999996</v>
      </c>
      <c r="S1353">
        <v>99.183025709471011</v>
      </c>
      <c r="T1353" s="2">
        <v>0.89537225799999998</v>
      </c>
    </row>
    <row r="1354" spans="2:20" x14ac:dyDescent="0.25">
      <c r="B1354" s="1" t="s">
        <v>37</v>
      </c>
      <c r="C1354" s="1" t="s">
        <v>12</v>
      </c>
      <c r="D1354" s="1" t="s">
        <v>60</v>
      </c>
      <c r="E1354">
        <v>3050</v>
      </c>
      <c r="F1354">
        <v>472</v>
      </c>
      <c r="G1354">
        <v>342</v>
      </c>
      <c r="H1354" s="6">
        <v>22</v>
      </c>
      <c r="I1354">
        <v>649.29674701614806</v>
      </c>
      <c r="J1354">
        <v>0.35</v>
      </c>
      <c r="K1354">
        <v>1.66</v>
      </c>
      <c r="L1354">
        <v>400</v>
      </c>
      <c r="M1354">
        <v>15</v>
      </c>
      <c r="N1354">
        <v>2600</v>
      </c>
      <c r="O1354" s="1" t="s">
        <v>64</v>
      </c>
      <c r="Q1354">
        <v>77.672342017400922</v>
      </c>
      <c r="R1354" s="2">
        <v>0.99880607899999996</v>
      </c>
      <c r="S1354">
        <v>99.316431921959406</v>
      </c>
      <c r="T1354" s="2">
        <v>0.85050673899999996</v>
      </c>
    </row>
    <row r="1355" spans="2:20" x14ac:dyDescent="0.25">
      <c r="B1355" s="1" t="s">
        <v>37</v>
      </c>
      <c r="C1355" s="1" t="s">
        <v>12</v>
      </c>
      <c r="D1355" s="1" t="s">
        <v>60</v>
      </c>
      <c r="E1355">
        <v>3050</v>
      </c>
      <c r="F1355">
        <v>472</v>
      </c>
      <c r="G1355">
        <v>342</v>
      </c>
      <c r="H1355" s="6">
        <v>22</v>
      </c>
      <c r="I1355">
        <v>649.29674701614806</v>
      </c>
      <c r="J1355">
        <v>0.35</v>
      </c>
      <c r="K1355">
        <v>1.66</v>
      </c>
      <c r="L1355">
        <v>400</v>
      </c>
      <c r="M1355">
        <v>20</v>
      </c>
      <c r="N1355">
        <v>2600</v>
      </c>
      <c r="O1355" s="1" t="s">
        <v>64</v>
      </c>
      <c r="Q1355">
        <v>77.672342017400922</v>
      </c>
      <c r="R1355" s="2">
        <v>0.99880607899999996</v>
      </c>
      <c r="S1355">
        <v>99.430136746260018</v>
      </c>
      <c r="T1355" s="2">
        <v>0.81047465500000004</v>
      </c>
    </row>
    <row r="1356" spans="2:20" x14ac:dyDescent="0.25">
      <c r="B1356" s="1" t="s">
        <v>37</v>
      </c>
      <c r="C1356" s="1" t="s">
        <v>12</v>
      </c>
      <c r="D1356" s="1" t="s">
        <v>60</v>
      </c>
      <c r="E1356">
        <v>3050</v>
      </c>
      <c r="F1356">
        <v>472</v>
      </c>
      <c r="G1356">
        <v>342</v>
      </c>
      <c r="H1356" s="6">
        <v>22</v>
      </c>
      <c r="I1356">
        <v>649.29674701614806</v>
      </c>
      <c r="J1356">
        <v>0.35</v>
      </c>
      <c r="K1356">
        <v>1.66</v>
      </c>
      <c r="L1356">
        <v>400</v>
      </c>
      <c r="M1356">
        <v>25</v>
      </c>
      <c r="N1356">
        <v>2600</v>
      </c>
      <c r="O1356" s="1" t="s">
        <v>64</v>
      </c>
      <c r="Q1356">
        <v>77.672342017400922</v>
      </c>
      <c r="R1356" s="2">
        <v>0.99880607899999996</v>
      </c>
      <c r="S1356">
        <v>99.528103319989455</v>
      </c>
      <c r="T1356" s="2">
        <v>0.77457366400000005</v>
      </c>
    </row>
    <row r="1357" spans="2:20" x14ac:dyDescent="0.25">
      <c r="B1357" s="1" t="s">
        <v>37</v>
      </c>
      <c r="C1357" s="1" t="s">
        <v>12</v>
      </c>
      <c r="D1357" s="1" t="s">
        <v>60</v>
      </c>
      <c r="E1357">
        <v>3050</v>
      </c>
      <c r="F1357">
        <v>472</v>
      </c>
      <c r="G1357">
        <v>342</v>
      </c>
      <c r="H1357" s="6">
        <v>22</v>
      </c>
      <c r="I1357">
        <v>649.29674701614806</v>
      </c>
      <c r="J1357">
        <v>0.35</v>
      </c>
      <c r="K1357">
        <v>1.66</v>
      </c>
      <c r="L1357">
        <v>400</v>
      </c>
      <c r="M1357">
        <v>30</v>
      </c>
      <c r="N1357">
        <v>2600</v>
      </c>
      <c r="O1357" s="1" t="s">
        <v>64</v>
      </c>
      <c r="Q1357">
        <v>77.672342017400922</v>
      </c>
      <c r="R1357" s="2">
        <v>0.99880607899999996</v>
      </c>
      <c r="S1357">
        <v>99.6132309467189</v>
      </c>
      <c r="T1357" s="2">
        <v>0.74225602000000002</v>
      </c>
    </row>
    <row r="1358" spans="2:20" x14ac:dyDescent="0.25">
      <c r="B1358" s="1" t="s">
        <v>37</v>
      </c>
      <c r="C1358" s="1" t="s">
        <v>12</v>
      </c>
      <c r="D1358" s="1" t="s">
        <v>60</v>
      </c>
      <c r="E1358">
        <v>3050</v>
      </c>
      <c r="F1358">
        <v>472</v>
      </c>
      <c r="G1358">
        <v>342</v>
      </c>
      <c r="H1358" s="6">
        <v>22</v>
      </c>
      <c r="I1358">
        <v>649.29674701614806</v>
      </c>
      <c r="J1358">
        <v>0.35</v>
      </c>
      <c r="K1358">
        <v>1.66</v>
      </c>
      <c r="L1358">
        <v>400</v>
      </c>
      <c r="M1358">
        <v>35</v>
      </c>
      <c r="N1358">
        <v>2600</v>
      </c>
      <c r="O1358" s="1" t="s">
        <v>64</v>
      </c>
      <c r="Q1358">
        <v>77.672342017400922</v>
      </c>
      <c r="R1358" s="2">
        <v>0.99880607899999996</v>
      </c>
      <c r="S1358">
        <v>99.687665084406262</v>
      </c>
      <c r="T1358" s="2">
        <v>0.71309923500000005</v>
      </c>
    </row>
    <row r="1359" spans="2:20" x14ac:dyDescent="0.25">
      <c r="B1359" s="1" t="s">
        <v>38</v>
      </c>
      <c r="C1359" s="1" t="s">
        <v>12</v>
      </c>
      <c r="D1359" s="1" t="s">
        <v>18</v>
      </c>
      <c r="E1359">
        <v>1570</v>
      </c>
      <c r="F1359">
        <v>295</v>
      </c>
      <c r="G1359">
        <v>201</v>
      </c>
      <c r="H1359" s="6">
        <v>20</v>
      </c>
      <c r="I1359">
        <v>391.91785630704425</v>
      </c>
      <c r="J1359">
        <v>1.22</v>
      </c>
      <c r="K1359">
        <v>0.51</v>
      </c>
      <c r="L1359">
        <v>92</v>
      </c>
      <c r="M1359">
        <v>18.2</v>
      </c>
      <c r="N1359">
        <v>330</v>
      </c>
      <c r="O1359" s="1" t="s">
        <v>71</v>
      </c>
      <c r="Q1359">
        <v>52.45351767931605</v>
      </c>
      <c r="R1359" s="2">
        <v>1</v>
      </c>
      <c r="S1359">
        <v>98.729469083623911</v>
      </c>
      <c r="T1359" s="2">
        <v>0.74985881399999998</v>
      </c>
    </row>
    <row r="1360" spans="2:20" x14ac:dyDescent="0.25">
      <c r="B1360" s="1" t="s">
        <v>38</v>
      </c>
      <c r="C1360" s="1" t="s">
        <v>12</v>
      </c>
      <c r="D1360" s="1" t="s">
        <v>18</v>
      </c>
      <c r="E1360">
        <v>1570</v>
      </c>
      <c r="F1360">
        <v>295</v>
      </c>
      <c r="G1360">
        <v>201</v>
      </c>
      <c r="H1360" s="6">
        <v>20</v>
      </c>
      <c r="I1360">
        <v>391.91785630704425</v>
      </c>
      <c r="J1360">
        <v>1.22</v>
      </c>
      <c r="K1360">
        <v>2.23</v>
      </c>
      <c r="L1360">
        <v>92</v>
      </c>
      <c r="M1360">
        <v>18.2</v>
      </c>
      <c r="N1360">
        <v>330</v>
      </c>
      <c r="O1360" s="1" t="s">
        <v>71</v>
      </c>
      <c r="Q1360">
        <v>52.45351767931605</v>
      </c>
      <c r="R1360" s="2">
        <v>1</v>
      </c>
      <c r="S1360">
        <v>98.792098733590549</v>
      </c>
      <c r="T1360" s="2">
        <v>0.80066810700000002</v>
      </c>
    </row>
    <row r="1361" spans="2:20" x14ac:dyDescent="0.25">
      <c r="B1361" s="1" t="s">
        <v>38</v>
      </c>
      <c r="C1361" s="1" t="s">
        <v>12</v>
      </c>
      <c r="D1361" s="1" t="s">
        <v>18</v>
      </c>
      <c r="E1361">
        <v>1570</v>
      </c>
      <c r="F1361">
        <v>295</v>
      </c>
      <c r="G1361">
        <v>201</v>
      </c>
      <c r="H1361" s="6">
        <v>20</v>
      </c>
      <c r="I1361">
        <v>391.91785630704425</v>
      </c>
      <c r="J1361">
        <v>1.22</v>
      </c>
      <c r="K1361">
        <v>2.73</v>
      </c>
      <c r="L1361">
        <v>92</v>
      </c>
      <c r="M1361">
        <v>18.2</v>
      </c>
      <c r="N1361">
        <v>330</v>
      </c>
      <c r="O1361" s="1" t="s">
        <v>71</v>
      </c>
      <c r="Q1361">
        <v>52.45351767931605</v>
      </c>
      <c r="R1361" s="2">
        <v>1</v>
      </c>
      <c r="S1361">
        <v>98.267682358403562</v>
      </c>
      <c r="T1361" s="2">
        <v>0.80350549800000004</v>
      </c>
    </row>
    <row r="1362" spans="2:20" x14ac:dyDescent="0.25">
      <c r="B1362" s="1" t="s">
        <v>38</v>
      </c>
      <c r="C1362" s="1" t="s">
        <v>12</v>
      </c>
      <c r="D1362" s="1" t="s">
        <v>18</v>
      </c>
      <c r="E1362">
        <v>1570</v>
      </c>
      <c r="F1362">
        <v>295</v>
      </c>
      <c r="G1362">
        <v>201</v>
      </c>
      <c r="H1362" s="6">
        <v>20</v>
      </c>
      <c r="I1362">
        <v>391.91785630704425</v>
      </c>
      <c r="J1362">
        <v>1.22</v>
      </c>
      <c r="K1362">
        <v>3.23</v>
      </c>
      <c r="L1362">
        <v>92</v>
      </c>
      <c r="M1362">
        <v>18.2</v>
      </c>
      <c r="N1362">
        <v>330</v>
      </c>
      <c r="O1362" s="1" t="s">
        <v>71</v>
      </c>
      <c r="Q1362">
        <v>52.45351767931605</v>
      </c>
      <c r="R1362" s="2">
        <v>1</v>
      </c>
      <c r="S1362">
        <v>97.564454008060224</v>
      </c>
      <c r="T1362" s="2">
        <v>0.80457919</v>
      </c>
    </row>
    <row r="1363" spans="2:20" x14ac:dyDescent="0.25">
      <c r="B1363" s="1" t="s">
        <v>38</v>
      </c>
      <c r="C1363" s="1" t="s">
        <v>12</v>
      </c>
      <c r="D1363" s="1" t="s">
        <v>18</v>
      </c>
      <c r="E1363">
        <v>1570</v>
      </c>
      <c r="F1363">
        <v>295</v>
      </c>
      <c r="G1363">
        <v>201</v>
      </c>
      <c r="H1363" s="6">
        <v>20</v>
      </c>
      <c r="I1363">
        <v>391.91785630704425</v>
      </c>
      <c r="J1363">
        <v>1.22</v>
      </c>
      <c r="K1363">
        <v>3.73</v>
      </c>
      <c r="L1363">
        <v>92</v>
      </c>
      <c r="M1363">
        <v>18.2</v>
      </c>
      <c r="N1363">
        <v>330</v>
      </c>
      <c r="O1363" s="1" t="s">
        <v>71</v>
      </c>
      <c r="Q1363">
        <v>52.45351767931605</v>
      </c>
      <c r="R1363" s="2">
        <v>1</v>
      </c>
      <c r="S1363">
        <v>96.601475579870083</v>
      </c>
      <c r="T1363" s="2">
        <v>0.80450060300000004</v>
      </c>
    </row>
    <row r="1364" spans="2:20" x14ac:dyDescent="0.25">
      <c r="B1364" s="1" t="s">
        <v>38</v>
      </c>
      <c r="C1364" s="1" t="s">
        <v>12</v>
      </c>
      <c r="D1364" s="1" t="s">
        <v>18</v>
      </c>
      <c r="E1364">
        <v>1570</v>
      </c>
      <c r="F1364">
        <v>295</v>
      </c>
      <c r="G1364">
        <v>201</v>
      </c>
      <c r="H1364" s="6">
        <v>20</v>
      </c>
      <c r="I1364">
        <v>391.91785630704425</v>
      </c>
      <c r="J1364">
        <v>1.22</v>
      </c>
      <c r="K1364">
        <v>4.2300000000000004</v>
      </c>
      <c r="L1364">
        <v>92</v>
      </c>
      <c r="M1364">
        <v>18.2</v>
      </c>
      <c r="N1364">
        <v>330</v>
      </c>
      <c r="O1364" s="1" t="s">
        <v>71</v>
      </c>
      <c r="Q1364">
        <v>52.45351767931605</v>
      </c>
      <c r="R1364" s="2">
        <v>1</v>
      </c>
      <c r="S1364">
        <v>95.357382865316652</v>
      </c>
      <c r="T1364" s="2">
        <v>0.80349772799999997</v>
      </c>
    </row>
    <row r="1365" spans="2:20" x14ac:dyDescent="0.25">
      <c r="B1365" s="1" t="s">
        <v>38</v>
      </c>
      <c r="C1365" s="1" t="s">
        <v>12</v>
      </c>
      <c r="D1365" s="1" t="s">
        <v>18</v>
      </c>
      <c r="E1365">
        <v>1570</v>
      </c>
      <c r="F1365">
        <v>295</v>
      </c>
      <c r="G1365">
        <v>201</v>
      </c>
      <c r="H1365" s="6">
        <v>20</v>
      </c>
      <c r="I1365">
        <v>391.91785630704425</v>
      </c>
      <c r="J1365">
        <v>1.22</v>
      </c>
      <c r="K1365">
        <v>4.7300000000000004</v>
      </c>
      <c r="L1365">
        <v>92</v>
      </c>
      <c r="M1365">
        <v>18.2</v>
      </c>
      <c r="N1365">
        <v>330</v>
      </c>
      <c r="O1365" s="1" t="s">
        <v>71</v>
      </c>
      <c r="Q1365">
        <v>52.45351767931605</v>
      </c>
      <c r="R1365" s="2">
        <v>1</v>
      </c>
      <c r="S1365">
        <v>93.85801233107361</v>
      </c>
      <c r="T1365" s="2">
        <v>0.80173526399999995</v>
      </c>
    </row>
    <row r="1366" spans="2:20" x14ac:dyDescent="0.25">
      <c r="B1366" s="1" t="s">
        <v>38</v>
      </c>
      <c r="C1366" s="1" t="s">
        <v>12</v>
      </c>
      <c r="D1366" s="1" t="s">
        <v>18</v>
      </c>
      <c r="E1366">
        <v>1570</v>
      </c>
      <c r="F1366">
        <v>295</v>
      </c>
      <c r="G1366">
        <v>201</v>
      </c>
      <c r="H1366" s="6">
        <v>20</v>
      </c>
      <c r="I1366">
        <v>391.91785630704425</v>
      </c>
      <c r="J1366">
        <v>1.22</v>
      </c>
      <c r="K1366">
        <v>5.23</v>
      </c>
      <c r="L1366">
        <v>92</v>
      </c>
      <c r="M1366">
        <v>18.2</v>
      </c>
      <c r="N1366">
        <v>330</v>
      </c>
      <c r="O1366" s="1" t="s">
        <v>71</v>
      </c>
      <c r="Q1366">
        <v>52.45351767931605</v>
      </c>
      <c r="R1366" s="2">
        <v>1</v>
      </c>
      <c r="S1366">
        <v>92.151881096188944</v>
      </c>
      <c r="T1366" s="2">
        <v>0.79935185399999997</v>
      </c>
    </row>
    <row r="1367" spans="2:20" x14ac:dyDescent="0.25">
      <c r="B1367" s="1" t="s">
        <v>38</v>
      </c>
      <c r="C1367" s="1" t="s">
        <v>12</v>
      </c>
      <c r="D1367" s="1" t="s">
        <v>18</v>
      </c>
      <c r="E1367">
        <v>1570</v>
      </c>
      <c r="F1367">
        <v>295</v>
      </c>
      <c r="G1367">
        <v>201</v>
      </c>
      <c r="H1367" s="6">
        <v>20</v>
      </c>
      <c r="I1367">
        <v>391.91785630704425</v>
      </c>
      <c r="J1367">
        <v>1.22</v>
      </c>
      <c r="K1367">
        <v>5.73</v>
      </c>
      <c r="L1367">
        <v>92</v>
      </c>
      <c r="M1367">
        <v>18.2</v>
      </c>
      <c r="N1367">
        <v>330</v>
      </c>
      <c r="O1367" s="1" t="s">
        <v>71</v>
      </c>
      <c r="Q1367">
        <v>52.45351767931605</v>
      </c>
      <c r="R1367" s="2">
        <v>1</v>
      </c>
      <c r="S1367">
        <v>90.292657527799449</v>
      </c>
      <c r="T1367" s="2">
        <v>0.79646528400000005</v>
      </c>
    </row>
    <row r="1368" spans="2:20" x14ac:dyDescent="0.25">
      <c r="B1368" s="1" t="s">
        <v>38</v>
      </c>
      <c r="C1368" s="1" t="s">
        <v>12</v>
      </c>
      <c r="D1368" s="1" t="s">
        <v>18</v>
      </c>
      <c r="E1368">
        <v>1570</v>
      </c>
      <c r="F1368">
        <v>295</v>
      </c>
      <c r="G1368">
        <v>201</v>
      </c>
      <c r="H1368" s="6">
        <v>20</v>
      </c>
      <c r="I1368">
        <v>391.91785630704425</v>
      </c>
      <c r="J1368">
        <v>1.22</v>
      </c>
      <c r="K1368">
        <v>6.23</v>
      </c>
      <c r="L1368">
        <v>92</v>
      </c>
      <c r="M1368">
        <v>18.2</v>
      </c>
      <c r="N1368">
        <v>330</v>
      </c>
      <c r="O1368" s="1" t="s">
        <v>71</v>
      </c>
      <c r="Q1368">
        <v>52.45351767931605</v>
      </c>
      <c r="R1368" s="2">
        <v>1</v>
      </c>
      <c r="S1368">
        <v>88.32998407688369</v>
      </c>
      <c r="T1368" s="2">
        <v>0.79317370399999998</v>
      </c>
    </row>
    <row r="1369" spans="2:20" x14ac:dyDescent="0.25">
      <c r="B1369" s="1" t="s">
        <v>38</v>
      </c>
      <c r="C1369" s="1" t="s">
        <v>12</v>
      </c>
      <c r="D1369" s="1" t="s">
        <v>18</v>
      </c>
      <c r="E1369">
        <v>1570</v>
      </c>
      <c r="F1369">
        <v>295</v>
      </c>
      <c r="G1369">
        <v>201</v>
      </c>
      <c r="H1369" s="6">
        <v>35</v>
      </c>
      <c r="I1369">
        <v>391.91785630704425</v>
      </c>
      <c r="J1369">
        <v>1.22</v>
      </c>
      <c r="K1369">
        <v>1.73</v>
      </c>
      <c r="L1369">
        <v>92</v>
      </c>
      <c r="M1369">
        <v>18.2</v>
      </c>
      <c r="N1369">
        <v>330</v>
      </c>
      <c r="O1369" s="1" t="s">
        <v>71</v>
      </c>
      <c r="Q1369">
        <v>56.407432601448306</v>
      </c>
      <c r="R1369" s="2">
        <v>1</v>
      </c>
      <c r="S1369">
        <v>98.721413464437177</v>
      </c>
      <c r="T1369" s="2">
        <v>0.75056512200000003</v>
      </c>
    </row>
    <row r="1370" spans="2:20" x14ac:dyDescent="0.25">
      <c r="B1370" s="1" t="s">
        <v>38</v>
      </c>
      <c r="C1370" s="1" t="s">
        <v>12</v>
      </c>
      <c r="D1370" s="1" t="s">
        <v>18</v>
      </c>
      <c r="E1370">
        <v>1570</v>
      </c>
      <c r="F1370">
        <v>295</v>
      </c>
      <c r="G1370">
        <v>201</v>
      </c>
      <c r="H1370" s="6">
        <v>35</v>
      </c>
      <c r="I1370">
        <v>391.91785630704425</v>
      </c>
      <c r="J1370">
        <v>1.22</v>
      </c>
      <c r="K1370">
        <v>2.23</v>
      </c>
      <c r="L1370">
        <v>92</v>
      </c>
      <c r="M1370">
        <v>18.2</v>
      </c>
      <c r="N1370">
        <v>330</v>
      </c>
      <c r="O1370" s="1" t="s">
        <v>71</v>
      </c>
      <c r="Q1370">
        <v>56.407432506836642</v>
      </c>
      <c r="R1370" s="2">
        <v>1</v>
      </c>
      <c r="S1370">
        <v>98.806549147497776</v>
      </c>
      <c r="T1370" s="2">
        <v>0.80265516999999997</v>
      </c>
    </row>
    <row r="1371" spans="2:20" x14ac:dyDescent="0.25">
      <c r="B1371" s="1" t="s">
        <v>38</v>
      </c>
      <c r="C1371" s="1" t="s">
        <v>12</v>
      </c>
      <c r="D1371" s="1" t="s">
        <v>18</v>
      </c>
      <c r="E1371">
        <v>1570</v>
      </c>
      <c r="F1371">
        <v>295</v>
      </c>
      <c r="G1371">
        <v>201</v>
      </c>
      <c r="H1371" s="6">
        <v>35</v>
      </c>
      <c r="I1371">
        <v>391.91785630704425</v>
      </c>
      <c r="J1371">
        <v>1.22</v>
      </c>
      <c r="K1371">
        <v>2.73</v>
      </c>
      <c r="L1371">
        <v>92</v>
      </c>
      <c r="M1371">
        <v>18.2</v>
      </c>
      <c r="N1371">
        <v>330</v>
      </c>
      <c r="O1371" s="1" t="s">
        <v>71</v>
      </c>
      <c r="Q1371">
        <v>56.407432506836642</v>
      </c>
      <c r="R1371" s="2">
        <v>1</v>
      </c>
      <c r="S1371">
        <v>98.292002839105209</v>
      </c>
      <c r="T1371" s="2">
        <v>0.805828655</v>
      </c>
    </row>
    <row r="1372" spans="2:20" x14ac:dyDescent="0.25">
      <c r="B1372" s="1" t="s">
        <v>38</v>
      </c>
      <c r="C1372" s="1" t="s">
        <v>12</v>
      </c>
      <c r="D1372" s="1" t="s">
        <v>18</v>
      </c>
      <c r="E1372">
        <v>1570</v>
      </c>
      <c r="F1372">
        <v>295</v>
      </c>
      <c r="G1372">
        <v>201</v>
      </c>
      <c r="H1372" s="6">
        <v>35</v>
      </c>
      <c r="I1372">
        <v>391.91785630704425</v>
      </c>
      <c r="J1372">
        <v>1.22</v>
      </c>
      <c r="K1372">
        <v>3.23</v>
      </c>
      <c r="L1372">
        <v>92</v>
      </c>
      <c r="M1372">
        <v>18.2</v>
      </c>
      <c r="N1372">
        <v>330</v>
      </c>
      <c r="O1372" s="1" t="s">
        <v>71</v>
      </c>
      <c r="Q1372">
        <v>56.407432601448306</v>
      </c>
      <c r="R1372" s="2">
        <v>1</v>
      </c>
      <c r="S1372">
        <v>97.595068136089864</v>
      </c>
      <c r="T1372" s="2">
        <v>0.80694378600000005</v>
      </c>
    </row>
    <row r="1373" spans="2:20" x14ac:dyDescent="0.25">
      <c r="B1373" s="1" t="s">
        <v>38</v>
      </c>
      <c r="C1373" s="1" t="s">
        <v>12</v>
      </c>
      <c r="D1373" s="1" t="s">
        <v>18</v>
      </c>
      <c r="E1373">
        <v>1570</v>
      </c>
      <c r="F1373">
        <v>295</v>
      </c>
      <c r="G1373">
        <v>201</v>
      </c>
      <c r="H1373" s="6">
        <v>35</v>
      </c>
      <c r="I1373">
        <v>391.91785630704425</v>
      </c>
      <c r="J1373">
        <v>1.22</v>
      </c>
      <c r="K1373">
        <v>3.73</v>
      </c>
      <c r="L1373">
        <v>92</v>
      </c>
      <c r="M1373">
        <v>18.2</v>
      </c>
      <c r="N1373">
        <v>330</v>
      </c>
      <c r="O1373" s="1" t="s">
        <v>71</v>
      </c>
      <c r="Q1373">
        <v>56.407432506836642</v>
      </c>
      <c r="R1373" s="2">
        <v>1</v>
      </c>
      <c r="S1373">
        <v>96.638048557322904</v>
      </c>
      <c r="T1373" s="2">
        <v>0.80690234599999999</v>
      </c>
    </row>
    <row r="1374" spans="2:20" x14ac:dyDescent="0.25">
      <c r="B1374" s="1" t="s">
        <v>38</v>
      </c>
      <c r="C1374" s="1" t="s">
        <v>12</v>
      </c>
      <c r="D1374" s="1" t="s">
        <v>18</v>
      </c>
      <c r="E1374">
        <v>1570</v>
      </c>
      <c r="F1374">
        <v>295</v>
      </c>
      <c r="G1374">
        <v>201</v>
      </c>
      <c r="H1374" s="6">
        <v>35</v>
      </c>
      <c r="I1374">
        <v>391.91785630704425</v>
      </c>
      <c r="J1374">
        <v>1.22</v>
      </c>
      <c r="K1374">
        <v>4.2300000000000004</v>
      </c>
      <c r="L1374">
        <v>92</v>
      </c>
      <c r="M1374">
        <v>18.2</v>
      </c>
      <c r="N1374">
        <v>330</v>
      </c>
      <c r="O1374" s="1" t="s">
        <v>71</v>
      </c>
      <c r="Q1374">
        <v>56.407432601448306</v>
      </c>
      <c r="R1374" s="2">
        <v>1</v>
      </c>
      <c r="S1374">
        <v>95.399084520336189</v>
      </c>
      <c r="T1374" s="2">
        <v>0.80593606100000004</v>
      </c>
    </row>
    <row r="1375" spans="2:20" x14ac:dyDescent="0.25">
      <c r="B1375" s="1" t="s">
        <v>38</v>
      </c>
      <c r="C1375" s="1" t="s">
        <v>12</v>
      </c>
      <c r="D1375" s="1" t="s">
        <v>18</v>
      </c>
      <c r="E1375">
        <v>1570</v>
      </c>
      <c r="F1375">
        <v>295</v>
      </c>
      <c r="G1375">
        <v>201</v>
      </c>
      <c r="H1375" s="6">
        <v>35</v>
      </c>
      <c r="I1375">
        <v>391.91785630704425</v>
      </c>
      <c r="J1375">
        <v>1.22</v>
      </c>
      <c r="K1375">
        <v>4.7300000000000004</v>
      </c>
      <c r="L1375">
        <v>92</v>
      </c>
      <c r="M1375">
        <v>18.2</v>
      </c>
      <c r="N1375">
        <v>330</v>
      </c>
      <c r="O1375" s="1" t="s">
        <v>71</v>
      </c>
      <c r="Q1375">
        <v>56.407432506836642</v>
      </c>
      <c r="R1375" s="2">
        <v>1</v>
      </c>
      <c r="S1375">
        <v>93.903873706614107</v>
      </c>
      <c r="T1375" s="2">
        <v>0.80421098899999999</v>
      </c>
    </row>
    <row r="1376" spans="2:20" x14ac:dyDescent="0.25">
      <c r="B1376" s="1" t="s">
        <v>38</v>
      </c>
      <c r="C1376" s="1" t="s">
        <v>12</v>
      </c>
      <c r="D1376" s="1" t="s">
        <v>18</v>
      </c>
      <c r="E1376">
        <v>1570</v>
      </c>
      <c r="F1376">
        <v>295</v>
      </c>
      <c r="G1376">
        <v>201</v>
      </c>
      <c r="H1376" s="6">
        <v>35</v>
      </c>
      <c r="I1376">
        <v>391.91785630704425</v>
      </c>
      <c r="J1376">
        <v>1.22</v>
      </c>
      <c r="K1376">
        <v>5.23</v>
      </c>
      <c r="L1376">
        <v>92</v>
      </c>
      <c r="M1376">
        <v>18.2</v>
      </c>
      <c r="N1376">
        <v>330</v>
      </c>
      <c r="O1376" s="1" t="s">
        <v>71</v>
      </c>
      <c r="Q1376">
        <v>56.407432506836642</v>
      </c>
      <c r="R1376" s="2">
        <v>1</v>
      </c>
      <c r="S1376">
        <v>92.201005369503662</v>
      </c>
      <c r="T1376" s="2">
        <v>0.80186622500000004</v>
      </c>
    </row>
    <row r="1377" spans="2:20" x14ac:dyDescent="0.25">
      <c r="B1377" s="1" t="s">
        <v>38</v>
      </c>
      <c r="C1377" s="1" t="s">
        <v>12</v>
      </c>
      <c r="D1377" s="1" t="s">
        <v>18</v>
      </c>
      <c r="E1377">
        <v>1570</v>
      </c>
      <c r="F1377">
        <v>295</v>
      </c>
      <c r="G1377">
        <v>201</v>
      </c>
      <c r="H1377" s="6">
        <v>35</v>
      </c>
      <c r="I1377">
        <v>391.91785630704425</v>
      </c>
      <c r="J1377">
        <v>1.22</v>
      </c>
      <c r="K1377">
        <v>5.73</v>
      </c>
      <c r="L1377">
        <v>92</v>
      </c>
      <c r="M1377">
        <v>18.2</v>
      </c>
      <c r="N1377">
        <v>330</v>
      </c>
      <c r="O1377" s="1" t="s">
        <v>71</v>
      </c>
      <c r="Q1377">
        <v>56.407432506836642</v>
      </c>
      <c r="R1377" s="2">
        <v>1</v>
      </c>
      <c r="S1377">
        <v>90.344299410809299</v>
      </c>
      <c r="T1377" s="2">
        <v>0.79901960400000005</v>
      </c>
    </row>
    <row r="1378" spans="2:20" x14ac:dyDescent="0.25">
      <c r="B1378" s="1" t="s">
        <v>38</v>
      </c>
      <c r="C1378" s="1" t="s">
        <v>12</v>
      </c>
      <c r="D1378" s="1" t="s">
        <v>18</v>
      </c>
      <c r="E1378">
        <v>1570</v>
      </c>
      <c r="F1378">
        <v>295</v>
      </c>
      <c r="G1378">
        <v>201</v>
      </c>
      <c r="H1378" s="6">
        <v>35</v>
      </c>
      <c r="I1378">
        <v>391.91785630704425</v>
      </c>
      <c r="J1378">
        <v>1.22</v>
      </c>
      <c r="K1378">
        <v>6.23</v>
      </c>
      <c r="L1378">
        <v>92</v>
      </c>
      <c r="M1378">
        <v>18.2</v>
      </c>
      <c r="N1378">
        <v>330</v>
      </c>
      <c r="O1378" s="1" t="s">
        <v>71</v>
      </c>
      <c r="Q1378">
        <v>56.407432601448306</v>
      </c>
      <c r="R1378" s="2">
        <v>1</v>
      </c>
      <c r="S1378">
        <v>88.38355695272827</v>
      </c>
      <c r="T1378" s="2">
        <v>0.79576913299999996</v>
      </c>
    </row>
    <row r="1379" spans="2:20" x14ac:dyDescent="0.25">
      <c r="B1379" s="1" t="s">
        <v>38</v>
      </c>
      <c r="C1379" s="1" t="s">
        <v>12</v>
      </c>
      <c r="D1379" s="1" t="s">
        <v>18</v>
      </c>
      <c r="E1379">
        <v>1570</v>
      </c>
      <c r="F1379">
        <v>295</v>
      </c>
      <c r="G1379">
        <v>201</v>
      </c>
      <c r="H1379" s="6">
        <v>50</v>
      </c>
      <c r="I1379">
        <v>391.91785630704425</v>
      </c>
      <c r="J1379">
        <v>1.22</v>
      </c>
      <c r="K1379">
        <v>1.73</v>
      </c>
      <c r="L1379">
        <v>92</v>
      </c>
      <c r="M1379">
        <v>18.2</v>
      </c>
      <c r="N1379">
        <v>330</v>
      </c>
      <c r="O1379" s="1" t="s">
        <v>71</v>
      </c>
      <c r="Q1379">
        <v>60.361347428968898</v>
      </c>
      <c r="R1379" s="2">
        <v>1</v>
      </c>
      <c r="S1379">
        <v>98.713368790561006</v>
      </c>
      <c r="T1379" s="2">
        <v>0.75126581299999995</v>
      </c>
    </row>
    <row r="1380" spans="2:20" x14ac:dyDescent="0.25">
      <c r="B1380" s="1" t="s">
        <v>38</v>
      </c>
      <c r="C1380" s="1" t="s">
        <v>12</v>
      </c>
      <c r="D1380" s="1" t="s">
        <v>18</v>
      </c>
      <c r="E1380">
        <v>1570</v>
      </c>
      <c r="F1380">
        <v>295</v>
      </c>
      <c r="G1380">
        <v>201</v>
      </c>
      <c r="H1380" s="6">
        <v>50</v>
      </c>
      <c r="I1380">
        <v>391.91785630704425</v>
      </c>
      <c r="J1380">
        <v>1.22</v>
      </c>
      <c r="K1380">
        <v>2.23</v>
      </c>
      <c r="L1380">
        <v>92</v>
      </c>
      <c r="M1380">
        <v>18.2</v>
      </c>
      <c r="N1380">
        <v>330</v>
      </c>
      <c r="O1380" s="1" t="s">
        <v>71</v>
      </c>
      <c r="Q1380">
        <v>60.361347428968898</v>
      </c>
      <c r="R1380" s="2">
        <v>1</v>
      </c>
      <c r="S1380">
        <v>98.80419204505867</v>
      </c>
      <c r="T1380" s="2">
        <v>0.80344178099999997</v>
      </c>
    </row>
    <row r="1381" spans="2:20" x14ac:dyDescent="0.25">
      <c r="B1381" s="1" t="s">
        <v>38</v>
      </c>
      <c r="C1381" s="1" t="s">
        <v>12</v>
      </c>
      <c r="D1381" s="1" t="s">
        <v>18</v>
      </c>
      <c r="E1381">
        <v>1570</v>
      </c>
      <c r="F1381">
        <v>295</v>
      </c>
      <c r="G1381">
        <v>201</v>
      </c>
      <c r="H1381" s="6">
        <v>50</v>
      </c>
      <c r="I1381">
        <v>391.91785630704425</v>
      </c>
      <c r="J1381">
        <v>1.22</v>
      </c>
      <c r="K1381">
        <v>2.73</v>
      </c>
      <c r="L1381">
        <v>92</v>
      </c>
      <c r="M1381">
        <v>18.2</v>
      </c>
      <c r="N1381">
        <v>330</v>
      </c>
      <c r="O1381" s="1" t="s">
        <v>71</v>
      </c>
      <c r="Q1381">
        <v>60.361347428968898</v>
      </c>
      <c r="R1381" s="2">
        <v>1</v>
      </c>
      <c r="S1381">
        <v>98.315799899852124</v>
      </c>
      <c r="T1381" s="2">
        <v>0.808095334</v>
      </c>
    </row>
    <row r="1382" spans="2:20" x14ac:dyDescent="0.25">
      <c r="B1382" s="1" t="s">
        <v>38</v>
      </c>
      <c r="C1382" s="1" t="s">
        <v>12</v>
      </c>
      <c r="D1382" s="1" t="s">
        <v>18</v>
      </c>
      <c r="E1382">
        <v>1570</v>
      </c>
      <c r="F1382">
        <v>295</v>
      </c>
      <c r="G1382">
        <v>201</v>
      </c>
      <c r="H1382" s="6">
        <v>50</v>
      </c>
      <c r="I1382">
        <v>391.91785630704425</v>
      </c>
      <c r="J1382">
        <v>1.22</v>
      </c>
      <c r="K1382">
        <v>3.23</v>
      </c>
      <c r="L1382">
        <v>92</v>
      </c>
      <c r="M1382">
        <v>18.2</v>
      </c>
      <c r="N1382">
        <v>330</v>
      </c>
      <c r="O1382" s="1" t="s">
        <v>71</v>
      </c>
      <c r="Q1382">
        <v>60.361347428968898</v>
      </c>
      <c r="R1382" s="2">
        <v>1</v>
      </c>
      <c r="S1382">
        <v>97.625052452732589</v>
      </c>
      <c r="T1382" s="2">
        <v>0.80925137000000003</v>
      </c>
    </row>
    <row r="1383" spans="2:20" x14ac:dyDescent="0.25">
      <c r="B1383" s="1" t="s">
        <v>38</v>
      </c>
      <c r="C1383" s="1" t="s">
        <v>12</v>
      </c>
      <c r="D1383" s="1" t="s">
        <v>18</v>
      </c>
      <c r="E1383">
        <v>1570</v>
      </c>
      <c r="F1383">
        <v>295</v>
      </c>
      <c r="G1383">
        <v>201</v>
      </c>
      <c r="H1383" s="6">
        <v>50</v>
      </c>
      <c r="I1383">
        <v>391.91785630704425</v>
      </c>
      <c r="J1383">
        <v>1.22</v>
      </c>
      <c r="K1383">
        <v>3.73</v>
      </c>
      <c r="L1383">
        <v>92</v>
      </c>
      <c r="M1383">
        <v>18.2</v>
      </c>
      <c r="N1383">
        <v>330</v>
      </c>
      <c r="O1383" s="1" t="s">
        <v>71</v>
      </c>
      <c r="Q1383">
        <v>60.361347428968898</v>
      </c>
      <c r="R1383" s="2">
        <v>1</v>
      </c>
      <c r="S1383">
        <v>96.673889565601641</v>
      </c>
      <c r="T1383" s="2">
        <v>0.80924638500000001</v>
      </c>
    </row>
    <row r="1384" spans="2:20" x14ac:dyDescent="0.25">
      <c r="B1384" s="1" t="s">
        <v>38</v>
      </c>
      <c r="C1384" s="1" t="s">
        <v>12</v>
      </c>
      <c r="D1384" s="1" t="s">
        <v>18</v>
      </c>
      <c r="E1384">
        <v>1570</v>
      </c>
      <c r="F1384">
        <v>295</v>
      </c>
      <c r="G1384">
        <v>201</v>
      </c>
      <c r="H1384" s="6">
        <v>50</v>
      </c>
      <c r="I1384">
        <v>391.91785630704425</v>
      </c>
      <c r="J1384">
        <v>1.22</v>
      </c>
      <c r="K1384">
        <v>4.2300000000000004</v>
      </c>
      <c r="L1384">
        <v>92</v>
      </c>
      <c r="M1384">
        <v>18.2</v>
      </c>
      <c r="N1384">
        <v>330</v>
      </c>
      <c r="O1384" s="1" t="s">
        <v>71</v>
      </c>
      <c r="Q1384">
        <v>60.361347428968898</v>
      </c>
      <c r="R1384" s="2">
        <v>1</v>
      </c>
      <c r="S1384">
        <v>95.439961232903698</v>
      </c>
      <c r="T1384" s="2">
        <v>0.80831595700000003</v>
      </c>
    </row>
    <row r="1385" spans="2:20" x14ac:dyDescent="0.25">
      <c r="B1385" s="1" t="s">
        <v>38</v>
      </c>
      <c r="C1385" s="1" t="s">
        <v>12</v>
      </c>
      <c r="D1385" s="1" t="s">
        <v>18</v>
      </c>
      <c r="E1385">
        <v>1570</v>
      </c>
      <c r="F1385">
        <v>295</v>
      </c>
      <c r="G1385">
        <v>201</v>
      </c>
      <c r="H1385" s="6">
        <v>50</v>
      </c>
      <c r="I1385">
        <v>391.91785630704425</v>
      </c>
      <c r="J1385">
        <v>1.22</v>
      </c>
      <c r="K1385">
        <v>4.7300000000000004</v>
      </c>
      <c r="L1385">
        <v>92</v>
      </c>
      <c r="M1385">
        <v>18.2</v>
      </c>
      <c r="N1385">
        <v>330</v>
      </c>
      <c r="O1385" s="1" t="s">
        <v>71</v>
      </c>
      <c r="Q1385">
        <v>60.361347428968898</v>
      </c>
      <c r="R1385" s="2">
        <v>1</v>
      </c>
      <c r="S1385">
        <v>93.948823587324583</v>
      </c>
      <c r="T1385" s="2">
        <v>0.80662751099999996</v>
      </c>
    </row>
    <row r="1386" spans="2:20" x14ac:dyDescent="0.25">
      <c r="B1386" s="1" t="s">
        <v>38</v>
      </c>
      <c r="C1386" s="1" t="s">
        <v>12</v>
      </c>
      <c r="D1386" s="1" t="s">
        <v>18</v>
      </c>
      <c r="E1386">
        <v>1570</v>
      </c>
      <c r="F1386">
        <v>295</v>
      </c>
      <c r="G1386">
        <v>201</v>
      </c>
      <c r="H1386" s="6">
        <v>50</v>
      </c>
      <c r="I1386">
        <v>391.91785630704425</v>
      </c>
      <c r="J1386">
        <v>1.22</v>
      </c>
      <c r="K1386">
        <v>5.23</v>
      </c>
      <c r="L1386">
        <v>92</v>
      </c>
      <c r="M1386">
        <v>18.2</v>
      </c>
      <c r="N1386">
        <v>330</v>
      </c>
      <c r="O1386" s="1" t="s">
        <v>71</v>
      </c>
      <c r="Q1386">
        <v>60.361347428968898</v>
      </c>
      <c r="R1386" s="2">
        <v>1</v>
      </c>
      <c r="S1386">
        <v>92.249142063692233</v>
      </c>
      <c r="T1386" s="2">
        <v>0.80432060999999999</v>
      </c>
    </row>
    <row r="1387" spans="2:20" x14ac:dyDescent="0.25">
      <c r="B1387" s="1" t="s">
        <v>38</v>
      </c>
      <c r="C1387" s="1" t="s">
        <v>12</v>
      </c>
      <c r="D1387" s="1" t="s">
        <v>18</v>
      </c>
      <c r="E1387">
        <v>1570</v>
      </c>
      <c r="F1387">
        <v>295</v>
      </c>
      <c r="G1387">
        <v>201</v>
      </c>
      <c r="H1387" s="6">
        <v>50</v>
      </c>
      <c r="I1387">
        <v>391.91785630704425</v>
      </c>
      <c r="J1387">
        <v>1.22</v>
      </c>
      <c r="K1387">
        <v>5.73</v>
      </c>
      <c r="L1387">
        <v>92</v>
      </c>
      <c r="M1387">
        <v>18.2</v>
      </c>
      <c r="N1387">
        <v>330</v>
      </c>
      <c r="O1387" s="1" t="s">
        <v>71</v>
      </c>
      <c r="Q1387">
        <v>60.361347428968898</v>
      </c>
      <c r="R1387" s="2">
        <v>1</v>
      </c>
      <c r="S1387">
        <v>90.394888701432322</v>
      </c>
      <c r="T1387" s="2">
        <v>0.80151314299999998</v>
      </c>
    </row>
    <row r="1388" spans="2:20" x14ac:dyDescent="0.25">
      <c r="B1388" s="1" t="s">
        <v>38</v>
      </c>
      <c r="C1388" s="1" t="s">
        <v>12</v>
      </c>
      <c r="D1388" s="1" t="s">
        <v>18</v>
      </c>
      <c r="E1388">
        <v>1570</v>
      </c>
      <c r="F1388">
        <v>295</v>
      </c>
      <c r="G1388">
        <v>201</v>
      </c>
      <c r="H1388" s="6">
        <v>50</v>
      </c>
      <c r="I1388">
        <v>391.91785630704425</v>
      </c>
      <c r="J1388">
        <v>1.22</v>
      </c>
      <c r="K1388">
        <v>6.23</v>
      </c>
      <c r="L1388">
        <v>92</v>
      </c>
      <c r="M1388">
        <v>18.2</v>
      </c>
      <c r="N1388">
        <v>330</v>
      </c>
      <c r="O1388" s="1" t="s">
        <v>71</v>
      </c>
      <c r="Q1388">
        <v>60.361347428968898</v>
      </c>
      <c r="R1388" s="2">
        <v>1</v>
      </c>
      <c r="S1388">
        <v>88.436020833491199</v>
      </c>
      <c r="T1388" s="2">
        <v>0.79830298399999999</v>
      </c>
    </row>
    <row r="1389" spans="2:20" x14ac:dyDescent="0.25">
      <c r="B1389" s="1" t="s">
        <v>38</v>
      </c>
      <c r="C1389" s="1" t="s">
        <v>12</v>
      </c>
      <c r="D1389" s="1" t="s">
        <v>18</v>
      </c>
      <c r="E1389">
        <v>1570</v>
      </c>
      <c r="F1389">
        <v>295</v>
      </c>
      <c r="G1389">
        <v>201</v>
      </c>
      <c r="H1389" s="6">
        <v>65</v>
      </c>
      <c r="I1389">
        <v>391.91785630704425</v>
      </c>
      <c r="J1389">
        <v>1.22</v>
      </c>
      <c r="K1389">
        <v>1.73</v>
      </c>
      <c r="L1389">
        <v>92</v>
      </c>
      <c r="M1389">
        <v>18.2</v>
      </c>
      <c r="N1389">
        <v>330</v>
      </c>
      <c r="O1389" s="1" t="s">
        <v>71</v>
      </c>
      <c r="Q1389">
        <v>64.315262351101168</v>
      </c>
      <c r="R1389" s="2">
        <v>1</v>
      </c>
      <c r="S1389">
        <v>98.705362003132564</v>
      </c>
      <c r="T1389" s="2">
        <v>0.75196268200000005</v>
      </c>
    </row>
    <row r="1390" spans="2:20" x14ac:dyDescent="0.25">
      <c r="B1390" s="1" t="s">
        <v>38</v>
      </c>
      <c r="C1390" s="1" t="s">
        <v>12</v>
      </c>
      <c r="D1390" s="1" t="s">
        <v>18</v>
      </c>
      <c r="E1390">
        <v>1570</v>
      </c>
      <c r="F1390">
        <v>295</v>
      </c>
      <c r="G1390">
        <v>201</v>
      </c>
      <c r="H1390" s="6">
        <v>65</v>
      </c>
      <c r="I1390">
        <v>391.91785630704425</v>
      </c>
      <c r="J1390">
        <v>1.22</v>
      </c>
      <c r="K1390">
        <v>2.23</v>
      </c>
      <c r="L1390">
        <v>92</v>
      </c>
      <c r="M1390">
        <v>18.2</v>
      </c>
      <c r="N1390">
        <v>330</v>
      </c>
      <c r="O1390" s="1" t="s">
        <v>71</v>
      </c>
      <c r="Q1390">
        <v>64.315262351101168</v>
      </c>
      <c r="R1390" s="2">
        <v>1</v>
      </c>
      <c r="S1390">
        <v>98.797227133942215</v>
      </c>
      <c r="T1390" s="2">
        <v>0.80390165899999999</v>
      </c>
    </row>
    <row r="1391" spans="2:20" x14ac:dyDescent="0.25">
      <c r="B1391" s="1" t="s">
        <v>38</v>
      </c>
      <c r="C1391" s="1" t="s">
        <v>12</v>
      </c>
      <c r="D1391" s="1" t="s">
        <v>18</v>
      </c>
      <c r="E1391">
        <v>1570</v>
      </c>
      <c r="F1391">
        <v>295</v>
      </c>
      <c r="G1391">
        <v>201</v>
      </c>
      <c r="H1391" s="6">
        <v>65</v>
      </c>
      <c r="I1391">
        <v>391.91785630704425</v>
      </c>
      <c r="J1391">
        <v>1.22</v>
      </c>
      <c r="K1391">
        <v>2.73</v>
      </c>
      <c r="L1391">
        <v>92</v>
      </c>
      <c r="M1391">
        <v>18.2</v>
      </c>
      <c r="N1391">
        <v>330</v>
      </c>
      <c r="O1391" s="1" t="s">
        <v>71</v>
      </c>
      <c r="Q1391">
        <v>64.315262351101168</v>
      </c>
      <c r="R1391" s="2">
        <v>1</v>
      </c>
      <c r="S1391">
        <v>98.339092458897085</v>
      </c>
      <c r="T1391" s="2">
        <v>0.81030758300000005</v>
      </c>
    </row>
    <row r="1392" spans="2:20" x14ac:dyDescent="0.25">
      <c r="B1392" s="1" t="s">
        <v>38</v>
      </c>
      <c r="C1392" s="1" t="s">
        <v>12</v>
      </c>
      <c r="D1392" s="1" t="s">
        <v>18</v>
      </c>
      <c r="E1392">
        <v>1570</v>
      </c>
      <c r="F1392">
        <v>295</v>
      </c>
      <c r="G1392">
        <v>201</v>
      </c>
      <c r="H1392" s="6">
        <v>65</v>
      </c>
      <c r="I1392">
        <v>391.91785630704425</v>
      </c>
      <c r="J1392">
        <v>1.22</v>
      </c>
      <c r="K1392">
        <v>3.23</v>
      </c>
      <c r="L1392">
        <v>92</v>
      </c>
      <c r="M1392">
        <v>18.2</v>
      </c>
      <c r="N1392">
        <v>330</v>
      </c>
      <c r="O1392" s="1" t="s">
        <v>71</v>
      </c>
      <c r="Q1392">
        <v>64.315262351101168</v>
      </c>
      <c r="R1392" s="2">
        <v>1</v>
      </c>
      <c r="S1392">
        <v>97.654425055861822</v>
      </c>
      <c r="T1392" s="2">
        <v>0.81150394800000003</v>
      </c>
    </row>
    <row r="1393" spans="2:20" x14ac:dyDescent="0.25">
      <c r="B1393" s="1" t="s">
        <v>38</v>
      </c>
      <c r="C1393" s="1" t="s">
        <v>12</v>
      </c>
      <c r="D1393" s="1" t="s">
        <v>18</v>
      </c>
      <c r="E1393">
        <v>1570</v>
      </c>
      <c r="F1393">
        <v>295</v>
      </c>
      <c r="G1393">
        <v>201</v>
      </c>
      <c r="H1393" s="6">
        <v>65</v>
      </c>
      <c r="I1393">
        <v>391.91785630704425</v>
      </c>
      <c r="J1393">
        <v>1.22</v>
      </c>
      <c r="K1393">
        <v>3.73</v>
      </c>
      <c r="L1393">
        <v>92</v>
      </c>
      <c r="M1393">
        <v>18.2</v>
      </c>
      <c r="N1393">
        <v>330</v>
      </c>
      <c r="O1393" s="1" t="s">
        <v>71</v>
      </c>
      <c r="Q1393">
        <v>64.315262351101168</v>
      </c>
      <c r="R1393" s="2">
        <v>1</v>
      </c>
      <c r="S1393">
        <v>96.709022474485295</v>
      </c>
      <c r="T1393" s="2">
        <v>0.81153475200000003</v>
      </c>
    </row>
    <row r="1394" spans="2:20" x14ac:dyDescent="0.25">
      <c r="B1394" s="1" t="s">
        <v>38</v>
      </c>
      <c r="C1394" s="1" t="s">
        <v>12</v>
      </c>
      <c r="D1394" s="1" t="s">
        <v>18</v>
      </c>
      <c r="E1394">
        <v>1570</v>
      </c>
      <c r="F1394">
        <v>295</v>
      </c>
      <c r="G1394">
        <v>201</v>
      </c>
      <c r="H1394" s="6">
        <v>65</v>
      </c>
      <c r="I1394">
        <v>391.91785630704425</v>
      </c>
      <c r="J1394">
        <v>1.22</v>
      </c>
      <c r="K1394">
        <v>4.2300000000000004</v>
      </c>
      <c r="L1394">
        <v>92</v>
      </c>
      <c r="M1394">
        <v>18.2</v>
      </c>
      <c r="N1394">
        <v>330</v>
      </c>
      <c r="O1394" s="1" t="s">
        <v>71</v>
      </c>
      <c r="Q1394">
        <v>64.315262351101168</v>
      </c>
      <c r="R1394" s="2">
        <v>1</v>
      </c>
      <c r="S1394">
        <v>95.480038175288882</v>
      </c>
      <c r="T1394" s="2">
        <v>0.81063947000000003</v>
      </c>
    </row>
    <row r="1395" spans="2:20" x14ac:dyDescent="0.25">
      <c r="B1395" s="1" t="s">
        <v>38</v>
      </c>
      <c r="C1395" s="1" t="s">
        <v>12</v>
      </c>
      <c r="D1395" s="1" t="s">
        <v>18</v>
      </c>
      <c r="E1395">
        <v>1570</v>
      </c>
      <c r="F1395">
        <v>295</v>
      </c>
      <c r="G1395">
        <v>201</v>
      </c>
      <c r="H1395" s="6">
        <v>65</v>
      </c>
      <c r="I1395">
        <v>391.91785630704425</v>
      </c>
      <c r="J1395">
        <v>1.22</v>
      </c>
      <c r="K1395">
        <v>4.7300000000000004</v>
      </c>
      <c r="L1395">
        <v>92</v>
      </c>
      <c r="M1395">
        <v>18.2</v>
      </c>
      <c r="N1395">
        <v>330</v>
      </c>
      <c r="O1395" s="1" t="s">
        <v>71</v>
      </c>
      <c r="Q1395">
        <v>64.315262351101168</v>
      </c>
      <c r="R1395" s="2">
        <v>1</v>
      </c>
      <c r="S1395">
        <v>93.992892165743498</v>
      </c>
      <c r="T1395" s="2">
        <v>0.80898691</v>
      </c>
    </row>
    <row r="1396" spans="2:20" x14ac:dyDescent="0.25">
      <c r="B1396" s="1" t="s">
        <v>38</v>
      </c>
      <c r="C1396" s="1" t="s">
        <v>12</v>
      </c>
      <c r="D1396" s="1" t="s">
        <v>18</v>
      </c>
      <c r="E1396">
        <v>1570</v>
      </c>
      <c r="F1396">
        <v>295</v>
      </c>
      <c r="G1396">
        <v>201</v>
      </c>
      <c r="H1396" s="6">
        <v>65</v>
      </c>
      <c r="I1396">
        <v>391.91785630704425</v>
      </c>
      <c r="J1396">
        <v>1.22</v>
      </c>
      <c r="K1396">
        <v>5.23</v>
      </c>
      <c r="L1396">
        <v>92</v>
      </c>
      <c r="M1396">
        <v>18.2</v>
      </c>
      <c r="N1396">
        <v>330</v>
      </c>
      <c r="O1396" s="1" t="s">
        <v>71</v>
      </c>
      <c r="Q1396">
        <v>64.315262351101168</v>
      </c>
      <c r="R1396" s="2">
        <v>1</v>
      </c>
      <c r="S1396">
        <v>92.296323298004538</v>
      </c>
      <c r="T1396" s="2">
        <v>0.80671710900000004</v>
      </c>
    </row>
    <row r="1397" spans="2:20" x14ac:dyDescent="0.25">
      <c r="B1397" s="1" t="s">
        <v>38</v>
      </c>
      <c r="C1397" s="1" t="s">
        <v>12</v>
      </c>
      <c r="D1397" s="1" t="s">
        <v>18</v>
      </c>
      <c r="E1397">
        <v>1570</v>
      </c>
      <c r="F1397">
        <v>295</v>
      </c>
      <c r="G1397">
        <v>201</v>
      </c>
      <c r="H1397" s="6">
        <v>65</v>
      </c>
      <c r="I1397">
        <v>391.91785630704425</v>
      </c>
      <c r="J1397">
        <v>1.22</v>
      </c>
      <c r="K1397">
        <v>5.73</v>
      </c>
      <c r="L1397">
        <v>92</v>
      </c>
      <c r="M1397">
        <v>18.2</v>
      </c>
      <c r="N1397">
        <v>330</v>
      </c>
      <c r="O1397" s="1" t="s">
        <v>71</v>
      </c>
      <c r="Q1397">
        <v>64.315262351101168</v>
      </c>
      <c r="R1397" s="2">
        <v>1</v>
      </c>
      <c r="S1397">
        <v>90.444456966460834</v>
      </c>
      <c r="T1397" s="2">
        <v>0.80394802300000001</v>
      </c>
    </row>
    <row r="1398" spans="2:20" x14ac:dyDescent="0.25">
      <c r="B1398" s="1" t="s">
        <v>38</v>
      </c>
      <c r="C1398" s="1" t="s">
        <v>12</v>
      </c>
      <c r="D1398" s="1" t="s">
        <v>18</v>
      </c>
      <c r="E1398">
        <v>1570</v>
      </c>
      <c r="F1398">
        <v>295</v>
      </c>
      <c r="G1398">
        <v>201</v>
      </c>
      <c r="H1398" s="6">
        <v>65</v>
      </c>
      <c r="I1398">
        <v>391.91785630704425</v>
      </c>
      <c r="J1398">
        <v>1.22</v>
      </c>
      <c r="K1398">
        <v>6.23</v>
      </c>
      <c r="L1398">
        <v>92</v>
      </c>
      <c r="M1398">
        <v>18.2</v>
      </c>
      <c r="N1398">
        <v>330</v>
      </c>
      <c r="O1398" s="1" t="s">
        <v>71</v>
      </c>
      <c r="Q1398">
        <v>64.315262351101168</v>
      </c>
      <c r="R1398" s="2">
        <v>1</v>
      </c>
      <c r="S1398">
        <v>88.487408430371858</v>
      </c>
      <c r="T1398" s="2">
        <v>0.80077739800000003</v>
      </c>
    </row>
    <row r="1399" spans="2:20" x14ac:dyDescent="0.25">
      <c r="B1399" s="1" t="s">
        <v>38</v>
      </c>
      <c r="C1399" s="1" t="s">
        <v>12</v>
      </c>
      <c r="D1399" s="1" t="s">
        <v>18</v>
      </c>
      <c r="E1399">
        <v>1570</v>
      </c>
      <c r="F1399">
        <v>295</v>
      </c>
      <c r="G1399">
        <v>201</v>
      </c>
      <c r="H1399" s="6">
        <v>80</v>
      </c>
      <c r="I1399">
        <v>391.91785630704425</v>
      </c>
      <c r="J1399">
        <v>1.22</v>
      </c>
      <c r="K1399">
        <v>1.73</v>
      </c>
      <c r="L1399">
        <v>92</v>
      </c>
      <c r="M1399">
        <v>18.2</v>
      </c>
      <c r="N1399">
        <v>330</v>
      </c>
      <c r="O1399" s="1" t="s">
        <v>71</v>
      </c>
      <c r="Q1399">
        <v>68.269177273233424</v>
      </c>
      <c r="R1399" s="2">
        <v>1</v>
      </c>
      <c r="S1399">
        <v>98.697362279394966</v>
      </c>
      <c r="T1399" s="2">
        <v>0.75265557800000005</v>
      </c>
    </row>
    <row r="1400" spans="2:20" x14ac:dyDescent="0.25">
      <c r="B1400" s="1" t="s">
        <v>38</v>
      </c>
      <c r="C1400" s="1" t="s">
        <v>12</v>
      </c>
      <c r="D1400" s="1" t="s">
        <v>18</v>
      </c>
      <c r="E1400">
        <v>1570</v>
      </c>
      <c r="F1400">
        <v>295</v>
      </c>
      <c r="G1400">
        <v>201</v>
      </c>
      <c r="H1400" s="6">
        <v>80</v>
      </c>
      <c r="I1400">
        <v>391.91785630704425</v>
      </c>
      <c r="J1400">
        <v>1.22</v>
      </c>
      <c r="K1400">
        <v>2.23</v>
      </c>
      <c r="L1400">
        <v>92</v>
      </c>
      <c r="M1400">
        <v>18.2</v>
      </c>
      <c r="N1400">
        <v>330</v>
      </c>
      <c r="O1400" s="1" t="s">
        <v>71</v>
      </c>
      <c r="Q1400">
        <v>68.269177273233424</v>
      </c>
      <c r="R1400" s="2">
        <v>1</v>
      </c>
      <c r="S1400">
        <v>98.790049042216481</v>
      </c>
      <c r="T1400" s="2">
        <v>0.80434540600000004</v>
      </c>
    </row>
    <row r="1401" spans="2:20" x14ac:dyDescent="0.25">
      <c r="B1401" s="1" t="s">
        <v>38</v>
      </c>
      <c r="C1401" s="1" t="s">
        <v>12</v>
      </c>
      <c r="D1401" s="1" t="s">
        <v>18</v>
      </c>
      <c r="E1401">
        <v>1570</v>
      </c>
      <c r="F1401">
        <v>295</v>
      </c>
      <c r="G1401">
        <v>201</v>
      </c>
      <c r="H1401" s="6">
        <v>80</v>
      </c>
      <c r="I1401">
        <v>391.91785630704425</v>
      </c>
      <c r="J1401">
        <v>1.22</v>
      </c>
      <c r="K1401">
        <v>2.73</v>
      </c>
      <c r="L1401">
        <v>92</v>
      </c>
      <c r="M1401">
        <v>18.2</v>
      </c>
      <c r="N1401">
        <v>330</v>
      </c>
      <c r="O1401" s="1" t="s">
        <v>71</v>
      </c>
      <c r="Q1401">
        <v>68.269177273233424</v>
      </c>
      <c r="R1401" s="2">
        <v>1</v>
      </c>
      <c r="S1401">
        <v>98.361879123464092</v>
      </c>
      <c r="T1401" s="2">
        <v>0.81246705900000005</v>
      </c>
    </row>
    <row r="1402" spans="2:20" x14ac:dyDescent="0.25">
      <c r="B1402" s="1" t="s">
        <v>38</v>
      </c>
      <c r="C1402" s="1" t="s">
        <v>12</v>
      </c>
      <c r="D1402" s="1" t="s">
        <v>18</v>
      </c>
      <c r="E1402">
        <v>1570</v>
      </c>
      <c r="F1402">
        <v>295</v>
      </c>
      <c r="G1402">
        <v>201</v>
      </c>
      <c r="H1402" s="6">
        <v>80</v>
      </c>
      <c r="I1402">
        <v>391.91785630704425</v>
      </c>
      <c r="J1402">
        <v>1.22</v>
      </c>
      <c r="K1402">
        <v>3.23</v>
      </c>
      <c r="L1402">
        <v>92</v>
      </c>
      <c r="M1402">
        <v>18.2</v>
      </c>
      <c r="N1402">
        <v>330</v>
      </c>
      <c r="O1402" s="1" t="s">
        <v>71</v>
      </c>
      <c r="Q1402">
        <v>68.269177273233424</v>
      </c>
      <c r="R1402" s="2">
        <v>1</v>
      </c>
      <c r="S1402">
        <v>97.683207082203481</v>
      </c>
      <c r="T1402" s="2">
        <v>0.813703434</v>
      </c>
    </row>
    <row r="1403" spans="2:20" x14ac:dyDescent="0.25">
      <c r="B1403" s="1" t="s">
        <v>38</v>
      </c>
      <c r="C1403" s="1" t="s">
        <v>12</v>
      </c>
      <c r="D1403" s="1" t="s">
        <v>18</v>
      </c>
      <c r="E1403">
        <v>1570</v>
      </c>
      <c r="F1403">
        <v>295</v>
      </c>
      <c r="G1403">
        <v>201</v>
      </c>
      <c r="H1403" s="6">
        <v>80</v>
      </c>
      <c r="I1403">
        <v>391.91785630704425</v>
      </c>
      <c r="J1403">
        <v>1.22</v>
      </c>
      <c r="K1403">
        <v>3.73</v>
      </c>
      <c r="L1403">
        <v>92</v>
      </c>
      <c r="M1403">
        <v>18.2</v>
      </c>
      <c r="N1403">
        <v>330</v>
      </c>
      <c r="O1403" s="1" t="s">
        <v>71</v>
      </c>
      <c r="Q1403">
        <v>68.269177273233424</v>
      </c>
      <c r="R1403" s="2">
        <v>1</v>
      </c>
      <c r="S1403">
        <v>96.743469135742743</v>
      </c>
      <c r="T1403" s="2">
        <v>0.81376938600000004</v>
      </c>
    </row>
    <row r="1404" spans="2:20" x14ac:dyDescent="0.25">
      <c r="B1404" s="1" t="s">
        <v>38</v>
      </c>
      <c r="C1404" s="1" t="s">
        <v>12</v>
      </c>
      <c r="D1404" s="1" t="s">
        <v>18</v>
      </c>
      <c r="E1404">
        <v>1570</v>
      </c>
      <c r="F1404">
        <v>295</v>
      </c>
      <c r="G1404">
        <v>201</v>
      </c>
      <c r="H1404" s="6">
        <v>80</v>
      </c>
      <c r="I1404">
        <v>391.91785630704425</v>
      </c>
      <c r="J1404">
        <v>1.22</v>
      </c>
      <c r="K1404">
        <v>4.2300000000000004</v>
      </c>
      <c r="L1404">
        <v>92</v>
      </c>
      <c r="M1404">
        <v>18.2</v>
      </c>
      <c r="N1404">
        <v>330</v>
      </c>
      <c r="O1404" s="1" t="s">
        <v>71</v>
      </c>
      <c r="Q1404">
        <v>68.269177273233424</v>
      </c>
      <c r="R1404" s="2">
        <v>1</v>
      </c>
      <c r="S1404">
        <v>95.519343126821042</v>
      </c>
      <c r="T1404" s="2">
        <v>0.81290856199999995</v>
      </c>
    </row>
    <row r="1405" spans="2:20" x14ac:dyDescent="0.25">
      <c r="B1405" s="1" t="s">
        <v>38</v>
      </c>
      <c r="C1405" s="1" t="s">
        <v>12</v>
      </c>
      <c r="D1405" s="1" t="s">
        <v>18</v>
      </c>
      <c r="E1405">
        <v>1570</v>
      </c>
      <c r="F1405">
        <v>295</v>
      </c>
      <c r="G1405">
        <v>201</v>
      </c>
      <c r="H1405" s="6">
        <v>80</v>
      </c>
      <c r="I1405">
        <v>391.91785630704425</v>
      </c>
      <c r="J1405">
        <v>1.22</v>
      </c>
      <c r="K1405">
        <v>4.7300000000000004</v>
      </c>
      <c r="L1405">
        <v>92</v>
      </c>
      <c r="M1405">
        <v>18.2</v>
      </c>
      <c r="N1405">
        <v>330</v>
      </c>
      <c r="O1405" s="1" t="s">
        <v>71</v>
      </c>
      <c r="Q1405">
        <v>68.269177273233424</v>
      </c>
      <c r="R1405" s="2">
        <v>1</v>
      </c>
      <c r="S1405">
        <v>94.036108612257962</v>
      </c>
      <c r="T1405" s="2">
        <v>0.81129116899999998</v>
      </c>
    </row>
    <row r="1406" spans="2:20" x14ac:dyDescent="0.25">
      <c r="B1406" s="1" t="s">
        <v>38</v>
      </c>
      <c r="C1406" s="1" t="s">
        <v>12</v>
      </c>
      <c r="D1406" s="1" t="s">
        <v>18</v>
      </c>
      <c r="E1406">
        <v>1570</v>
      </c>
      <c r="F1406">
        <v>295</v>
      </c>
      <c r="G1406">
        <v>201</v>
      </c>
      <c r="H1406" s="6">
        <v>80</v>
      </c>
      <c r="I1406">
        <v>391.91785630704425</v>
      </c>
      <c r="J1406">
        <v>1.22</v>
      </c>
      <c r="K1406">
        <v>5.23</v>
      </c>
      <c r="L1406">
        <v>92</v>
      </c>
      <c r="M1406">
        <v>18.2</v>
      </c>
      <c r="N1406">
        <v>330</v>
      </c>
      <c r="O1406" s="1" t="s">
        <v>71</v>
      </c>
      <c r="Q1406">
        <v>68.269177273233424</v>
      </c>
      <c r="R1406" s="2">
        <v>1</v>
      </c>
      <c r="S1406">
        <v>92.342580694554186</v>
      </c>
      <c r="T1406" s="2">
        <v>0.80905772799999998</v>
      </c>
    </row>
    <row r="1407" spans="2:20" x14ac:dyDescent="0.25">
      <c r="B1407" s="1" t="s">
        <v>38</v>
      </c>
      <c r="C1407" s="1" t="s">
        <v>12</v>
      </c>
      <c r="D1407" s="1" t="s">
        <v>18</v>
      </c>
      <c r="E1407">
        <v>1570</v>
      </c>
      <c r="F1407">
        <v>295</v>
      </c>
      <c r="G1407">
        <v>201</v>
      </c>
      <c r="H1407" s="6">
        <v>80</v>
      </c>
      <c r="I1407">
        <v>391.91785630704425</v>
      </c>
      <c r="J1407">
        <v>1.22</v>
      </c>
      <c r="K1407">
        <v>5.73</v>
      </c>
      <c r="L1407">
        <v>92</v>
      </c>
      <c r="M1407">
        <v>18.2</v>
      </c>
      <c r="N1407">
        <v>330</v>
      </c>
      <c r="O1407" s="1" t="s">
        <v>71</v>
      </c>
      <c r="Q1407">
        <v>68.269177273233424</v>
      </c>
      <c r="R1407" s="2">
        <v>1</v>
      </c>
      <c r="S1407">
        <v>90.49303784758466</v>
      </c>
      <c r="T1407" s="2">
        <v>0.80632626799999996</v>
      </c>
    </row>
    <row r="1408" spans="2:20" x14ac:dyDescent="0.25">
      <c r="B1408" s="1" t="s">
        <v>38</v>
      </c>
      <c r="C1408" s="1" t="s">
        <v>12</v>
      </c>
      <c r="D1408" s="1" t="s">
        <v>18</v>
      </c>
      <c r="E1408">
        <v>1570</v>
      </c>
      <c r="F1408">
        <v>295</v>
      </c>
      <c r="G1408">
        <v>201</v>
      </c>
      <c r="H1408" s="6">
        <v>80</v>
      </c>
      <c r="I1408">
        <v>391.91785630704425</v>
      </c>
      <c r="J1408">
        <v>1.22</v>
      </c>
      <c r="K1408">
        <v>6.23</v>
      </c>
      <c r="L1408">
        <v>92</v>
      </c>
      <c r="M1408">
        <v>18.2</v>
      </c>
      <c r="N1408">
        <v>330</v>
      </c>
      <c r="O1408" s="1" t="s">
        <v>71</v>
      </c>
      <c r="Q1408">
        <v>68.269177273233424</v>
      </c>
      <c r="R1408" s="2">
        <v>1</v>
      </c>
      <c r="S1408">
        <v>88.537754939614103</v>
      </c>
      <c r="T1408" s="2">
        <v>0.80319441899999999</v>
      </c>
    </row>
    <row r="1409" spans="2:20" x14ac:dyDescent="0.25">
      <c r="B1409" s="1" t="s">
        <v>38</v>
      </c>
      <c r="C1409" s="1" t="s">
        <v>12</v>
      </c>
      <c r="D1409" s="1" t="s">
        <v>18</v>
      </c>
      <c r="E1409">
        <v>1570</v>
      </c>
      <c r="F1409">
        <v>295</v>
      </c>
      <c r="G1409">
        <v>201</v>
      </c>
      <c r="H1409" s="6">
        <v>95</v>
      </c>
      <c r="I1409">
        <v>391.91785630704425</v>
      </c>
      <c r="J1409">
        <v>1.22</v>
      </c>
      <c r="K1409">
        <v>1.73</v>
      </c>
      <c r="L1409">
        <v>92</v>
      </c>
      <c r="M1409">
        <v>18.2</v>
      </c>
      <c r="N1409">
        <v>330</v>
      </c>
      <c r="O1409" s="1" t="s">
        <v>71</v>
      </c>
      <c r="Q1409">
        <v>72.22309219536568</v>
      </c>
      <c r="R1409" s="2">
        <v>1</v>
      </c>
      <c r="S1409">
        <v>98.68937901605463</v>
      </c>
      <c r="T1409" s="2">
        <v>0.75334444599999995</v>
      </c>
    </row>
    <row r="1410" spans="2:20" x14ac:dyDescent="0.25">
      <c r="B1410" s="1" t="s">
        <v>38</v>
      </c>
      <c r="C1410" s="1" t="s">
        <v>12</v>
      </c>
      <c r="D1410" s="1" t="s">
        <v>18</v>
      </c>
      <c r="E1410">
        <v>1570</v>
      </c>
      <c r="F1410">
        <v>295</v>
      </c>
      <c r="G1410">
        <v>201</v>
      </c>
      <c r="H1410" s="6">
        <v>95</v>
      </c>
      <c r="I1410">
        <v>391.91785630704425</v>
      </c>
      <c r="J1410">
        <v>1.22</v>
      </c>
      <c r="K1410">
        <v>2.23</v>
      </c>
      <c r="L1410">
        <v>92</v>
      </c>
      <c r="M1410">
        <v>18.2</v>
      </c>
      <c r="N1410">
        <v>330</v>
      </c>
      <c r="O1410" s="1" t="s">
        <v>71</v>
      </c>
      <c r="Q1410">
        <v>72.22309219536568</v>
      </c>
      <c r="R1410" s="2">
        <v>1</v>
      </c>
      <c r="S1410">
        <v>98.782827321311274</v>
      </c>
      <c r="T1410" s="2">
        <v>0.804784799</v>
      </c>
    </row>
    <row r="1411" spans="2:20" x14ac:dyDescent="0.25">
      <c r="B1411" s="1" t="s">
        <v>38</v>
      </c>
      <c r="C1411" s="1" t="s">
        <v>12</v>
      </c>
      <c r="D1411" s="1" t="s">
        <v>18</v>
      </c>
      <c r="E1411">
        <v>1570</v>
      </c>
      <c r="F1411">
        <v>295</v>
      </c>
      <c r="G1411">
        <v>201</v>
      </c>
      <c r="H1411" s="6">
        <v>95</v>
      </c>
      <c r="I1411">
        <v>391.91785630704425</v>
      </c>
      <c r="J1411">
        <v>1.22</v>
      </c>
      <c r="K1411">
        <v>2.73</v>
      </c>
      <c r="L1411">
        <v>92</v>
      </c>
      <c r="M1411">
        <v>18.2</v>
      </c>
      <c r="N1411">
        <v>330</v>
      </c>
      <c r="O1411" s="1" t="s">
        <v>71</v>
      </c>
      <c r="Q1411">
        <v>72.22309219536568</v>
      </c>
      <c r="R1411" s="2">
        <v>1</v>
      </c>
      <c r="S1411">
        <v>98.3841666631604</v>
      </c>
      <c r="T1411" s="2">
        <v>0.81457534899999995</v>
      </c>
    </row>
    <row r="1412" spans="2:20" x14ac:dyDescent="0.25">
      <c r="B1412" s="1" t="s">
        <v>38</v>
      </c>
      <c r="C1412" s="1" t="s">
        <v>12</v>
      </c>
      <c r="D1412" s="1" t="s">
        <v>18</v>
      </c>
      <c r="E1412">
        <v>1570</v>
      </c>
      <c r="F1412">
        <v>295</v>
      </c>
      <c r="G1412">
        <v>201</v>
      </c>
      <c r="H1412" s="6">
        <v>95</v>
      </c>
      <c r="I1412">
        <v>391.91785630704425</v>
      </c>
      <c r="J1412">
        <v>1.22</v>
      </c>
      <c r="K1412">
        <v>3.23</v>
      </c>
      <c r="L1412">
        <v>92</v>
      </c>
      <c r="M1412">
        <v>18.2</v>
      </c>
      <c r="N1412">
        <v>330</v>
      </c>
      <c r="O1412" s="1" t="s">
        <v>71</v>
      </c>
      <c r="Q1412">
        <v>72.22309219536568</v>
      </c>
      <c r="R1412" s="2">
        <v>1</v>
      </c>
      <c r="S1412">
        <v>97.711416516201055</v>
      </c>
      <c r="T1412" s="2">
        <v>0.81585165400000004</v>
      </c>
    </row>
    <row r="1413" spans="2:20" x14ac:dyDescent="0.25">
      <c r="B1413" s="1" t="s">
        <v>38</v>
      </c>
      <c r="C1413" s="1" t="s">
        <v>12</v>
      </c>
      <c r="D1413" s="1" t="s">
        <v>18</v>
      </c>
      <c r="E1413">
        <v>1570</v>
      </c>
      <c r="F1413">
        <v>295</v>
      </c>
      <c r="G1413">
        <v>201</v>
      </c>
      <c r="H1413" s="6">
        <v>95</v>
      </c>
      <c r="I1413">
        <v>391.91785630704425</v>
      </c>
      <c r="J1413">
        <v>1.22</v>
      </c>
      <c r="K1413">
        <v>3.73</v>
      </c>
      <c r="L1413">
        <v>92</v>
      </c>
      <c r="M1413">
        <v>18.2</v>
      </c>
      <c r="N1413">
        <v>330</v>
      </c>
      <c r="O1413" s="1" t="s">
        <v>71</v>
      </c>
      <c r="Q1413">
        <v>72.22309219536568</v>
      </c>
      <c r="R1413" s="2">
        <v>1</v>
      </c>
      <c r="S1413">
        <v>96.777252193298381</v>
      </c>
      <c r="T1413" s="2">
        <v>0.81595213499999997</v>
      </c>
    </row>
    <row r="1414" spans="2:20" x14ac:dyDescent="0.25">
      <c r="B1414" s="1" t="s">
        <v>38</v>
      </c>
      <c r="C1414" s="1" t="s">
        <v>12</v>
      </c>
      <c r="D1414" s="1" t="s">
        <v>18</v>
      </c>
      <c r="E1414">
        <v>1570</v>
      </c>
      <c r="F1414">
        <v>295</v>
      </c>
      <c r="G1414">
        <v>201</v>
      </c>
      <c r="H1414" s="6">
        <v>95</v>
      </c>
      <c r="I1414">
        <v>391.91785630704425</v>
      </c>
      <c r="J1414">
        <v>1.22</v>
      </c>
      <c r="K1414">
        <v>4.2300000000000004</v>
      </c>
      <c r="L1414">
        <v>92</v>
      </c>
      <c r="M1414">
        <v>18.2</v>
      </c>
      <c r="N1414">
        <v>330</v>
      </c>
      <c r="O1414" s="1" t="s">
        <v>71</v>
      </c>
      <c r="Q1414">
        <v>72.22309219536568</v>
      </c>
      <c r="R1414" s="2">
        <v>1</v>
      </c>
      <c r="S1414">
        <v>95.557898952754385</v>
      </c>
      <c r="T1414" s="2">
        <v>0.81512510400000004</v>
      </c>
    </row>
    <row r="1415" spans="2:20" x14ac:dyDescent="0.25">
      <c r="B1415" s="1" t="s">
        <v>38</v>
      </c>
      <c r="C1415" s="1" t="s">
        <v>12</v>
      </c>
      <c r="D1415" s="1" t="s">
        <v>18</v>
      </c>
      <c r="E1415">
        <v>1570</v>
      </c>
      <c r="F1415">
        <v>295</v>
      </c>
      <c r="G1415">
        <v>201</v>
      </c>
      <c r="H1415" s="6">
        <v>95</v>
      </c>
      <c r="I1415">
        <v>391.91785630704425</v>
      </c>
      <c r="J1415">
        <v>1.22</v>
      </c>
      <c r="K1415">
        <v>4.7300000000000004</v>
      </c>
      <c r="L1415">
        <v>92</v>
      </c>
      <c r="M1415">
        <v>18.2</v>
      </c>
      <c r="N1415">
        <v>330</v>
      </c>
      <c r="O1415" s="1" t="s">
        <v>71</v>
      </c>
      <c r="Q1415">
        <v>72.22309219536568</v>
      </c>
      <c r="R1415" s="2">
        <v>1</v>
      </c>
      <c r="S1415">
        <v>94.078498552990112</v>
      </c>
      <c r="T1415" s="2">
        <v>0.81354218099999998</v>
      </c>
    </row>
    <row r="1416" spans="2:20" x14ac:dyDescent="0.25">
      <c r="B1416" s="1" t="s">
        <v>38</v>
      </c>
      <c r="C1416" s="1" t="s">
        <v>12</v>
      </c>
      <c r="D1416" s="1" t="s">
        <v>18</v>
      </c>
      <c r="E1416">
        <v>1570</v>
      </c>
      <c r="F1416">
        <v>295</v>
      </c>
      <c r="G1416">
        <v>201</v>
      </c>
      <c r="H1416" s="6">
        <v>95</v>
      </c>
      <c r="I1416">
        <v>391.91785630704425</v>
      </c>
      <c r="J1416">
        <v>1.22</v>
      </c>
      <c r="K1416">
        <v>5.23</v>
      </c>
      <c r="L1416">
        <v>92</v>
      </c>
      <c r="M1416">
        <v>18.2</v>
      </c>
      <c r="N1416">
        <v>330</v>
      </c>
      <c r="O1416" s="1" t="s">
        <v>71</v>
      </c>
      <c r="Q1416">
        <v>72.22309219536568</v>
      </c>
      <c r="R1416" s="2">
        <v>1</v>
      </c>
      <c r="S1416">
        <v>92.387942177064943</v>
      </c>
      <c r="T1416" s="2">
        <v>0.81134437999999998</v>
      </c>
    </row>
    <row r="1417" spans="2:20" x14ac:dyDescent="0.25">
      <c r="B1417" s="1" t="s">
        <v>38</v>
      </c>
      <c r="C1417" s="1" t="s">
        <v>12</v>
      </c>
      <c r="D1417" s="1" t="s">
        <v>18</v>
      </c>
      <c r="E1417">
        <v>1570</v>
      </c>
      <c r="F1417">
        <v>295</v>
      </c>
      <c r="G1417">
        <v>201</v>
      </c>
      <c r="H1417" s="6">
        <v>95</v>
      </c>
      <c r="I1417">
        <v>391.91785630704425</v>
      </c>
      <c r="J1417">
        <v>1.22</v>
      </c>
      <c r="K1417">
        <v>5.73</v>
      </c>
      <c r="L1417">
        <v>92</v>
      </c>
      <c r="M1417">
        <v>18.2</v>
      </c>
      <c r="N1417">
        <v>330</v>
      </c>
      <c r="O1417" s="1" t="s">
        <v>71</v>
      </c>
      <c r="Q1417">
        <v>72.22309219536568</v>
      </c>
      <c r="R1417" s="2">
        <v>1</v>
      </c>
      <c r="S1417">
        <v>90.540661330081207</v>
      </c>
      <c r="T1417" s="2">
        <v>0.80864981300000005</v>
      </c>
    </row>
    <row r="1418" spans="2:20" x14ac:dyDescent="0.25">
      <c r="B1418" s="1" t="s">
        <v>38</v>
      </c>
      <c r="C1418" s="1" t="s">
        <v>12</v>
      </c>
      <c r="D1418" s="1" t="s">
        <v>18</v>
      </c>
      <c r="E1418">
        <v>1570</v>
      </c>
      <c r="F1418">
        <v>295</v>
      </c>
      <c r="G1418">
        <v>201</v>
      </c>
      <c r="H1418" s="6">
        <v>95</v>
      </c>
      <c r="I1418">
        <v>391.91785630704425</v>
      </c>
      <c r="J1418">
        <v>1.22</v>
      </c>
      <c r="K1418">
        <v>6.23</v>
      </c>
      <c r="L1418">
        <v>92</v>
      </c>
      <c r="M1418">
        <v>18.2</v>
      </c>
      <c r="N1418">
        <v>330</v>
      </c>
      <c r="O1418" s="1" t="s">
        <v>71</v>
      </c>
      <c r="Q1418">
        <v>72.22309219536568</v>
      </c>
      <c r="R1418" s="2">
        <v>1</v>
      </c>
      <c r="S1418">
        <v>88.587091345035489</v>
      </c>
      <c r="T1418" s="2">
        <v>0.80555600100000002</v>
      </c>
    </row>
    <row r="1419" spans="2:20" x14ac:dyDescent="0.25">
      <c r="B1419" s="1" t="s">
        <v>38</v>
      </c>
      <c r="C1419" s="1" t="s">
        <v>12</v>
      </c>
      <c r="D1419" s="1" t="s">
        <v>18</v>
      </c>
      <c r="E1419">
        <v>1570</v>
      </c>
      <c r="F1419">
        <v>295</v>
      </c>
      <c r="G1419">
        <v>201</v>
      </c>
      <c r="H1419" s="6">
        <v>110</v>
      </c>
      <c r="I1419">
        <v>391.91785630704425</v>
      </c>
      <c r="J1419">
        <v>1.22</v>
      </c>
      <c r="K1419">
        <v>1.73</v>
      </c>
      <c r="L1419">
        <v>92</v>
      </c>
      <c r="M1419">
        <v>18.2</v>
      </c>
      <c r="N1419">
        <v>330</v>
      </c>
      <c r="O1419" s="1" t="s">
        <v>71</v>
      </c>
      <c r="Q1419">
        <v>76.177007022886272</v>
      </c>
      <c r="R1419" s="2">
        <v>1</v>
      </c>
      <c r="S1419">
        <v>98.681407346783303</v>
      </c>
      <c r="T1419" s="2">
        <v>0.75402961599999996</v>
      </c>
    </row>
    <row r="1420" spans="2:20" x14ac:dyDescent="0.25">
      <c r="B1420" s="1" t="s">
        <v>38</v>
      </c>
      <c r="C1420" s="1" t="s">
        <v>12</v>
      </c>
      <c r="D1420" s="1" t="s">
        <v>18</v>
      </c>
      <c r="E1420">
        <v>1570</v>
      </c>
      <c r="F1420">
        <v>295</v>
      </c>
      <c r="G1420">
        <v>201</v>
      </c>
      <c r="H1420" s="6">
        <v>110</v>
      </c>
      <c r="I1420">
        <v>391.91785630704425</v>
      </c>
      <c r="J1420">
        <v>1.22</v>
      </c>
      <c r="K1420">
        <v>2.23</v>
      </c>
      <c r="L1420">
        <v>92</v>
      </c>
      <c r="M1420">
        <v>18.2</v>
      </c>
      <c r="N1420">
        <v>330</v>
      </c>
      <c r="O1420" s="1" t="s">
        <v>71</v>
      </c>
      <c r="Q1420">
        <v>76.177007117497936</v>
      </c>
      <c r="R1420" s="2">
        <v>1</v>
      </c>
      <c r="S1420">
        <v>98.775582341064521</v>
      </c>
      <c r="T1420" s="2">
        <v>0.80522157800000005</v>
      </c>
    </row>
    <row r="1421" spans="2:20" x14ac:dyDescent="0.25">
      <c r="B1421" s="1" t="s">
        <v>38</v>
      </c>
      <c r="C1421" s="1" t="s">
        <v>12</v>
      </c>
      <c r="D1421" s="1" t="s">
        <v>18</v>
      </c>
      <c r="E1421">
        <v>1570</v>
      </c>
      <c r="F1421">
        <v>295</v>
      </c>
      <c r="G1421">
        <v>201</v>
      </c>
      <c r="H1421" s="6">
        <v>110</v>
      </c>
      <c r="I1421">
        <v>391.91785630704425</v>
      </c>
      <c r="J1421">
        <v>1.22</v>
      </c>
      <c r="K1421">
        <v>2.73</v>
      </c>
      <c r="L1421">
        <v>92</v>
      </c>
      <c r="M1421">
        <v>18.2</v>
      </c>
      <c r="N1421">
        <v>330</v>
      </c>
      <c r="O1421" s="1" t="s">
        <v>71</v>
      </c>
      <c r="Q1421">
        <v>76.177007117497936</v>
      </c>
      <c r="R1421" s="2">
        <v>1</v>
      </c>
      <c r="S1421">
        <v>98.405975507515777</v>
      </c>
      <c r="T1421" s="2">
        <v>0.81663426699999997</v>
      </c>
    </row>
    <row r="1422" spans="2:20" x14ac:dyDescent="0.25">
      <c r="B1422" s="1" t="s">
        <v>38</v>
      </c>
      <c r="C1422" s="1" t="s">
        <v>12</v>
      </c>
      <c r="D1422" s="1" t="s">
        <v>18</v>
      </c>
      <c r="E1422">
        <v>1570</v>
      </c>
      <c r="F1422">
        <v>295</v>
      </c>
      <c r="G1422">
        <v>201</v>
      </c>
      <c r="H1422" s="6">
        <v>110</v>
      </c>
      <c r="I1422">
        <v>391.91785630704425</v>
      </c>
      <c r="J1422">
        <v>1.22</v>
      </c>
      <c r="K1422">
        <v>3.23</v>
      </c>
      <c r="L1422">
        <v>92</v>
      </c>
      <c r="M1422">
        <v>18.2</v>
      </c>
      <c r="N1422">
        <v>330</v>
      </c>
      <c r="O1422" s="1" t="s">
        <v>71</v>
      </c>
      <c r="Q1422">
        <v>76.177007117497936</v>
      </c>
      <c r="R1422" s="2">
        <v>1</v>
      </c>
      <c r="S1422">
        <v>97.73907162833315</v>
      </c>
      <c r="T1422" s="2">
        <v>0.81795035100000002</v>
      </c>
    </row>
    <row r="1423" spans="2:20" x14ac:dyDescent="0.25">
      <c r="B1423" s="1" t="s">
        <v>38</v>
      </c>
      <c r="C1423" s="1" t="s">
        <v>12</v>
      </c>
      <c r="D1423" s="1" t="s">
        <v>18</v>
      </c>
      <c r="E1423">
        <v>1570</v>
      </c>
      <c r="F1423">
        <v>295</v>
      </c>
      <c r="G1423">
        <v>201</v>
      </c>
      <c r="H1423" s="6">
        <v>110</v>
      </c>
      <c r="I1423">
        <v>391.91785630704425</v>
      </c>
      <c r="J1423">
        <v>1.22</v>
      </c>
      <c r="K1423">
        <v>3.73</v>
      </c>
      <c r="L1423">
        <v>92</v>
      </c>
      <c r="M1423">
        <v>18.2</v>
      </c>
      <c r="N1423">
        <v>330</v>
      </c>
      <c r="O1423" s="1" t="s">
        <v>71</v>
      </c>
      <c r="Q1423">
        <v>76.177007022886272</v>
      </c>
      <c r="R1423" s="2">
        <v>1</v>
      </c>
      <c r="S1423">
        <v>96.810392395769853</v>
      </c>
      <c r="T1423" s="2">
        <v>0.81808476500000005</v>
      </c>
    </row>
    <row r="1424" spans="2:20" x14ac:dyDescent="0.25">
      <c r="B1424" s="1" t="s">
        <v>38</v>
      </c>
      <c r="C1424" s="1" t="s">
        <v>12</v>
      </c>
      <c r="D1424" s="1" t="s">
        <v>18</v>
      </c>
      <c r="E1424">
        <v>1570</v>
      </c>
      <c r="F1424">
        <v>295</v>
      </c>
      <c r="G1424">
        <v>201</v>
      </c>
      <c r="H1424" s="6">
        <v>110</v>
      </c>
      <c r="I1424">
        <v>391.91785630704425</v>
      </c>
      <c r="J1424">
        <v>1.22</v>
      </c>
      <c r="K1424">
        <v>4.2300000000000004</v>
      </c>
      <c r="L1424">
        <v>92</v>
      </c>
      <c r="M1424">
        <v>18.2</v>
      </c>
      <c r="N1424">
        <v>330</v>
      </c>
      <c r="O1424" s="1" t="s">
        <v>71</v>
      </c>
      <c r="Q1424">
        <v>76.177007022886272</v>
      </c>
      <c r="R1424" s="2">
        <v>1</v>
      </c>
      <c r="S1424">
        <v>95.59573057419226</v>
      </c>
      <c r="T1424" s="2">
        <v>0.81729088299999997</v>
      </c>
    </row>
    <row r="1425" spans="2:20" x14ac:dyDescent="0.25">
      <c r="B1425" s="1" t="s">
        <v>38</v>
      </c>
      <c r="C1425" s="1" t="s">
        <v>12</v>
      </c>
      <c r="D1425" s="1" t="s">
        <v>18</v>
      </c>
      <c r="E1425">
        <v>1570</v>
      </c>
      <c r="F1425">
        <v>295</v>
      </c>
      <c r="G1425">
        <v>201</v>
      </c>
      <c r="H1425" s="6">
        <v>110</v>
      </c>
      <c r="I1425">
        <v>391.91785630704425</v>
      </c>
      <c r="J1425">
        <v>1.22</v>
      </c>
      <c r="K1425">
        <v>4.7300000000000004</v>
      </c>
      <c r="L1425">
        <v>92</v>
      </c>
      <c r="M1425">
        <v>18.2</v>
      </c>
      <c r="N1425">
        <v>330</v>
      </c>
      <c r="O1425" s="1" t="s">
        <v>71</v>
      </c>
      <c r="Q1425">
        <v>76.177007117497936</v>
      </c>
      <c r="R1425" s="2">
        <v>1</v>
      </c>
      <c r="S1425">
        <v>94.120088718410173</v>
      </c>
      <c r="T1425" s="2">
        <v>0.81574175400000004</v>
      </c>
    </row>
    <row r="1426" spans="2:20" x14ac:dyDescent="0.25">
      <c r="B1426" s="1" t="s">
        <v>38</v>
      </c>
      <c r="C1426" s="1" t="s">
        <v>12</v>
      </c>
      <c r="D1426" s="1" t="s">
        <v>18</v>
      </c>
      <c r="E1426">
        <v>1570</v>
      </c>
      <c r="F1426">
        <v>295</v>
      </c>
      <c r="G1426">
        <v>201</v>
      </c>
      <c r="H1426" s="6">
        <v>110</v>
      </c>
      <c r="I1426">
        <v>391.91785630704425</v>
      </c>
      <c r="J1426">
        <v>1.22</v>
      </c>
      <c r="K1426">
        <v>5.23</v>
      </c>
      <c r="L1426">
        <v>92</v>
      </c>
      <c r="M1426">
        <v>18.2</v>
      </c>
      <c r="N1426">
        <v>330</v>
      </c>
      <c r="O1426" s="1" t="s">
        <v>71</v>
      </c>
      <c r="Q1426">
        <v>76.177007022886272</v>
      </c>
      <c r="R1426" s="2">
        <v>1</v>
      </c>
      <c r="S1426">
        <v>92.432436085607463</v>
      </c>
      <c r="T1426" s="2">
        <v>0.81357889299999997</v>
      </c>
    </row>
    <row r="1427" spans="2:20" x14ac:dyDescent="0.25">
      <c r="B1427" s="1" t="s">
        <v>38</v>
      </c>
      <c r="C1427" s="1" t="s">
        <v>12</v>
      </c>
      <c r="D1427" s="1" t="s">
        <v>18</v>
      </c>
      <c r="E1427">
        <v>1570</v>
      </c>
      <c r="F1427">
        <v>295</v>
      </c>
      <c r="G1427">
        <v>201</v>
      </c>
      <c r="H1427" s="6">
        <v>110</v>
      </c>
      <c r="I1427">
        <v>391.91785630704425</v>
      </c>
      <c r="J1427">
        <v>1.22</v>
      </c>
      <c r="K1427">
        <v>5.73</v>
      </c>
      <c r="L1427">
        <v>92</v>
      </c>
      <c r="M1427">
        <v>18.2</v>
      </c>
      <c r="N1427">
        <v>330</v>
      </c>
      <c r="O1427" s="1" t="s">
        <v>71</v>
      </c>
      <c r="Q1427">
        <v>76.177007022886272</v>
      </c>
      <c r="R1427" s="2">
        <v>1</v>
      </c>
      <c r="S1427">
        <v>90.587359443773678</v>
      </c>
      <c r="T1427" s="2">
        <v>0.81092050500000001</v>
      </c>
    </row>
    <row r="1428" spans="2:20" x14ac:dyDescent="0.25">
      <c r="B1428" s="1" t="s">
        <v>38</v>
      </c>
      <c r="C1428" s="1" t="s">
        <v>12</v>
      </c>
      <c r="D1428" s="1" t="s">
        <v>18</v>
      </c>
      <c r="E1428">
        <v>1570</v>
      </c>
      <c r="F1428">
        <v>295</v>
      </c>
      <c r="G1428">
        <v>201</v>
      </c>
      <c r="H1428" s="6">
        <v>110</v>
      </c>
      <c r="I1428">
        <v>391.91785630704425</v>
      </c>
      <c r="J1428">
        <v>1.22</v>
      </c>
      <c r="K1428">
        <v>6.23</v>
      </c>
      <c r="L1428">
        <v>92</v>
      </c>
      <c r="M1428">
        <v>18.2</v>
      </c>
      <c r="N1428">
        <v>330</v>
      </c>
      <c r="O1428" s="1" t="s">
        <v>71</v>
      </c>
      <c r="Q1428">
        <v>76.177007022886272</v>
      </c>
      <c r="R1428" s="2">
        <v>1</v>
      </c>
      <c r="S1428">
        <v>88.635450477186396</v>
      </c>
      <c r="T1428" s="2">
        <v>0.80786400899999999</v>
      </c>
    </row>
    <row r="1429" spans="2:20" x14ac:dyDescent="0.25">
      <c r="B1429" s="1" t="s">
        <v>39</v>
      </c>
      <c r="C1429" s="1" t="s">
        <v>58</v>
      </c>
      <c r="D1429" s="1" t="s">
        <v>60</v>
      </c>
      <c r="E1429">
        <v>470</v>
      </c>
      <c r="F1429">
        <v>41</v>
      </c>
      <c r="G1429">
        <v>285</v>
      </c>
      <c r="H1429" s="6">
        <v>37</v>
      </c>
      <c r="I1429">
        <v>352.1411186520009</v>
      </c>
      <c r="J1429">
        <v>8.9999999999999858E-2</v>
      </c>
      <c r="K1429">
        <v>2.91</v>
      </c>
      <c r="L1429">
        <v>28</v>
      </c>
      <c r="M1429">
        <v>1.5</v>
      </c>
      <c r="N1429">
        <v>1000</v>
      </c>
      <c r="O1429" s="1" t="s">
        <v>72</v>
      </c>
      <c r="Q1429">
        <v>99.999999999999915</v>
      </c>
      <c r="R1429" s="2">
        <v>0.54600168800000004</v>
      </c>
      <c r="S1429">
        <v>8.7614662866896964</v>
      </c>
      <c r="T1429" s="2">
        <v>0.60470050799999997</v>
      </c>
    </row>
    <row r="1430" spans="2:20" x14ac:dyDescent="0.25">
      <c r="B1430" s="1" t="s">
        <v>39</v>
      </c>
      <c r="C1430" s="1" t="s">
        <v>58</v>
      </c>
      <c r="D1430" s="1" t="s">
        <v>60</v>
      </c>
      <c r="E1430">
        <v>470</v>
      </c>
      <c r="F1430">
        <v>41</v>
      </c>
      <c r="G1430">
        <v>285</v>
      </c>
      <c r="H1430" s="6">
        <v>37</v>
      </c>
      <c r="I1430">
        <v>352.1411186520009</v>
      </c>
      <c r="J1430">
        <v>0.58999999999999986</v>
      </c>
      <c r="K1430">
        <v>2.91</v>
      </c>
      <c r="L1430">
        <v>28</v>
      </c>
      <c r="M1430">
        <v>1.5</v>
      </c>
      <c r="N1430">
        <v>1000</v>
      </c>
      <c r="O1430" s="1" t="s">
        <v>72</v>
      </c>
      <c r="Q1430">
        <v>99.999999999999915</v>
      </c>
      <c r="R1430" s="2">
        <v>0.64884186200000005</v>
      </c>
      <c r="S1430">
        <v>7.759286847891036</v>
      </c>
      <c r="T1430" s="2">
        <v>0.74325712899999996</v>
      </c>
    </row>
    <row r="1431" spans="2:20" x14ac:dyDescent="0.25">
      <c r="B1431" s="1" t="s">
        <v>39</v>
      </c>
      <c r="C1431" s="1" t="s">
        <v>58</v>
      </c>
      <c r="D1431" s="1" t="s">
        <v>60</v>
      </c>
      <c r="E1431">
        <v>470</v>
      </c>
      <c r="F1431">
        <v>41</v>
      </c>
      <c r="G1431">
        <v>285</v>
      </c>
      <c r="H1431" s="6">
        <v>37</v>
      </c>
      <c r="I1431">
        <v>352.1411186520009</v>
      </c>
      <c r="J1431">
        <v>1.0899999999999999</v>
      </c>
      <c r="K1431">
        <v>2.91</v>
      </c>
      <c r="L1431">
        <v>28</v>
      </c>
      <c r="M1431">
        <v>1.5</v>
      </c>
      <c r="N1431">
        <v>1000</v>
      </c>
      <c r="O1431" s="1" t="s">
        <v>72</v>
      </c>
      <c r="Q1431">
        <v>99.999999999999915</v>
      </c>
      <c r="R1431" s="2">
        <v>0.79941222999999995</v>
      </c>
      <c r="S1431">
        <v>6.9285874032416652</v>
      </c>
      <c r="T1431" s="2">
        <v>0.80743306000000004</v>
      </c>
    </row>
    <row r="1432" spans="2:20" x14ac:dyDescent="0.25">
      <c r="B1432" s="1" t="s">
        <v>39</v>
      </c>
      <c r="C1432" s="1" t="s">
        <v>58</v>
      </c>
      <c r="D1432" s="1" t="s">
        <v>60</v>
      </c>
      <c r="E1432">
        <v>470</v>
      </c>
      <c r="F1432">
        <v>41</v>
      </c>
      <c r="G1432">
        <v>285</v>
      </c>
      <c r="H1432" s="6">
        <v>37</v>
      </c>
      <c r="I1432">
        <v>352.1411186520009</v>
      </c>
      <c r="J1432">
        <v>1.5899999999999999</v>
      </c>
      <c r="K1432">
        <v>2.91</v>
      </c>
      <c r="L1432">
        <v>28</v>
      </c>
      <c r="M1432">
        <v>1.5</v>
      </c>
      <c r="N1432">
        <v>1000</v>
      </c>
      <c r="O1432" s="1" t="s">
        <v>72</v>
      </c>
      <c r="Q1432">
        <v>87.513048427060909</v>
      </c>
      <c r="R1432" s="2">
        <v>0.98709471999999998</v>
      </c>
      <c r="S1432">
        <v>6.2534709553581038</v>
      </c>
      <c r="T1432" s="2">
        <v>0.83632072300000004</v>
      </c>
    </row>
    <row r="1433" spans="2:20" x14ac:dyDescent="0.25">
      <c r="B1433" s="1" t="s">
        <v>39</v>
      </c>
      <c r="C1433" s="1" t="s">
        <v>58</v>
      </c>
      <c r="D1433" s="1" t="s">
        <v>60</v>
      </c>
      <c r="E1433">
        <v>470</v>
      </c>
      <c r="F1433">
        <v>41</v>
      </c>
      <c r="G1433">
        <v>285</v>
      </c>
      <c r="H1433" s="6">
        <v>37</v>
      </c>
      <c r="I1433">
        <v>352.1411186520009</v>
      </c>
      <c r="J1433">
        <v>2.09</v>
      </c>
      <c r="K1433">
        <v>2.91</v>
      </c>
      <c r="L1433">
        <v>28</v>
      </c>
      <c r="M1433">
        <v>1.5</v>
      </c>
      <c r="N1433">
        <v>1000</v>
      </c>
      <c r="O1433" s="1" t="s">
        <v>72</v>
      </c>
      <c r="Q1433">
        <v>0</v>
      </c>
      <c r="R1433" s="2">
        <v>0</v>
      </c>
      <c r="S1433">
        <v>5.7140690733667538</v>
      </c>
      <c r="T1433" s="2">
        <v>0.82083049900000005</v>
      </c>
    </row>
    <row r="1434" spans="2:20" x14ac:dyDescent="0.25">
      <c r="B1434" s="1" t="s">
        <v>39</v>
      </c>
      <c r="C1434" s="1" t="s">
        <v>58</v>
      </c>
      <c r="D1434" s="1" t="s">
        <v>60</v>
      </c>
      <c r="E1434">
        <v>470</v>
      </c>
      <c r="F1434">
        <v>41</v>
      </c>
      <c r="G1434">
        <v>285</v>
      </c>
      <c r="H1434" s="6">
        <v>37</v>
      </c>
      <c r="I1434">
        <v>352.1411186520009</v>
      </c>
      <c r="J1434">
        <v>8.9999999999999858E-2</v>
      </c>
      <c r="K1434">
        <v>2.91</v>
      </c>
      <c r="L1434">
        <v>28</v>
      </c>
      <c r="M1434">
        <v>1.5</v>
      </c>
      <c r="N1434">
        <v>1500</v>
      </c>
      <c r="O1434" s="1" t="s">
        <v>72</v>
      </c>
      <c r="Q1434">
        <v>99.999999999999915</v>
      </c>
      <c r="R1434" s="2">
        <v>0.54600133900000003</v>
      </c>
      <c r="S1434">
        <v>12.871745531741945</v>
      </c>
      <c r="T1434" s="2">
        <v>0.59951092399999995</v>
      </c>
    </row>
    <row r="1435" spans="2:20" x14ac:dyDescent="0.25">
      <c r="B1435" s="1" t="s">
        <v>39</v>
      </c>
      <c r="C1435" s="1" t="s">
        <v>58</v>
      </c>
      <c r="D1435" s="1" t="s">
        <v>60</v>
      </c>
      <c r="E1435">
        <v>470</v>
      </c>
      <c r="F1435">
        <v>41</v>
      </c>
      <c r="G1435">
        <v>285</v>
      </c>
      <c r="H1435" s="6">
        <v>37</v>
      </c>
      <c r="I1435">
        <v>352.1411186520009</v>
      </c>
      <c r="J1435">
        <v>0.58999999999999986</v>
      </c>
      <c r="K1435">
        <v>2.91</v>
      </c>
      <c r="L1435">
        <v>28</v>
      </c>
      <c r="M1435">
        <v>1.5</v>
      </c>
      <c r="N1435">
        <v>1500</v>
      </c>
      <c r="O1435" s="1" t="s">
        <v>72</v>
      </c>
      <c r="Q1435">
        <v>99.999999999999915</v>
      </c>
      <c r="R1435" s="2">
        <v>0.64884186099999996</v>
      </c>
      <c r="S1435">
        <v>11.43761611121872</v>
      </c>
      <c r="T1435" s="2">
        <v>0.73960028899999997</v>
      </c>
    </row>
    <row r="1436" spans="2:20" x14ac:dyDescent="0.25">
      <c r="B1436" s="1" t="s">
        <v>39</v>
      </c>
      <c r="C1436" s="1" t="s">
        <v>58</v>
      </c>
      <c r="D1436" s="1" t="s">
        <v>60</v>
      </c>
      <c r="E1436">
        <v>470</v>
      </c>
      <c r="F1436">
        <v>41</v>
      </c>
      <c r="G1436">
        <v>285</v>
      </c>
      <c r="H1436" s="6">
        <v>37</v>
      </c>
      <c r="I1436">
        <v>352.1411186520009</v>
      </c>
      <c r="J1436">
        <v>1.0899999999999999</v>
      </c>
      <c r="K1436">
        <v>2.91</v>
      </c>
      <c r="L1436">
        <v>28</v>
      </c>
      <c r="M1436">
        <v>1.5</v>
      </c>
      <c r="N1436">
        <v>1500</v>
      </c>
      <c r="O1436" s="1" t="s">
        <v>72</v>
      </c>
      <c r="Q1436">
        <v>99.999999999999915</v>
      </c>
      <c r="R1436" s="2">
        <v>0.79941222999999995</v>
      </c>
      <c r="S1436">
        <v>10.238788908941441</v>
      </c>
      <c r="T1436" s="2">
        <v>0.804776622</v>
      </c>
    </row>
    <row r="1437" spans="2:20" x14ac:dyDescent="0.25">
      <c r="B1437" s="1" t="s">
        <v>39</v>
      </c>
      <c r="C1437" s="1" t="s">
        <v>58</v>
      </c>
      <c r="D1437" s="1" t="s">
        <v>60</v>
      </c>
      <c r="E1437">
        <v>470</v>
      </c>
      <c r="F1437">
        <v>41</v>
      </c>
      <c r="G1437">
        <v>285</v>
      </c>
      <c r="H1437" s="6">
        <v>37</v>
      </c>
      <c r="I1437">
        <v>352.1411186520009</v>
      </c>
      <c r="J1437">
        <v>1.5899999999999999</v>
      </c>
      <c r="K1437">
        <v>2.91</v>
      </c>
      <c r="L1437">
        <v>28</v>
      </c>
      <c r="M1437">
        <v>1.5</v>
      </c>
      <c r="N1437">
        <v>1500</v>
      </c>
      <c r="O1437" s="1" t="s">
        <v>72</v>
      </c>
      <c r="Q1437">
        <v>87.513048427060909</v>
      </c>
      <c r="R1437" s="2">
        <v>0.98709471999999998</v>
      </c>
      <c r="S1437">
        <v>9.2577573746916109</v>
      </c>
      <c r="T1437" s="2">
        <v>0.83421145200000002</v>
      </c>
    </row>
    <row r="1438" spans="2:20" x14ac:dyDescent="0.25">
      <c r="B1438" s="1" t="s">
        <v>39</v>
      </c>
      <c r="C1438" s="1" t="s">
        <v>58</v>
      </c>
      <c r="D1438" s="1" t="s">
        <v>60</v>
      </c>
      <c r="E1438">
        <v>470</v>
      </c>
      <c r="F1438">
        <v>41</v>
      </c>
      <c r="G1438">
        <v>285</v>
      </c>
      <c r="H1438" s="6">
        <v>37</v>
      </c>
      <c r="I1438">
        <v>352.1411186520009</v>
      </c>
      <c r="J1438">
        <v>2.09</v>
      </c>
      <c r="K1438">
        <v>2.91</v>
      </c>
      <c r="L1438">
        <v>28</v>
      </c>
      <c r="M1438">
        <v>1.5</v>
      </c>
      <c r="N1438">
        <v>1500</v>
      </c>
      <c r="O1438" s="1" t="s">
        <v>72</v>
      </c>
      <c r="Q1438">
        <v>0</v>
      </c>
      <c r="R1438" s="2">
        <v>0</v>
      </c>
      <c r="S1438">
        <v>8.4673161350697068</v>
      </c>
      <c r="T1438" s="2">
        <v>0.81876326099999996</v>
      </c>
    </row>
    <row r="1439" spans="2:20" x14ac:dyDescent="0.25">
      <c r="B1439" s="1" t="s">
        <v>39</v>
      </c>
      <c r="C1439" s="1" t="s">
        <v>58</v>
      </c>
      <c r="D1439" s="1" t="s">
        <v>60</v>
      </c>
      <c r="E1439">
        <v>470</v>
      </c>
      <c r="F1439">
        <v>41</v>
      </c>
      <c r="G1439">
        <v>285</v>
      </c>
      <c r="H1439" s="6">
        <v>37</v>
      </c>
      <c r="I1439">
        <v>352.1411186520009</v>
      </c>
      <c r="J1439">
        <v>8.9999999999999858E-2</v>
      </c>
      <c r="K1439">
        <v>2.91</v>
      </c>
      <c r="L1439">
        <v>28</v>
      </c>
      <c r="M1439">
        <v>1.5</v>
      </c>
      <c r="N1439">
        <v>2000</v>
      </c>
      <c r="O1439" s="1" t="s">
        <v>72</v>
      </c>
      <c r="Q1439">
        <v>99.999999999999915</v>
      </c>
      <c r="R1439" s="2">
        <v>0.54600133900000003</v>
      </c>
      <c r="S1439">
        <v>16.807133572024288</v>
      </c>
      <c r="T1439" s="2">
        <v>0.59422681700000002</v>
      </c>
    </row>
    <row r="1440" spans="2:20" x14ac:dyDescent="0.25">
      <c r="B1440" s="1" t="s">
        <v>39</v>
      </c>
      <c r="C1440" s="1" t="s">
        <v>58</v>
      </c>
      <c r="D1440" s="1" t="s">
        <v>60</v>
      </c>
      <c r="E1440">
        <v>470</v>
      </c>
      <c r="F1440">
        <v>41</v>
      </c>
      <c r="G1440">
        <v>285</v>
      </c>
      <c r="H1440" s="6">
        <v>37</v>
      </c>
      <c r="I1440">
        <v>352.1411186520009</v>
      </c>
      <c r="J1440">
        <v>0.58999999999999986</v>
      </c>
      <c r="K1440">
        <v>2.91</v>
      </c>
      <c r="L1440">
        <v>28</v>
      </c>
      <c r="M1440">
        <v>1.5</v>
      </c>
      <c r="N1440">
        <v>2000</v>
      </c>
      <c r="O1440" s="1" t="s">
        <v>72</v>
      </c>
      <c r="Q1440">
        <v>99.999999999999915</v>
      </c>
      <c r="R1440" s="2">
        <v>0.64884186099999996</v>
      </c>
      <c r="S1440">
        <v>14.986189058264474</v>
      </c>
      <c r="T1440" s="2">
        <v>0.73591478600000004</v>
      </c>
    </row>
    <row r="1441" spans="2:20" x14ac:dyDescent="0.25">
      <c r="B1441" s="1" t="s">
        <v>39</v>
      </c>
      <c r="C1441" s="1" t="s">
        <v>58</v>
      </c>
      <c r="D1441" s="1" t="s">
        <v>60</v>
      </c>
      <c r="E1441">
        <v>470</v>
      </c>
      <c r="F1441">
        <v>41</v>
      </c>
      <c r="G1441">
        <v>285</v>
      </c>
      <c r="H1441" s="6">
        <v>37</v>
      </c>
      <c r="I1441">
        <v>352.1411186520009</v>
      </c>
      <c r="J1441">
        <v>1.0899999999999999</v>
      </c>
      <c r="K1441">
        <v>2.91</v>
      </c>
      <c r="L1441">
        <v>28</v>
      </c>
      <c r="M1441">
        <v>1.5</v>
      </c>
      <c r="N1441">
        <v>2000</v>
      </c>
      <c r="O1441" s="1" t="s">
        <v>72</v>
      </c>
      <c r="Q1441">
        <v>99.999999999999915</v>
      </c>
      <c r="R1441" s="2">
        <v>0.79941222999999995</v>
      </c>
      <c r="S1441">
        <v>13.448837920341159</v>
      </c>
      <c r="T1441" s="2">
        <v>0.802092641</v>
      </c>
    </row>
    <row r="1442" spans="2:20" x14ac:dyDescent="0.25">
      <c r="B1442" s="1" t="s">
        <v>39</v>
      </c>
      <c r="C1442" s="1" t="s">
        <v>58</v>
      </c>
      <c r="D1442" s="1" t="s">
        <v>60</v>
      </c>
      <c r="E1442">
        <v>470</v>
      </c>
      <c r="F1442">
        <v>41</v>
      </c>
      <c r="G1442">
        <v>285</v>
      </c>
      <c r="H1442" s="6">
        <v>37</v>
      </c>
      <c r="I1442">
        <v>352.1411186520009</v>
      </c>
      <c r="J1442">
        <v>1.5899999999999999</v>
      </c>
      <c r="K1442">
        <v>2.91</v>
      </c>
      <c r="L1442">
        <v>28</v>
      </c>
      <c r="M1442">
        <v>1.5</v>
      </c>
      <c r="N1442">
        <v>2000</v>
      </c>
      <c r="O1442" s="1" t="s">
        <v>72</v>
      </c>
      <c r="Q1442">
        <v>87.513048427060909</v>
      </c>
      <c r="R1442" s="2">
        <v>0.98709471999999998</v>
      </c>
      <c r="S1442">
        <v>12.182059205163894</v>
      </c>
      <c r="T1442" s="2">
        <v>0.83207922099999998</v>
      </c>
    </row>
    <row r="1443" spans="2:20" x14ac:dyDescent="0.25">
      <c r="B1443" s="1" t="s">
        <v>39</v>
      </c>
      <c r="C1443" s="1" t="s">
        <v>58</v>
      </c>
      <c r="D1443" s="1" t="s">
        <v>60</v>
      </c>
      <c r="E1443">
        <v>470</v>
      </c>
      <c r="F1443">
        <v>41</v>
      </c>
      <c r="G1443">
        <v>285</v>
      </c>
      <c r="H1443" s="6">
        <v>37</v>
      </c>
      <c r="I1443">
        <v>352.1411186520009</v>
      </c>
      <c r="J1443">
        <v>2.09</v>
      </c>
      <c r="K1443">
        <v>2.91</v>
      </c>
      <c r="L1443">
        <v>28</v>
      </c>
      <c r="M1443">
        <v>1.5</v>
      </c>
      <c r="N1443">
        <v>2000</v>
      </c>
      <c r="O1443" s="1" t="s">
        <v>72</v>
      </c>
      <c r="Q1443">
        <v>0</v>
      </c>
      <c r="R1443" s="2">
        <v>0</v>
      </c>
      <c r="S1443">
        <v>11.152746539562335</v>
      </c>
      <c r="T1443" s="2">
        <v>0.81667713799999997</v>
      </c>
    </row>
    <row r="1444" spans="2:20" x14ac:dyDescent="0.25">
      <c r="B1444" s="1" t="s">
        <v>39</v>
      </c>
      <c r="C1444" s="1" t="s">
        <v>58</v>
      </c>
      <c r="D1444" s="1" t="s">
        <v>60</v>
      </c>
      <c r="E1444">
        <v>470</v>
      </c>
      <c r="F1444">
        <v>41</v>
      </c>
      <c r="G1444">
        <v>285</v>
      </c>
      <c r="H1444" s="6">
        <v>37</v>
      </c>
      <c r="I1444">
        <v>352.1411186520009</v>
      </c>
      <c r="J1444">
        <v>8.9999999999999858E-2</v>
      </c>
      <c r="K1444">
        <v>2.91</v>
      </c>
      <c r="L1444">
        <v>28</v>
      </c>
      <c r="M1444">
        <v>1.5</v>
      </c>
      <c r="N1444">
        <v>2500</v>
      </c>
      <c r="O1444" s="1" t="s">
        <v>72</v>
      </c>
      <c r="Q1444">
        <v>99.999999999999915</v>
      </c>
      <c r="R1444" s="2">
        <v>0.54600133900000003</v>
      </c>
      <c r="S1444">
        <v>20.575520556701797</v>
      </c>
      <c r="T1444" s="2">
        <v>0.58895144799999999</v>
      </c>
    </row>
    <row r="1445" spans="2:20" x14ac:dyDescent="0.25">
      <c r="B1445" s="1" t="s">
        <v>39</v>
      </c>
      <c r="C1445" s="1" t="s">
        <v>58</v>
      </c>
      <c r="D1445" s="1" t="s">
        <v>60</v>
      </c>
      <c r="E1445">
        <v>470</v>
      </c>
      <c r="F1445">
        <v>41</v>
      </c>
      <c r="G1445">
        <v>285</v>
      </c>
      <c r="H1445" s="6">
        <v>37</v>
      </c>
      <c r="I1445">
        <v>352.1411186520009</v>
      </c>
      <c r="J1445">
        <v>0.58999999999999986</v>
      </c>
      <c r="K1445">
        <v>2.91</v>
      </c>
      <c r="L1445">
        <v>28</v>
      </c>
      <c r="M1445">
        <v>1.5</v>
      </c>
      <c r="N1445">
        <v>2500</v>
      </c>
      <c r="O1445" s="1" t="s">
        <v>72</v>
      </c>
      <c r="Q1445">
        <v>99.999999999999915</v>
      </c>
      <c r="R1445" s="2">
        <v>0.64884186099999996</v>
      </c>
      <c r="S1445">
        <v>18.408339833219365</v>
      </c>
      <c r="T1445" s="2">
        <v>0.73220188600000002</v>
      </c>
    </row>
    <row r="1446" spans="2:20" x14ac:dyDescent="0.25">
      <c r="B1446" s="1" t="s">
        <v>39</v>
      </c>
      <c r="C1446" s="1" t="s">
        <v>58</v>
      </c>
      <c r="D1446" s="1" t="s">
        <v>60</v>
      </c>
      <c r="E1446">
        <v>470</v>
      </c>
      <c r="F1446">
        <v>41</v>
      </c>
      <c r="G1446">
        <v>285</v>
      </c>
      <c r="H1446" s="6">
        <v>37</v>
      </c>
      <c r="I1446">
        <v>352.1411186520009</v>
      </c>
      <c r="J1446">
        <v>1.0899999999999999</v>
      </c>
      <c r="K1446">
        <v>2.91</v>
      </c>
      <c r="L1446">
        <v>28</v>
      </c>
      <c r="M1446">
        <v>1.5</v>
      </c>
      <c r="N1446">
        <v>2500</v>
      </c>
      <c r="O1446" s="1" t="s">
        <v>72</v>
      </c>
      <c r="Q1446">
        <v>99.999999999999915</v>
      </c>
      <c r="R1446" s="2">
        <v>0.79941222999999995</v>
      </c>
      <c r="S1446">
        <v>16.560689449576692</v>
      </c>
      <c r="T1446" s="2">
        <v>0.799381593</v>
      </c>
    </row>
    <row r="1447" spans="2:20" x14ac:dyDescent="0.25">
      <c r="B1447" s="1" t="s">
        <v>39</v>
      </c>
      <c r="C1447" s="1" t="s">
        <v>58</v>
      </c>
      <c r="D1447" s="1" t="s">
        <v>60</v>
      </c>
      <c r="E1447">
        <v>470</v>
      </c>
      <c r="F1447">
        <v>41</v>
      </c>
      <c r="G1447">
        <v>285</v>
      </c>
      <c r="H1447" s="6">
        <v>37</v>
      </c>
      <c r="I1447">
        <v>352.1411186520009</v>
      </c>
      <c r="J1447">
        <v>1.5899999999999999</v>
      </c>
      <c r="K1447">
        <v>2.91</v>
      </c>
      <c r="L1447">
        <v>28</v>
      </c>
      <c r="M1447">
        <v>1.5</v>
      </c>
      <c r="N1447">
        <v>2500</v>
      </c>
      <c r="O1447" s="1" t="s">
        <v>72</v>
      </c>
      <c r="Q1447">
        <v>87.513048427060909</v>
      </c>
      <c r="R1447" s="2">
        <v>0.98709471999999998</v>
      </c>
      <c r="S1447">
        <v>15.02763754905795</v>
      </c>
      <c r="T1447" s="2">
        <v>0.829924259</v>
      </c>
    </row>
    <row r="1448" spans="2:20" x14ac:dyDescent="0.25">
      <c r="B1448" s="1" t="s">
        <v>39</v>
      </c>
      <c r="C1448" s="1" t="s">
        <v>58</v>
      </c>
      <c r="D1448" s="1" t="s">
        <v>60</v>
      </c>
      <c r="E1448">
        <v>470</v>
      </c>
      <c r="F1448">
        <v>41</v>
      </c>
      <c r="G1448">
        <v>285</v>
      </c>
      <c r="H1448" s="6">
        <v>37</v>
      </c>
      <c r="I1448">
        <v>352.1411186520009</v>
      </c>
      <c r="J1448">
        <v>2.09</v>
      </c>
      <c r="K1448">
        <v>2.91</v>
      </c>
      <c r="L1448">
        <v>28</v>
      </c>
      <c r="M1448">
        <v>1.5</v>
      </c>
      <c r="N1448">
        <v>2500</v>
      </c>
      <c r="O1448" s="1" t="s">
        <v>72</v>
      </c>
      <c r="Q1448">
        <v>0</v>
      </c>
      <c r="R1448" s="2">
        <v>0</v>
      </c>
      <c r="S1448">
        <v>13.77140463638057</v>
      </c>
      <c r="T1448" s="2">
        <v>0.81457234999999995</v>
      </c>
    </row>
    <row r="1449" spans="2:20" x14ac:dyDescent="0.25">
      <c r="B1449" s="1" t="s">
        <v>39</v>
      </c>
      <c r="C1449" s="1" t="s">
        <v>58</v>
      </c>
      <c r="D1449" s="1" t="s">
        <v>60</v>
      </c>
      <c r="E1449">
        <v>470</v>
      </c>
      <c r="F1449">
        <v>41</v>
      </c>
      <c r="G1449">
        <v>285</v>
      </c>
      <c r="H1449" s="6">
        <v>37</v>
      </c>
      <c r="I1449">
        <v>352.1411186520009</v>
      </c>
      <c r="J1449">
        <v>8.9999999999999858E-2</v>
      </c>
      <c r="K1449">
        <v>2.91</v>
      </c>
      <c r="L1449">
        <v>28</v>
      </c>
      <c r="M1449">
        <v>1.5</v>
      </c>
      <c r="N1449">
        <v>3000</v>
      </c>
      <c r="O1449" s="1" t="s">
        <v>72</v>
      </c>
      <c r="Q1449">
        <v>99.999999999999915</v>
      </c>
      <c r="R1449" s="2">
        <v>0.54600133900000003</v>
      </c>
      <c r="S1449">
        <v>24.194408078174607</v>
      </c>
      <c r="T1449" s="2">
        <v>0.58393146399999996</v>
      </c>
    </row>
    <row r="1450" spans="2:20" x14ac:dyDescent="0.25">
      <c r="B1450" s="1" t="s">
        <v>39</v>
      </c>
      <c r="C1450" s="1" t="s">
        <v>58</v>
      </c>
      <c r="D1450" s="1" t="s">
        <v>60</v>
      </c>
      <c r="E1450">
        <v>470</v>
      </c>
      <c r="F1450">
        <v>41</v>
      </c>
      <c r="G1450">
        <v>285</v>
      </c>
      <c r="H1450" s="6">
        <v>37</v>
      </c>
      <c r="I1450">
        <v>352.1411186520009</v>
      </c>
      <c r="J1450">
        <v>0.58999999999999986</v>
      </c>
      <c r="K1450">
        <v>2.91</v>
      </c>
      <c r="L1450">
        <v>28</v>
      </c>
      <c r="M1450">
        <v>1.5</v>
      </c>
      <c r="N1450">
        <v>3000</v>
      </c>
      <c r="O1450" s="1" t="s">
        <v>72</v>
      </c>
      <c r="Q1450">
        <v>99.999999999999915</v>
      </c>
      <c r="R1450" s="2">
        <v>0.64884186200000005</v>
      </c>
      <c r="S1450">
        <v>21.707395077714164</v>
      </c>
      <c r="T1450" s="2">
        <v>0.72846297400000004</v>
      </c>
    </row>
    <row r="1451" spans="2:20" x14ac:dyDescent="0.25">
      <c r="B1451" s="1" t="s">
        <v>39</v>
      </c>
      <c r="C1451" s="1" t="s">
        <v>58</v>
      </c>
      <c r="D1451" s="1" t="s">
        <v>60</v>
      </c>
      <c r="E1451">
        <v>470</v>
      </c>
      <c r="F1451">
        <v>41</v>
      </c>
      <c r="G1451">
        <v>285</v>
      </c>
      <c r="H1451" s="6">
        <v>37</v>
      </c>
      <c r="I1451">
        <v>352.1411186520009</v>
      </c>
      <c r="J1451">
        <v>1.0899999999999999</v>
      </c>
      <c r="K1451">
        <v>2.91</v>
      </c>
      <c r="L1451">
        <v>28</v>
      </c>
      <c r="M1451">
        <v>1.5</v>
      </c>
      <c r="N1451">
        <v>3000</v>
      </c>
      <c r="O1451" s="1" t="s">
        <v>72</v>
      </c>
      <c r="Q1451">
        <v>99.999999999999915</v>
      </c>
      <c r="R1451" s="2">
        <v>0.79941222999999995</v>
      </c>
      <c r="S1451">
        <v>19.576313599346538</v>
      </c>
      <c r="T1451" s="2">
        <v>0.79664397899999995</v>
      </c>
    </row>
    <row r="1452" spans="2:20" x14ac:dyDescent="0.25">
      <c r="B1452" s="1" t="s">
        <v>39</v>
      </c>
      <c r="C1452" s="1" t="s">
        <v>58</v>
      </c>
      <c r="D1452" s="1" t="s">
        <v>60</v>
      </c>
      <c r="E1452">
        <v>470</v>
      </c>
      <c r="F1452">
        <v>41</v>
      </c>
      <c r="G1452">
        <v>285</v>
      </c>
      <c r="H1452" s="6">
        <v>37</v>
      </c>
      <c r="I1452">
        <v>352.1411186520009</v>
      </c>
      <c r="J1452">
        <v>1.5899999999999999</v>
      </c>
      <c r="K1452">
        <v>2.91</v>
      </c>
      <c r="L1452">
        <v>28</v>
      </c>
      <c r="M1452">
        <v>1.5</v>
      </c>
      <c r="N1452">
        <v>3000</v>
      </c>
      <c r="O1452" s="1" t="s">
        <v>72</v>
      </c>
      <c r="Q1452">
        <v>87.513048427060909</v>
      </c>
      <c r="R1452" s="2">
        <v>0.98709471999999998</v>
      </c>
      <c r="S1452">
        <v>17.795771232422567</v>
      </c>
      <c r="T1452" s="2">
        <v>0.82774681000000006</v>
      </c>
    </row>
    <row r="1453" spans="2:20" x14ac:dyDescent="0.25">
      <c r="B1453" s="1" t="s">
        <v>39</v>
      </c>
      <c r="C1453" s="1" t="s">
        <v>58</v>
      </c>
      <c r="D1453" s="1" t="s">
        <v>60</v>
      </c>
      <c r="E1453">
        <v>470</v>
      </c>
      <c r="F1453">
        <v>41</v>
      </c>
      <c r="G1453">
        <v>285</v>
      </c>
      <c r="H1453" s="6">
        <v>37</v>
      </c>
      <c r="I1453">
        <v>352.1411186520009</v>
      </c>
      <c r="J1453">
        <v>2.09</v>
      </c>
      <c r="K1453">
        <v>2.91</v>
      </c>
      <c r="L1453">
        <v>28</v>
      </c>
      <c r="M1453">
        <v>1.5</v>
      </c>
      <c r="N1453">
        <v>3000</v>
      </c>
      <c r="O1453" s="1" t="s">
        <v>72</v>
      </c>
      <c r="Q1453">
        <v>0</v>
      </c>
      <c r="R1453" s="2">
        <v>0</v>
      </c>
      <c r="S1453">
        <v>16.324343739360764</v>
      </c>
      <c r="T1453" s="2">
        <v>0.81244912700000005</v>
      </c>
    </row>
    <row r="1454" spans="2:20" x14ac:dyDescent="0.25">
      <c r="B1454" s="1" t="s">
        <v>39</v>
      </c>
      <c r="C1454" s="1" t="s">
        <v>58</v>
      </c>
      <c r="D1454" s="1" t="s">
        <v>60</v>
      </c>
      <c r="E1454">
        <v>470</v>
      </c>
      <c r="F1454">
        <v>41</v>
      </c>
      <c r="G1454">
        <v>285</v>
      </c>
      <c r="H1454" s="6">
        <v>37</v>
      </c>
      <c r="I1454">
        <v>352.1411186520009</v>
      </c>
      <c r="J1454">
        <v>8.9999999999999858E-2</v>
      </c>
      <c r="K1454">
        <v>2.91</v>
      </c>
      <c r="L1454">
        <v>28</v>
      </c>
      <c r="M1454">
        <v>1.5</v>
      </c>
      <c r="N1454">
        <v>3500</v>
      </c>
      <c r="O1454" s="1" t="s">
        <v>72</v>
      </c>
      <c r="Q1454">
        <v>99.999999999999915</v>
      </c>
      <c r="R1454" s="2">
        <v>0.54600133900000003</v>
      </c>
      <c r="S1454">
        <v>27.653189629726796</v>
      </c>
      <c r="T1454" s="2">
        <v>0.57877310599999998</v>
      </c>
    </row>
    <row r="1455" spans="2:20" x14ac:dyDescent="0.25">
      <c r="B1455" s="1" t="s">
        <v>39</v>
      </c>
      <c r="C1455" s="1" t="s">
        <v>58</v>
      </c>
      <c r="D1455" s="1" t="s">
        <v>60</v>
      </c>
      <c r="E1455">
        <v>470</v>
      </c>
      <c r="F1455">
        <v>41</v>
      </c>
      <c r="G1455">
        <v>285</v>
      </c>
      <c r="H1455" s="6">
        <v>37</v>
      </c>
      <c r="I1455">
        <v>352.1411186520009</v>
      </c>
      <c r="J1455">
        <v>0.58999999999999986</v>
      </c>
      <c r="K1455">
        <v>2.91</v>
      </c>
      <c r="L1455">
        <v>28</v>
      </c>
      <c r="M1455">
        <v>1.5</v>
      </c>
      <c r="N1455">
        <v>3500</v>
      </c>
      <c r="O1455" s="1" t="s">
        <v>72</v>
      </c>
      <c r="Q1455">
        <v>99.999999999999915</v>
      </c>
      <c r="R1455" s="2">
        <v>0.64884186099999996</v>
      </c>
      <c r="S1455">
        <v>24.886647711850681</v>
      </c>
      <c r="T1455" s="2">
        <v>0.72469896899999997</v>
      </c>
    </row>
    <row r="1456" spans="2:20" x14ac:dyDescent="0.25">
      <c r="B1456" s="1" t="s">
        <v>39</v>
      </c>
      <c r="C1456" s="1" t="s">
        <v>58</v>
      </c>
      <c r="D1456" s="1" t="s">
        <v>60</v>
      </c>
      <c r="E1456">
        <v>470</v>
      </c>
      <c r="F1456">
        <v>41</v>
      </c>
      <c r="G1456">
        <v>285</v>
      </c>
      <c r="H1456" s="6">
        <v>37</v>
      </c>
      <c r="I1456">
        <v>352.1411186520009</v>
      </c>
      <c r="J1456">
        <v>1.0899999999999999</v>
      </c>
      <c r="K1456">
        <v>2.91</v>
      </c>
      <c r="L1456">
        <v>28</v>
      </c>
      <c r="M1456">
        <v>1.5</v>
      </c>
      <c r="N1456">
        <v>3500</v>
      </c>
      <c r="O1456" s="1" t="s">
        <v>72</v>
      </c>
      <c r="Q1456">
        <v>99.999999999999915</v>
      </c>
      <c r="R1456" s="2">
        <v>0.79941222999999995</v>
      </c>
      <c r="S1456">
        <v>22.49769280442187</v>
      </c>
      <c r="T1456" s="2">
        <v>0.79388032600000003</v>
      </c>
    </row>
    <row r="1457" spans="2:20" x14ac:dyDescent="0.25">
      <c r="B1457" s="1" t="s">
        <v>39</v>
      </c>
      <c r="C1457" s="1" t="s">
        <v>58</v>
      </c>
      <c r="D1457" s="1" t="s">
        <v>60</v>
      </c>
      <c r="E1457">
        <v>470</v>
      </c>
      <c r="F1457">
        <v>41</v>
      </c>
      <c r="G1457">
        <v>285</v>
      </c>
      <c r="H1457" s="6">
        <v>37</v>
      </c>
      <c r="I1457">
        <v>352.1411186520009</v>
      </c>
      <c r="J1457">
        <v>1.5899999999999999</v>
      </c>
      <c r="K1457">
        <v>2.91</v>
      </c>
      <c r="L1457">
        <v>28</v>
      </c>
      <c r="M1457">
        <v>1.5</v>
      </c>
      <c r="N1457">
        <v>3500</v>
      </c>
      <c r="O1457" s="1" t="s">
        <v>72</v>
      </c>
      <c r="Q1457">
        <v>87.513048427060909</v>
      </c>
      <c r="R1457" s="2">
        <v>0.98709471999999998</v>
      </c>
      <c r="S1457">
        <v>20.487755302479457</v>
      </c>
      <c r="T1457" s="2">
        <v>0.82554713599999996</v>
      </c>
    </row>
    <row r="1458" spans="2:20" x14ac:dyDescent="0.25">
      <c r="B1458" s="1" t="s">
        <v>39</v>
      </c>
      <c r="C1458" s="1" t="s">
        <v>58</v>
      </c>
      <c r="D1458" s="1" t="s">
        <v>60</v>
      </c>
      <c r="E1458">
        <v>470</v>
      </c>
      <c r="F1458">
        <v>41</v>
      </c>
      <c r="G1458">
        <v>285</v>
      </c>
      <c r="H1458" s="6">
        <v>37</v>
      </c>
      <c r="I1458">
        <v>352.1411186520009</v>
      </c>
      <c r="J1458">
        <v>2.09</v>
      </c>
      <c r="K1458">
        <v>2.91</v>
      </c>
      <c r="L1458">
        <v>28</v>
      </c>
      <c r="M1458">
        <v>1.5</v>
      </c>
      <c r="N1458">
        <v>3500</v>
      </c>
      <c r="O1458" s="1" t="s">
        <v>72</v>
      </c>
      <c r="Q1458">
        <v>0</v>
      </c>
      <c r="R1458" s="2">
        <v>0</v>
      </c>
      <c r="S1458">
        <v>18.812625563169366</v>
      </c>
      <c r="T1458" s="2">
        <v>0.81030771400000001</v>
      </c>
    </row>
    <row r="1459" spans="2:20" x14ac:dyDescent="0.25">
      <c r="B1459" s="1" t="s">
        <v>39</v>
      </c>
      <c r="C1459" s="1" t="s">
        <v>58</v>
      </c>
      <c r="D1459" s="1" t="s">
        <v>60</v>
      </c>
      <c r="E1459">
        <v>470</v>
      </c>
      <c r="F1459">
        <v>41</v>
      </c>
      <c r="G1459">
        <v>285</v>
      </c>
      <c r="H1459" s="6">
        <v>37</v>
      </c>
      <c r="I1459">
        <v>352.1411186520009</v>
      </c>
      <c r="J1459">
        <v>8.9999999999999858E-2</v>
      </c>
      <c r="K1459">
        <v>2.91</v>
      </c>
      <c r="L1459">
        <v>28</v>
      </c>
      <c r="M1459">
        <v>1.5</v>
      </c>
      <c r="N1459">
        <v>4000</v>
      </c>
      <c r="O1459" s="1" t="s">
        <v>72</v>
      </c>
      <c r="Q1459">
        <v>99.999999999999915</v>
      </c>
      <c r="R1459" s="2">
        <v>0.54600133900000003</v>
      </c>
      <c r="S1459">
        <v>30.961930303562578</v>
      </c>
      <c r="T1459" s="2">
        <v>0.57359190999999998</v>
      </c>
    </row>
    <row r="1460" spans="2:20" x14ac:dyDescent="0.25">
      <c r="B1460" s="1" t="s">
        <v>39</v>
      </c>
      <c r="C1460" s="1" t="s">
        <v>58</v>
      </c>
      <c r="D1460" s="1" t="s">
        <v>60</v>
      </c>
      <c r="E1460">
        <v>470</v>
      </c>
      <c r="F1460">
        <v>41</v>
      </c>
      <c r="G1460">
        <v>285</v>
      </c>
      <c r="H1460" s="6">
        <v>37</v>
      </c>
      <c r="I1460">
        <v>352.1411186520009</v>
      </c>
      <c r="J1460">
        <v>0.58999999999999986</v>
      </c>
      <c r="K1460">
        <v>2.91</v>
      </c>
      <c r="L1460">
        <v>28</v>
      </c>
      <c r="M1460">
        <v>1.5</v>
      </c>
      <c r="N1460">
        <v>4000</v>
      </c>
      <c r="O1460" s="1" t="s">
        <v>72</v>
      </c>
      <c r="Q1460">
        <v>99.999999999999915</v>
      </c>
      <c r="R1460" s="2">
        <v>0.64884186099999996</v>
      </c>
      <c r="S1460">
        <v>27.949372947128939</v>
      </c>
      <c r="T1460" s="2">
        <v>0.72091100100000005</v>
      </c>
    </row>
    <row r="1461" spans="2:20" x14ac:dyDescent="0.25">
      <c r="B1461" s="1" t="s">
        <v>39</v>
      </c>
      <c r="C1461" s="1" t="s">
        <v>58</v>
      </c>
      <c r="D1461" s="1" t="s">
        <v>60</v>
      </c>
      <c r="E1461">
        <v>470</v>
      </c>
      <c r="F1461">
        <v>41</v>
      </c>
      <c r="G1461">
        <v>285</v>
      </c>
      <c r="H1461" s="6">
        <v>37</v>
      </c>
      <c r="I1461">
        <v>352.1411186520009</v>
      </c>
      <c r="J1461">
        <v>1.0899999999999999</v>
      </c>
      <c r="K1461">
        <v>2.91</v>
      </c>
      <c r="L1461">
        <v>28</v>
      </c>
      <c r="M1461">
        <v>1.5</v>
      </c>
      <c r="N1461">
        <v>4000</v>
      </c>
      <c r="O1461" s="1" t="s">
        <v>72</v>
      </c>
      <c r="Q1461">
        <v>99.999999999999915</v>
      </c>
      <c r="R1461" s="2">
        <v>0.79941222999999995</v>
      </c>
      <c r="S1461">
        <v>25.326819019068559</v>
      </c>
      <c r="T1461" s="2">
        <v>0.791091188</v>
      </c>
    </row>
    <row r="1462" spans="2:20" x14ac:dyDescent="0.25">
      <c r="B1462" s="1" t="s">
        <v>39</v>
      </c>
      <c r="C1462" s="1" t="s">
        <v>58</v>
      </c>
      <c r="D1462" s="1" t="s">
        <v>60</v>
      </c>
      <c r="E1462">
        <v>470</v>
      </c>
      <c r="F1462">
        <v>41</v>
      </c>
      <c r="G1462">
        <v>285</v>
      </c>
      <c r="H1462" s="6">
        <v>37</v>
      </c>
      <c r="I1462">
        <v>352.1411186520009</v>
      </c>
      <c r="J1462">
        <v>1.5899999999999999</v>
      </c>
      <c r="K1462">
        <v>2.91</v>
      </c>
      <c r="L1462">
        <v>28</v>
      </c>
      <c r="M1462">
        <v>1.5</v>
      </c>
      <c r="N1462">
        <v>4000</v>
      </c>
      <c r="O1462" s="1" t="s">
        <v>72</v>
      </c>
      <c r="Q1462">
        <v>87.513048427060909</v>
      </c>
      <c r="R1462" s="2">
        <v>0.98709471999999998</v>
      </c>
      <c r="S1462">
        <v>23.104899405505964</v>
      </c>
      <c r="T1462" s="2">
        <v>0.82332551799999998</v>
      </c>
    </row>
    <row r="1463" spans="2:20" x14ac:dyDescent="0.25">
      <c r="B1463" s="1" t="s">
        <v>39</v>
      </c>
      <c r="C1463" s="1" t="s">
        <v>58</v>
      </c>
      <c r="D1463" s="1" t="s">
        <v>60</v>
      </c>
      <c r="E1463">
        <v>470</v>
      </c>
      <c r="F1463">
        <v>41</v>
      </c>
      <c r="G1463">
        <v>285</v>
      </c>
      <c r="H1463" s="6">
        <v>37</v>
      </c>
      <c r="I1463">
        <v>352.1411186520009</v>
      </c>
      <c r="J1463">
        <v>2.09</v>
      </c>
      <c r="K1463">
        <v>2.91</v>
      </c>
      <c r="L1463">
        <v>28</v>
      </c>
      <c r="M1463">
        <v>1.5</v>
      </c>
      <c r="N1463">
        <v>4000</v>
      </c>
      <c r="O1463" s="1" t="s">
        <v>72</v>
      </c>
      <c r="Q1463">
        <v>0</v>
      </c>
      <c r="R1463" s="2">
        <v>0</v>
      </c>
      <c r="S1463">
        <v>21.237318567041722</v>
      </c>
      <c r="T1463" s="2">
        <v>0.80814836800000001</v>
      </c>
    </row>
    <row r="1464" spans="2:20" x14ac:dyDescent="0.25">
      <c r="B1464" s="1" t="s">
        <v>17</v>
      </c>
      <c r="C1464" s="1" t="s">
        <v>58</v>
      </c>
      <c r="D1464" s="1" t="s">
        <v>59</v>
      </c>
      <c r="E1464">
        <v>2830</v>
      </c>
      <c r="F1464">
        <v>335</v>
      </c>
      <c r="G1464">
        <v>230</v>
      </c>
      <c r="H1464" s="6">
        <v>42</v>
      </c>
      <c r="I1464">
        <v>564.15697987362523</v>
      </c>
      <c r="J1464">
        <v>1.95</v>
      </c>
      <c r="K1464">
        <v>0.35</v>
      </c>
      <c r="L1464">
        <v>185</v>
      </c>
      <c r="M1464">
        <v>23</v>
      </c>
      <c r="N1464">
        <v>1240</v>
      </c>
      <c r="O1464" s="1" t="s">
        <v>73</v>
      </c>
      <c r="Q1464">
        <v>32.056474709653386</v>
      </c>
      <c r="R1464" s="2">
        <v>1</v>
      </c>
      <c r="S1464">
        <v>97.794199024761255</v>
      </c>
      <c r="T1464" s="2">
        <v>0.68425103899999995</v>
      </c>
    </row>
    <row r="1465" spans="2:20" x14ac:dyDescent="0.25">
      <c r="B1465" s="1" t="s">
        <v>17</v>
      </c>
      <c r="C1465" s="1" t="s">
        <v>58</v>
      </c>
      <c r="D1465" s="1" t="s">
        <v>59</v>
      </c>
      <c r="E1465">
        <v>2830</v>
      </c>
      <c r="F1465">
        <v>335</v>
      </c>
      <c r="G1465">
        <v>230</v>
      </c>
      <c r="H1465" s="6">
        <v>42</v>
      </c>
      <c r="I1465">
        <v>733.40481087526337</v>
      </c>
      <c r="J1465">
        <v>1.95</v>
      </c>
      <c r="K1465">
        <v>0.35</v>
      </c>
      <c r="L1465">
        <v>185</v>
      </c>
      <c r="M1465">
        <v>23</v>
      </c>
      <c r="N1465">
        <v>1240</v>
      </c>
      <c r="O1465" s="1" t="s">
        <v>73</v>
      </c>
      <c r="Q1465">
        <v>75.495640068053575</v>
      </c>
      <c r="R1465" s="2">
        <v>0.99943912099999999</v>
      </c>
      <c r="S1465">
        <v>97.037381731177206</v>
      </c>
      <c r="T1465" s="2">
        <v>0.66625199599999996</v>
      </c>
    </row>
    <row r="1466" spans="2:20" x14ac:dyDescent="0.25">
      <c r="B1466" s="1" t="s">
        <v>17</v>
      </c>
      <c r="C1466" s="1" t="s">
        <v>58</v>
      </c>
      <c r="D1466" s="1" t="s">
        <v>59</v>
      </c>
      <c r="E1466">
        <v>2830</v>
      </c>
      <c r="F1466">
        <v>335</v>
      </c>
      <c r="G1466">
        <v>230</v>
      </c>
      <c r="H1466" s="6">
        <v>42</v>
      </c>
      <c r="I1466">
        <v>789.82056735782805</v>
      </c>
      <c r="J1466">
        <v>1.95</v>
      </c>
      <c r="K1466">
        <v>0.35</v>
      </c>
      <c r="L1466">
        <v>185</v>
      </c>
      <c r="M1466">
        <v>23</v>
      </c>
      <c r="N1466">
        <v>1240</v>
      </c>
      <c r="O1466" s="1" t="s">
        <v>73</v>
      </c>
      <c r="Q1466">
        <v>89.003430094031614</v>
      </c>
      <c r="R1466" s="2">
        <v>0.999524203</v>
      </c>
      <c r="S1466">
        <v>96.841848737172526</v>
      </c>
      <c r="T1466" s="2">
        <v>0.67719124500000005</v>
      </c>
    </row>
    <row r="1467" spans="2:20" x14ac:dyDescent="0.25">
      <c r="B1467" s="1" t="s">
        <v>17</v>
      </c>
      <c r="C1467" s="1" t="s">
        <v>58</v>
      </c>
      <c r="D1467" s="1" t="s">
        <v>59</v>
      </c>
      <c r="E1467">
        <v>2830</v>
      </c>
      <c r="F1467">
        <v>335</v>
      </c>
      <c r="G1467">
        <v>255</v>
      </c>
      <c r="H1467" s="6">
        <v>42</v>
      </c>
      <c r="I1467">
        <v>564.15697987362523</v>
      </c>
      <c r="J1467">
        <v>1.95</v>
      </c>
      <c r="K1467">
        <v>0.35</v>
      </c>
      <c r="L1467">
        <v>185</v>
      </c>
      <c r="M1467">
        <v>23</v>
      </c>
      <c r="N1467">
        <v>1240</v>
      </c>
      <c r="O1467" s="1" t="s">
        <v>73</v>
      </c>
      <c r="Q1467">
        <v>32.05631447240264</v>
      </c>
      <c r="R1467" s="2">
        <v>1</v>
      </c>
      <c r="S1467">
        <v>97.794261205371299</v>
      </c>
      <c r="T1467" s="2">
        <v>0.68425407000000005</v>
      </c>
    </row>
    <row r="1468" spans="2:20" x14ac:dyDescent="0.25">
      <c r="B1468" s="1" t="s">
        <v>17</v>
      </c>
      <c r="C1468" s="1" t="s">
        <v>58</v>
      </c>
      <c r="D1468" s="1" t="s">
        <v>59</v>
      </c>
      <c r="E1468">
        <v>2830</v>
      </c>
      <c r="F1468">
        <v>335</v>
      </c>
      <c r="G1468">
        <v>255</v>
      </c>
      <c r="H1468" s="6">
        <v>42</v>
      </c>
      <c r="I1468">
        <v>733.40481087526337</v>
      </c>
      <c r="J1468">
        <v>1.95</v>
      </c>
      <c r="K1468">
        <v>0.35</v>
      </c>
      <c r="L1468">
        <v>185</v>
      </c>
      <c r="M1468">
        <v>23</v>
      </c>
      <c r="N1468">
        <v>1240</v>
      </c>
      <c r="O1468" s="1" t="s">
        <v>73</v>
      </c>
      <c r="Q1468">
        <v>75.494116952273643</v>
      </c>
      <c r="R1468" s="2">
        <v>0.99943911200000002</v>
      </c>
      <c r="S1468">
        <v>97.037444007946291</v>
      </c>
      <c r="T1468" s="2">
        <v>0.66626087499999997</v>
      </c>
    </row>
    <row r="1469" spans="2:20" x14ac:dyDescent="0.25">
      <c r="B1469" s="1" t="s">
        <v>17</v>
      </c>
      <c r="C1469" s="1" t="s">
        <v>58</v>
      </c>
      <c r="D1469" s="1" t="s">
        <v>59</v>
      </c>
      <c r="E1469">
        <v>2830</v>
      </c>
      <c r="F1469">
        <v>335</v>
      </c>
      <c r="G1469">
        <v>255</v>
      </c>
      <c r="H1469" s="6">
        <v>42</v>
      </c>
      <c r="I1469">
        <v>789.82056735782805</v>
      </c>
      <c r="J1469">
        <v>1.95</v>
      </c>
      <c r="K1469">
        <v>0.35</v>
      </c>
      <c r="L1469">
        <v>185</v>
      </c>
      <c r="M1469">
        <v>23</v>
      </c>
      <c r="N1469">
        <v>1240</v>
      </c>
      <c r="O1469" s="1" t="s">
        <v>73</v>
      </c>
      <c r="Q1469">
        <v>89.003053809578702</v>
      </c>
      <c r="R1469" s="2">
        <v>0.99952420399999997</v>
      </c>
      <c r="S1469">
        <v>96.841852247815183</v>
      </c>
      <c r="T1469" s="2">
        <v>0.67719020500000005</v>
      </c>
    </row>
    <row r="1470" spans="2:20" x14ac:dyDescent="0.25">
      <c r="B1470" s="1" t="s">
        <v>17</v>
      </c>
      <c r="C1470" s="1" t="s">
        <v>58</v>
      </c>
      <c r="D1470" s="1" t="s">
        <v>59</v>
      </c>
      <c r="E1470">
        <v>2830</v>
      </c>
      <c r="F1470">
        <v>335</v>
      </c>
      <c r="G1470">
        <v>280</v>
      </c>
      <c r="H1470" s="6">
        <v>42</v>
      </c>
      <c r="I1470">
        <v>564.15697987362523</v>
      </c>
      <c r="J1470">
        <v>1.95</v>
      </c>
      <c r="K1470">
        <v>0.35</v>
      </c>
      <c r="L1470">
        <v>185</v>
      </c>
      <c r="M1470">
        <v>23</v>
      </c>
      <c r="N1470">
        <v>1240</v>
      </c>
      <c r="O1470" s="1" t="s">
        <v>73</v>
      </c>
      <c r="Q1470">
        <v>32.056154236753819</v>
      </c>
      <c r="R1470" s="2">
        <v>1</v>
      </c>
      <c r="S1470">
        <v>97.794265506276403</v>
      </c>
      <c r="T1470" s="2">
        <v>0.68425488899999998</v>
      </c>
    </row>
    <row r="1471" spans="2:20" x14ac:dyDescent="0.25">
      <c r="B1471" s="1" t="s">
        <v>17</v>
      </c>
      <c r="C1471" s="1" t="s">
        <v>58</v>
      </c>
      <c r="D1471" s="1" t="s">
        <v>59</v>
      </c>
      <c r="E1471">
        <v>2830</v>
      </c>
      <c r="F1471">
        <v>335</v>
      </c>
      <c r="G1471">
        <v>280</v>
      </c>
      <c r="H1471" s="6">
        <v>42</v>
      </c>
      <c r="I1471">
        <v>733.40481087526337</v>
      </c>
      <c r="J1471">
        <v>1.95</v>
      </c>
      <c r="K1471">
        <v>0.35</v>
      </c>
      <c r="L1471">
        <v>185</v>
      </c>
      <c r="M1471">
        <v>23</v>
      </c>
      <c r="N1471">
        <v>1240</v>
      </c>
      <c r="O1471" s="1" t="s">
        <v>73</v>
      </c>
      <c r="Q1471">
        <v>75.494886471412642</v>
      </c>
      <c r="R1471" s="2">
        <v>0.99943912099999999</v>
      </c>
      <c r="S1471">
        <v>97.037383828799875</v>
      </c>
      <c r="T1471" s="2">
        <v>0.66625232099999998</v>
      </c>
    </row>
    <row r="1472" spans="2:20" x14ac:dyDescent="0.25">
      <c r="B1472" s="1" t="s">
        <v>17</v>
      </c>
      <c r="C1472" s="1" t="s">
        <v>58</v>
      </c>
      <c r="D1472" s="1" t="s">
        <v>59</v>
      </c>
      <c r="E1472">
        <v>2830</v>
      </c>
      <c r="F1472">
        <v>335</v>
      </c>
      <c r="G1472">
        <v>280</v>
      </c>
      <c r="H1472" s="6">
        <v>42</v>
      </c>
      <c r="I1472">
        <v>789.82056735782805</v>
      </c>
      <c r="J1472">
        <v>1.95</v>
      </c>
      <c r="K1472">
        <v>0.35</v>
      </c>
      <c r="L1472">
        <v>185</v>
      </c>
      <c r="M1472">
        <v>23</v>
      </c>
      <c r="N1472">
        <v>1240</v>
      </c>
      <c r="O1472" s="1" t="s">
        <v>73</v>
      </c>
      <c r="Q1472">
        <v>89.002663807472956</v>
      </c>
      <c r="R1472" s="2">
        <v>0.99952420399999997</v>
      </c>
      <c r="S1472">
        <v>96.841853299408086</v>
      </c>
      <c r="T1472" s="2">
        <v>0.67719181100000003</v>
      </c>
    </row>
    <row r="1473" spans="2:20" x14ac:dyDescent="0.25">
      <c r="B1473" s="1" t="s">
        <v>17</v>
      </c>
      <c r="C1473" s="1" t="s">
        <v>58</v>
      </c>
      <c r="D1473" s="1" t="s">
        <v>59</v>
      </c>
      <c r="E1473">
        <v>2830</v>
      </c>
      <c r="F1473">
        <v>335</v>
      </c>
      <c r="G1473">
        <v>305</v>
      </c>
      <c r="H1473" s="6">
        <v>42</v>
      </c>
      <c r="I1473">
        <v>564.15697987362523</v>
      </c>
      <c r="J1473">
        <v>1.95</v>
      </c>
      <c r="K1473">
        <v>0.35</v>
      </c>
      <c r="L1473">
        <v>185</v>
      </c>
      <c r="M1473">
        <v>23</v>
      </c>
      <c r="N1473">
        <v>1240</v>
      </c>
      <c r="O1473" s="1" t="s">
        <v>73</v>
      </c>
      <c r="Q1473">
        <v>32.055994002706882</v>
      </c>
      <c r="R1473" s="2">
        <v>1</v>
      </c>
      <c r="S1473">
        <v>97.794270578885531</v>
      </c>
      <c r="T1473" s="2">
        <v>0.68425570700000005</v>
      </c>
    </row>
    <row r="1474" spans="2:20" x14ac:dyDescent="0.25">
      <c r="B1474" s="1" t="s">
        <v>17</v>
      </c>
      <c r="C1474" s="1" t="s">
        <v>58</v>
      </c>
      <c r="D1474" s="1" t="s">
        <v>59</v>
      </c>
      <c r="E1474">
        <v>2830</v>
      </c>
      <c r="F1474">
        <v>335</v>
      </c>
      <c r="G1474">
        <v>305</v>
      </c>
      <c r="H1474" s="6">
        <v>42</v>
      </c>
      <c r="I1474">
        <v>733.40481087526337</v>
      </c>
      <c r="J1474">
        <v>1.95</v>
      </c>
      <c r="K1474">
        <v>0.35</v>
      </c>
      <c r="L1474">
        <v>185</v>
      </c>
      <c r="M1474">
        <v>23</v>
      </c>
      <c r="N1474">
        <v>1240</v>
      </c>
      <c r="O1474" s="1" t="s">
        <v>73</v>
      </c>
      <c r="Q1474">
        <v>75.492975174878239</v>
      </c>
      <c r="R1474" s="2">
        <v>0.99943910899999999</v>
      </c>
      <c r="S1474">
        <v>97.037463659611689</v>
      </c>
      <c r="T1474" s="2">
        <v>0.66626365300000001</v>
      </c>
    </row>
    <row r="1475" spans="2:20" x14ac:dyDescent="0.25">
      <c r="B1475" s="1" t="s">
        <v>17</v>
      </c>
      <c r="C1475" s="1" t="s">
        <v>58</v>
      </c>
      <c r="D1475" s="1" t="s">
        <v>59</v>
      </c>
      <c r="E1475">
        <v>2830</v>
      </c>
      <c r="F1475">
        <v>335</v>
      </c>
      <c r="G1475">
        <v>305</v>
      </c>
      <c r="H1475" s="6">
        <v>42</v>
      </c>
      <c r="I1475">
        <v>789.82056735782805</v>
      </c>
      <c r="J1475">
        <v>1.95</v>
      </c>
      <c r="K1475">
        <v>0.35</v>
      </c>
      <c r="L1475">
        <v>185</v>
      </c>
      <c r="M1475">
        <v>23</v>
      </c>
      <c r="N1475">
        <v>1240</v>
      </c>
      <c r="O1475" s="1" t="s">
        <v>73</v>
      </c>
      <c r="Q1475">
        <v>89.002289817503126</v>
      </c>
      <c r="R1475" s="2">
        <v>0.99952420399999997</v>
      </c>
      <c r="S1475">
        <v>96.841854860391294</v>
      </c>
      <c r="T1475" s="2">
        <v>0.67719205199999999</v>
      </c>
    </row>
    <row r="1476" spans="2:20" x14ac:dyDescent="0.25">
      <c r="B1476" s="1" t="s">
        <v>17</v>
      </c>
      <c r="C1476" s="1" t="s">
        <v>58</v>
      </c>
      <c r="D1476" s="1" t="s">
        <v>59</v>
      </c>
      <c r="E1476">
        <v>2830</v>
      </c>
      <c r="F1476">
        <v>335</v>
      </c>
      <c r="G1476">
        <v>330</v>
      </c>
      <c r="H1476" s="6">
        <v>42</v>
      </c>
      <c r="I1476">
        <v>564.15697987362523</v>
      </c>
      <c r="J1476">
        <v>1.95</v>
      </c>
      <c r="K1476">
        <v>0.35</v>
      </c>
      <c r="L1476">
        <v>185</v>
      </c>
      <c r="M1476">
        <v>23</v>
      </c>
      <c r="N1476">
        <v>1240</v>
      </c>
      <c r="O1476" s="1" t="s">
        <v>73</v>
      </c>
      <c r="Q1476">
        <v>32.055833770261806</v>
      </c>
      <c r="R1476" s="2">
        <v>1</v>
      </c>
      <c r="S1476">
        <v>97.79427487974931</v>
      </c>
      <c r="T1476" s="2">
        <v>0.68425652599999998</v>
      </c>
    </row>
    <row r="1477" spans="2:20" x14ac:dyDescent="0.25">
      <c r="B1477" s="1" t="s">
        <v>17</v>
      </c>
      <c r="C1477" s="1" t="s">
        <v>58</v>
      </c>
      <c r="D1477" s="1" t="s">
        <v>59</v>
      </c>
      <c r="E1477">
        <v>2830</v>
      </c>
      <c r="F1477">
        <v>335</v>
      </c>
      <c r="G1477">
        <v>330</v>
      </c>
      <c r="H1477" s="6">
        <v>42</v>
      </c>
      <c r="I1477">
        <v>733.40481087526337</v>
      </c>
      <c r="J1477">
        <v>1.95</v>
      </c>
      <c r="K1477">
        <v>0.35</v>
      </c>
      <c r="L1477">
        <v>185</v>
      </c>
      <c r="M1477">
        <v>23</v>
      </c>
      <c r="N1477">
        <v>1240</v>
      </c>
      <c r="O1477" s="1" t="s">
        <v>73</v>
      </c>
      <c r="Q1477">
        <v>75.4931323800256</v>
      </c>
      <c r="R1477" s="2">
        <v>0.99943911299999999</v>
      </c>
      <c r="S1477">
        <v>97.037437272288642</v>
      </c>
      <c r="T1477" s="2">
        <v>0.666259928</v>
      </c>
    </row>
    <row r="1478" spans="2:20" x14ac:dyDescent="0.25">
      <c r="B1478" s="1" t="s">
        <v>17</v>
      </c>
      <c r="C1478" s="1" t="s">
        <v>58</v>
      </c>
      <c r="D1478" s="1" t="s">
        <v>59</v>
      </c>
      <c r="E1478">
        <v>2830</v>
      </c>
      <c r="F1478">
        <v>335</v>
      </c>
      <c r="G1478">
        <v>330</v>
      </c>
      <c r="H1478" s="6">
        <v>42</v>
      </c>
      <c r="I1478">
        <v>789.82056735782805</v>
      </c>
      <c r="J1478">
        <v>1.95</v>
      </c>
      <c r="K1478">
        <v>0.35</v>
      </c>
      <c r="L1478">
        <v>185</v>
      </c>
      <c r="M1478">
        <v>23</v>
      </c>
      <c r="N1478">
        <v>1240</v>
      </c>
      <c r="O1478" s="1" t="s">
        <v>73</v>
      </c>
      <c r="Q1478">
        <v>89.001903253434421</v>
      </c>
      <c r="R1478" s="2">
        <v>0.99952420500000005</v>
      </c>
      <c r="S1478">
        <v>96.841856953506323</v>
      </c>
      <c r="T1478" s="2">
        <v>0.67719234900000003</v>
      </c>
    </row>
  </sheetData>
  <mergeCells count="2">
    <mergeCell ref="B4:O4"/>
    <mergeCell ref="R4:T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01AB-4E07-4F76-9CA2-498EC451DBC2}">
  <dimension ref="B2:H69"/>
  <sheetViews>
    <sheetView topLeftCell="A46" workbookViewId="0">
      <selection activeCell="N20" sqref="N20"/>
    </sheetView>
  </sheetViews>
  <sheetFormatPr defaultRowHeight="15" x14ac:dyDescent="0.25"/>
  <cols>
    <col min="8" max="8" width="11.81640625" bestFit="1" customWidth="1"/>
  </cols>
  <sheetData>
    <row r="2" spans="2:8" x14ac:dyDescent="0.25">
      <c r="D2" t="s">
        <v>91</v>
      </c>
      <c r="F2" t="s">
        <v>92</v>
      </c>
      <c r="H2" t="s">
        <v>94</v>
      </c>
    </row>
    <row r="3" spans="2:8" x14ac:dyDescent="0.25">
      <c r="B3" t="s">
        <v>2</v>
      </c>
      <c r="C3" t="s">
        <v>89</v>
      </c>
      <c r="D3" t="s">
        <v>90</v>
      </c>
      <c r="F3" t="s">
        <v>34</v>
      </c>
      <c r="G3" t="s">
        <v>93</v>
      </c>
      <c r="H3" t="s">
        <v>85</v>
      </c>
    </row>
    <row r="4" spans="2:8" x14ac:dyDescent="0.25">
      <c r="B4">
        <v>915.64828499278701</v>
      </c>
      <c r="C4">
        <v>3905</v>
      </c>
      <c r="D4">
        <f t="shared" ref="D4:D18" si="0">C4-3215</f>
        <v>690</v>
      </c>
      <c r="E4">
        <v>0.80132688500000004</v>
      </c>
      <c r="F4">
        <f>E4*100</f>
        <v>80.1326885</v>
      </c>
      <c r="G4">
        <v>649.14861599999995</v>
      </c>
      <c r="H4">
        <f>F4*G4/($B$4*0.6994)</f>
        <v>81.226835701482571</v>
      </c>
    </row>
    <row r="5" spans="2:8" x14ac:dyDescent="0.25">
      <c r="C5">
        <v>4105</v>
      </c>
      <c r="D5">
        <f t="shared" si="0"/>
        <v>890</v>
      </c>
      <c r="E5">
        <v>0.83501452499999995</v>
      </c>
      <c r="F5">
        <f t="shared" ref="F5:F18" si="1">E5*100</f>
        <v>83.501452499999999</v>
      </c>
      <c r="G5">
        <v>649.14861599999995</v>
      </c>
      <c r="H5">
        <f t="shared" ref="H5:H18" si="2">F5*G5/($B$4*0.6994)</f>
        <v>84.641597455608292</v>
      </c>
    </row>
    <row r="6" spans="2:8" x14ac:dyDescent="0.25">
      <c r="C6">
        <v>4305</v>
      </c>
      <c r="D6">
        <f t="shared" si="0"/>
        <v>1090</v>
      </c>
      <c r="E6">
        <v>0.87165892300000003</v>
      </c>
      <c r="F6">
        <f t="shared" si="1"/>
        <v>87.165892299999996</v>
      </c>
      <c r="G6">
        <v>649.14861599999995</v>
      </c>
      <c r="H6">
        <f t="shared" si="2"/>
        <v>88.356072224198797</v>
      </c>
    </row>
    <row r="7" spans="2:8" x14ac:dyDescent="0.25">
      <c r="C7">
        <v>4505</v>
      </c>
      <c r="D7">
        <f t="shared" si="0"/>
        <v>1290</v>
      </c>
      <c r="E7">
        <v>0.91166720999999995</v>
      </c>
      <c r="F7">
        <f t="shared" si="1"/>
        <v>91.166720999999995</v>
      </c>
      <c r="G7">
        <v>649.14861499999995</v>
      </c>
      <c r="H7">
        <f t="shared" si="2"/>
        <v>92.411528869424728</v>
      </c>
    </row>
    <row r="8" spans="2:8" x14ac:dyDescent="0.25">
      <c r="C8">
        <v>4705</v>
      </c>
      <c r="D8">
        <f t="shared" si="0"/>
        <v>1490</v>
      </c>
      <c r="E8">
        <v>0.95552486700000006</v>
      </c>
      <c r="F8">
        <f t="shared" si="1"/>
        <v>95.552486700000003</v>
      </c>
      <c r="G8">
        <v>649.14861599999995</v>
      </c>
      <c r="H8">
        <f t="shared" si="2"/>
        <v>96.857178803491649</v>
      </c>
    </row>
    <row r="9" spans="2:8" x14ac:dyDescent="0.25">
      <c r="C9">
        <v>4905</v>
      </c>
      <c r="D9">
        <f t="shared" si="0"/>
        <v>1690</v>
      </c>
      <c r="E9">
        <v>0.99478388900000003</v>
      </c>
      <c r="F9">
        <f t="shared" si="1"/>
        <v>99.478388899999999</v>
      </c>
      <c r="G9">
        <v>649.14710600000001</v>
      </c>
      <c r="H9">
        <f t="shared" si="2"/>
        <v>100.83645147156895</v>
      </c>
    </row>
    <row r="10" spans="2:8" x14ac:dyDescent="0.25">
      <c r="C10">
        <v>5105</v>
      </c>
      <c r="D10">
        <f t="shared" si="0"/>
        <v>1890</v>
      </c>
      <c r="E10">
        <v>0.99476123699999996</v>
      </c>
      <c r="F10">
        <f t="shared" si="1"/>
        <v>99.476123700000002</v>
      </c>
      <c r="G10">
        <v>646.325469</v>
      </c>
      <c r="H10">
        <f t="shared" si="2"/>
        <v>100.39586119043368</v>
      </c>
    </row>
    <row r="11" spans="2:8" x14ac:dyDescent="0.25">
      <c r="C11">
        <v>5305</v>
      </c>
      <c r="D11">
        <f t="shared" si="0"/>
        <v>2090</v>
      </c>
      <c r="E11">
        <v>0.99414419600000004</v>
      </c>
      <c r="F11">
        <f t="shared" si="1"/>
        <v>99.414419600000002</v>
      </c>
      <c r="G11">
        <v>577.86190099999999</v>
      </c>
      <c r="H11">
        <f t="shared" si="2"/>
        <v>89.705511943407743</v>
      </c>
    </row>
    <row r="12" spans="2:8" x14ac:dyDescent="0.25">
      <c r="C12">
        <v>5505</v>
      </c>
      <c r="D12">
        <f t="shared" si="0"/>
        <v>2290</v>
      </c>
      <c r="E12">
        <v>0.99218598499999999</v>
      </c>
      <c r="F12">
        <f t="shared" si="1"/>
        <v>99.218598499999999</v>
      </c>
      <c r="G12">
        <v>432.19532500000003</v>
      </c>
      <c r="H12">
        <f t="shared" si="2"/>
        <v>66.96052325696462</v>
      </c>
    </row>
    <row r="13" spans="2:8" x14ac:dyDescent="0.25">
      <c r="C13">
        <v>5705</v>
      </c>
      <c r="D13">
        <f t="shared" si="0"/>
        <v>2490</v>
      </c>
      <c r="E13">
        <v>0.98722651299999997</v>
      </c>
      <c r="F13">
        <f t="shared" si="1"/>
        <v>98.722651299999995</v>
      </c>
      <c r="G13">
        <v>263.06827199999998</v>
      </c>
      <c r="H13">
        <f t="shared" si="2"/>
        <v>40.55374519282465</v>
      </c>
    </row>
    <row r="14" spans="2:8" x14ac:dyDescent="0.25">
      <c r="C14">
        <v>5760</v>
      </c>
      <c r="D14">
        <f t="shared" si="0"/>
        <v>2545</v>
      </c>
      <c r="E14">
        <v>0.98433389699999996</v>
      </c>
      <c r="F14">
        <f t="shared" si="1"/>
        <v>98.433389699999992</v>
      </c>
      <c r="G14">
        <v>213.86637999999999</v>
      </c>
      <c r="H14">
        <f t="shared" si="2"/>
        <v>32.872341883224465</v>
      </c>
    </row>
    <row r="15" spans="2:8" x14ac:dyDescent="0.25">
      <c r="C15">
        <v>5905</v>
      </c>
      <c r="D15">
        <f t="shared" si="0"/>
        <v>2690</v>
      </c>
      <c r="E15">
        <v>1</v>
      </c>
      <c r="F15">
        <f t="shared" si="1"/>
        <v>100</v>
      </c>
      <c r="G15">
        <v>102.116454</v>
      </c>
      <c r="H15">
        <f t="shared" si="2"/>
        <v>15.945620036634679</v>
      </c>
    </row>
    <row r="16" spans="2:8" x14ac:dyDescent="0.25">
      <c r="C16">
        <v>6105</v>
      </c>
      <c r="D16">
        <f t="shared" si="0"/>
        <v>2890</v>
      </c>
      <c r="E16">
        <v>1</v>
      </c>
      <c r="F16">
        <f t="shared" si="1"/>
        <v>100</v>
      </c>
      <c r="G16">
        <v>1.06714181E-2</v>
      </c>
      <c r="H16">
        <f t="shared" si="2"/>
        <v>1.6663561219494164E-3</v>
      </c>
    </row>
    <row r="17" spans="3:8" x14ac:dyDescent="0.25">
      <c r="C17">
        <v>6305</v>
      </c>
      <c r="D17">
        <f t="shared" si="0"/>
        <v>3090</v>
      </c>
      <c r="E17">
        <v>1</v>
      </c>
      <c r="F17">
        <f t="shared" si="1"/>
        <v>100</v>
      </c>
      <c r="G17">
        <v>3.8591464499999999E-3</v>
      </c>
      <c r="H17">
        <f t="shared" si="2"/>
        <v>6.0261084817367025E-4</v>
      </c>
    </row>
    <row r="18" spans="3:8" x14ac:dyDescent="0.25">
      <c r="C18">
        <v>6505</v>
      </c>
      <c r="D18">
        <f t="shared" si="0"/>
        <v>3290</v>
      </c>
      <c r="E18">
        <v>1</v>
      </c>
      <c r="F18">
        <f t="shared" si="1"/>
        <v>100</v>
      </c>
      <c r="G18">
        <v>1.55805364E-3</v>
      </c>
      <c r="H18">
        <f t="shared" si="2"/>
        <v>2.43292147023981E-4</v>
      </c>
    </row>
    <row r="20" spans="3:8" x14ac:dyDescent="0.25">
      <c r="D20" t="s">
        <v>91</v>
      </c>
      <c r="F20" t="s">
        <v>92</v>
      </c>
      <c r="H20" t="s">
        <v>94</v>
      </c>
    </row>
    <row r="21" spans="3:8" x14ac:dyDescent="0.25">
      <c r="D21" t="s">
        <v>95</v>
      </c>
      <c r="F21" t="s">
        <v>34</v>
      </c>
      <c r="G21" t="s">
        <v>93</v>
      </c>
      <c r="H21" t="s">
        <v>85</v>
      </c>
    </row>
    <row r="22" spans="3:8" x14ac:dyDescent="0.25">
      <c r="D22">
        <v>5</v>
      </c>
      <c r="E22">
        <v>0.99071816899999998</v>
      </c>
      <c r="F22">
        <f>E22*100</f>
        <v>99.071816900000002</v>
      </c>
      <c r="G22">
        <v>649.14861599999995</v>
      </c>
      <c r="H22">
        <v>100</v>
      </c>
    </row>
    <row r="23" spans="3:8" x14ac:dyDescent="0.25">
      <c r="D23">
        <v>25</v>
      </c>
      <c r="E23">
        <v>0.99454380200000003</v>
      </c>
      <c r="F23">
        <f t="shared" ref="F23:F37" si="3">E23*100</f>
        <v>99.454380200000003</v>
      </c>
      <c r="G23">
        <v>620.43311100000005</v>
      </c>
      <c r="H23">
        <f>F23*G23/($B$4*0.6994)</f>
        <v>96.352850630085811</v>
      </c>
    </row>
    <row r="24" spans="3:8" x14ac:dyDescent="0.25">
      <c r="D24">
        <v>45</v>
      </c>
      <c r="E24">
        <v>0.99412171100000002</v>
      </c>
      <c r="F24">
        <f t="shared" si="3"/>
        <v>99.412171099999995</v>
      </c>
      <c r="G24">
        <v>575.63846699999999</v>
      </c>
      <c r="H24">
        <f t="shared" ref="H24:H37" si="4">F24*G24/($B$4*0.6994)</f>
        <v>89.358331755282464</v>
      </c>
    </row>
    <row r="25" spans="3:8" x14ac:dyDescent="0.25">
      <c r="D25">
        <v>65</v>
      </c>
      <c r="E25">
        <v>0.99361970899999996</v>
      </c>
      <c r="F25">
        <f t="shared" si="3"/>
        <v>99.361970900000003</v>
      </c>
      <c r="G25">
        <v>530.079341</v>
      </c>
      <c r="H25">
        <f t="shared" si="4"/>
        <v>82.244480502626075</v>
      </c>
    </row>
    <row r="26" spans="3:8" x14ac:dyDescent="0.25">
      <c r="D26">
        <v>85</v>
      </c>
      <c r="E26">
        <v>0.99302026700000001</v>
      </c>
      <c r="F26">
        <f t="shared" si="3"/>
        <v>99.302026699999999</v>
      </c>
      <c r="G26">
        <v>484.26214199999998</v>
      </c>
      <c r="H26">
        <f t="shared" si="4"/>
        <v>75.09038252147451</v>
      </c>
    </row>
    <row r="27" spans="3:8" x14ac:dyDescent="0.25">
      <c r="D27">
        <v>105</v>
      </c>
      <c r="E27">
        <v>0.99229435399999999</v>
      </c>
      <c r="F27">
        <f t="shared" si="3"/>
        <v>99.2294354</v>
      </c>
      <c r="G27">
        <v>438.32137</v>
      </c>
      <c r="H27">
        <f t="shared" si="4"/>
        <v>67.917055776160254</v>
      </c>
    </row>
    <row r="28" spans="3:8" x14ac:dyDescent="0.25">
      <c r="D28">
        <v>125</v>
      </c>
      <c r="E28">
        <v>0.99139847299999995</v>
      </c>
      <c r="F28">
        <f t="shared" si="3"/>
        <v>99.1398473</v>
      </c>
      <c r="G28">
        <v>392.31407400000001</v>
      </c>
      <c r="H28">
        <f t="shared" si="4"/>
        <v>60.733431486174965</v>
      </c>
    </row>
    <row r="29" spans="3:8" x14ac:dyDescent="0.25">
      <c r="D29">
        <v>145</v>
      </c>
      <c r="E29">
        <v>0.99026588400000004</v>
      </c>
      <c r="F29">
        <f t="shared" si="3"/>
        <v>99.026588400000009</v>
      </c>
      <c r="G29">
        <v>346.27128699999997</v>
      </c>
      <c r="H29">
        <f t="shared" si="4"/>
        <v>53.544391089424892</v>
      </c>
    </row>
    <row r="30" spans="3:8" x14ac:dyDescent="0.25">
      <c r="D30">
        <v>165</v>
      </c>
      <c r="E30">
        <v>0.98878924899999998</v>
      </c>
      <c r="F30">
        <f t="shared" si="3"/>
        <v>98.878924900000001</v>
      </c>
      <c r="G30">
        <v>300.21347500000002</v>
      </c>
      <c r="H30">
        <f t="shared" si="4"/>
        <v>46.353187393269259</v>
      </c>
    </row>
    <row r="31" spans="3:8" x14ac:dyDescent="0.25">
      <c r="D31">
        <v>185</v>
      </c>
      <c r="E31">
        <v>0.986784561</v>
      </c>
      <c r="F31">
        <f t="shared" si="3"/>
        <v>98.678456100000005</v>
      </c>
      <c r="G31">
        <v>254.15689399999999</v>
      </c>
      <c r="H31">
        <f t="shared" si="4"/>
        <v>39.162456558617365</v>
      </c>
    </row>
    <row r="32" spans="3:8" x14ac:dyDescent="0.25">
      <c r="D32">
        <v>202.5</v>
      </c>
      <c r="E32">
        <v>0.98433420800000004</v>
      </c>
      <c r="F32">
        <f t="shared" si="3"/>
        <v>98.433420800000007</v>
      </c>
      <c r="G32">
        <v>213.87069500000001</v>
      </c>
      <c r="H32">
        <f t="shared" si="4"/>
        <v>32.87301550671625</v>
      </c>
    </row>
    <row r="33" spans="4:8" x14ac:dyDescent="0.25">
      <c r="D33">
        <v>205</v>
      </c>
      <c r="E33">
        <v>0.98390809300000004</v>
      </c>
      <c r="F33">
        <f t="shared" si="3"/>
        <v>98.390809300000001</v>
      </c>
      <c r="G33">
        <v>208.11725000000001</v>
      </c>
      <c r="H33">
        <f t="shared" si="4"/>
        <v>31.974833902279105</v>
      </c>
    </row>
    <row r="34" spans="4:8" x14ac:dyDescent="0.25">
      <c r="D34">
        <v>225</v>
      </c>
      <c r="E34">
        <v>0.97943548199999997</v>
      </c>
      <c r="F34">
        <f t="shared" si="3"/>
        <v>97.943548199999995</v>
      </c>
      <c r="G34">
        <v>162.11310399999999</v>
      </c>
      <c r="H34">
        <f t="shared" si="4"/>
        <v>24.793602846184136</v>
      </c>
    </row>
    <row r="35" spans="4:8" x14ac:dyDescent="0.25">
      <c r="D35">
        <v>245</v>
      </c>
      <c r="E35">
        <v>0.97153449300000005</v>
      </c>
      <c r="F35">
        <f t="shared" si="3"/>
        <v>97.153449300000005</v>
      </c>
      <c r="G35">
        <v>116.17139299999999</v>
      </c>
      <c r="H35">
        <f t="shared" si="4"/>
        <v>17.62394411166175</v>
      </c>
    </row>
    <row r="36" spans="4:8" x14ac:dyDescent="0.25">
      <c r="D36">
        <v>265</v>
      </c>
      <c r="E36">
        <v>0.953845163</v>
      </c>
      <c r="F36">
        <f t="shared" si="3"/>
        <v>95.384516300000001</v>
      </c>
      <c r="G36">
        <v>70.341921099999993</v>
      </c>
      <c r="H36">
        <f t="shared" si="4"/>
        <v>10.477020472496081</v>
      </c>
    </row>
    <row r="37" spans="4:8" x14ac:dyDescent="0.25">
      <c r="D37">
        <v>285</v>
      </c>
      <c r="E37">
        <v>0.87925687100000005</v>
      </c>
      <c r="F37">
        <f t="shared" si="3"/>
        <v>87.925687100000005</v>
      </c>
      <c r="G37">
        <v>24.771073099999999</v>
      </c>
      <c r="H37">
        <f t="shared" si="4"/>
        <v>3.4009972241444384</v>
      </c>
    </row>
    <row r="39" spans="4:8" x14ac:dyDescent="0.25">
      <c r="D39" t="s">
        <v>91</v>
      </c>
      <c r="F39" t="s">
        <v>92</v>
      </c>
      <c r="H39" t="s">
        <v>94</v>
      </c>
    </row>
    <row r="40" spans="4:8" x14ac:dyDescent="0.25">
      <c r="D40" t="s">
        <v>26</v>
      </c>
      <c r="F40" t="s">
        <v>34</v>
      </c>
      <c r="G40" t="s">
        <v>93</v>
      </c>
      <c r="H40" t="s">
        <v>85</v>
      </c>
    </row>
    <row r="41" spans="4:8" x14ac:dyDescent="0.25">
      <c r="D41">
        <v>535.95000000000005</v>
      </c>
      <c r="E41">
        <v>0.98433373000000002</v>
      </c>
      <c r="F41">
        <f>E41*100</f>
        <v>98.433373000000003</v>
      </c>
      <c r="G41">
        <v>213.86406600000001</v>
      </c>
      <c r="H41">
        <f>F41*G41/($B$4*0.6994)</f>
        <v>32.871980632755438</v>
      </c>
    </row>
    <row r="42" spans="4:8" x14ac:dyDescent="0.25">
      <c r="D42">
        <v>560</v>
      </c>
      <c r="E42">
        <v>0.99007290299999995</v>
      </c>
      <c r="F42">
        <f t="shared" ref="F42:F48" si="5">E42*100</f>
        <v>99.007290299999994</v>
      </c>
      <c r="G42">
        <v>339.473659</v>
      </c>
      <c r="H42">
        <f t="shared" ref="H42:H48" si="6">F42*G42/($B$4*0.6994)</f>
        <v>52.483035022069018</v>
      </c>
    </row>
    <row r="43" spans="4:8" x14ac:dyDescent="0.25">
      <c r="D43">
        <v>600</v>
      </c>
      <c r="E43">
        <v>0.99359911099999998</v>
      </c>
      <c r="F43">
        <f t="shared" si="5"/>
        <v>99.359911100000005</v>
      </c>
      <c r="G43">
        <v>528.36259800000005</v>
      </c>
      <c r="H43">
        <f t="shared" si="6"/>
        <v>81.976419748410336</v>
      </c>
    </row>
    <row r="44" spans="4:8" x14ac:dyDescent="0.25">
      <c r="D44">
        <v>640</v>
      </c>
      <c r="E44">
        <v>0.99473206300000006</v>
      </c>
      <c r="F44">
        <f t="shared" si="5"/>
        <v>99.473206300000001</v>
      </c>
      <c r="G44">
        <v>642.72734600000001</v>
      </c>
      <c r="H44">
        <f t="shared" si="6"/>
        <v>99.834024926531853</v>
      </c>
    </row>
    <row r="45" spans="4:8" x14ac:dyDescent="0.25">
      <c r="D45">
        <v>680</v>
      </c>
      <c r="E45">
        <v>0.99478389099999998</v>
      </c>
      <c r="F45">
        <f t="shared" si="5"/>
        <v>99.478389100000001</v>
      </c>
      <c r="G45">
        <v>649.14735099999996</v>
      </c>
      <c r="H45">
        <f t="shared" si="6"/>
        <v>100.8364897318219</v>
      </c>
    </row>
    <row r="46" spans="4:8" x14ac:dyDescent="0.25">
      <c r="D46">
        <v>720</v>
      </c>
      <c r="E46">
        <v>0.94645421699999999</v>
      </c>
      <c r="F46">
        <f t="shared" si="5"/>
        <v>94.6454217</v>
      </c>
      <c r="G46">
        <v>649.14861599999995</v>
      </c>
      <c r="H46">
        <f t="shared" si="6"/>
        <v>95.93772856283779</v>
      </c>
    </row>
    <row r="47" spans="4:8" x14ac:dyDescent="0.25">
      <c r="D47">
        <v>760</v>
      </c>
      <c r="E47">
        <v>0.89567684199999997</v>
      </c>
      <c r="F47">
        <f t="shared" si="5"/>
        <v>89.567684200000002</v>
      </c>
      <c r="G47">
        <v>649.14861599999995</v>
      </c>
      <c r="H47">
        <f t="shared" si="6"/>
        <v>90.790658654559905</v>
      </c>
    </row>
    <row r="48" spans="4:8" x14ac:dyDescent="0.25">
      <c r="D48">
        <v>800</v>
      </c>
      <c r="E48">
        <v>0.850070467</v>
      </c>
      <c r="F48">
        <f t="shared" si="5"/>
        <v>85.007046700000004</v>
      </c>
      <c r="G48">
        <v>649.14861599999995</v>
      </c>
      <c r="H48">
        <f t="shared" si="6"/>
        <v>86.167749329528064</v>
      </c>
    </row>
    <row r="50" spans="3:8" x14ac:dyDescent="0.25">
      <c r="C50" t="s">
        <v>91</v>
      </c>
      <c r="F50" t="s">
        <v>92</v>
      </c>
      <c r="H50" t="s">
        <v>94</v>
      </c>
    </row>
    <row r="51" spans="3:8" x14ac:dyDescent="0.25">
      <c r="C51" t="s">
        <v>23</v>
      </c>
      <c r="D51" t="s">
        <v>2</v>
      </c>
      <c r="F51" t="s">
        <v>34</v>
      </c>
      <c r="G51" t="s">
        <v>93</v>
      </c>
      <c r="H51" t="s">
        <v>85</v>
      </c>
    </row>
    <row r="52" spans="3:8" x14ac:dyDescent="0.25">
      <c r="C52">
        <v>300</v>
      </c>
      <c r="D52">
        <f t="shared" ref="D52:D53" si="7">0.915648286140089*C52</f>
        <v>274.69448584202667</v>
      </c>
      <c r="E52">
        <v>0.91932738300000005</v>
      </c>
      <c r="F52">
        <f>E52*100</f>
        <v>91.932738300000011</v>
      </c>
      <c r="G52">
        <v>11.633250800000001</v>
      </c>
      <c r="H52">
        <f>F52*G52/(D52*0.6994)</f>
        <v>5.5666730920836498</v>
      </c>
    </row>
    <row r="53" spans="3:8" x14ac:dyDescent="0.25">
      <c r="C53">
        <v>400</v>
      </c>
      <c r="D53">
        <f t="shared" si="7"/>
        <v>366.25931445603561</v>
      </c>
      <c r="E53">
        <v>0.97856589100000002</v>
      </c>
      <c r="F53">
        <f t="shared" ref="F53:F69" si="8">E53*100</f>
        <v>97.856589100000008</v>
      </c>
      <c r="G53">
        <v>62.159146399999997</v>
      </c>
      <c r="H53">
        <f t="shared" ref="H53:H69" si="9">F53*G53/(D53*0.6994)</f>
        <v>23.745472159823795</v>
      </c>
    </row>
    <row r="54" spans="3:8" x14ac:dyDescent="0.25">
      <c r="C54">
        <v>450</v>
      </c>
      <c r="D54">
        <f t="shared" ref="D54:D69" si="10">0.915648286140089*C54</f>
        <v>412.04172876304006</v>
      </c>
      <c r="E54">
        <v>0.98317423999999998</v>
      </c>
      <c r="F54">
        <f t="shared" si="8"/>
        <v>98.317424000000003</v>
      </c>
      <c r="G54">
        <v>89.501278200000002</v>
      </c>
      <c r="H54">
        <f t="shared" si="9"/>
        <v>30.534646759315851</v>
      </c>
    </row>
    <row r="55" spans="3:8" x14ac:dyDescent="0.25">
      <c r="C55">
        <v>500</v>
      </c>
      <c r="D55">
        <f t="shared" si="10"/>
        <v>457.8241430700445</v>
      </c>
      <c r="E55">
        <v>0.98572680800000001</v>
      </c>
      <c r="F55">
        <f t="shared" si="8"/>
        <v>98.572680800000001</v>
      </c>
      <c r="G55">
        <v>117.534811</v>
      </c>
      <c r="H55">
        <f t="shared" si="9"/>
        <v>36.182515931130069</v>
      </c>
    </row>
    <row r="56" spans="3:8" x14ac:dyDescent="0.25">
      <c r="C56">
        <v>600</v>
      </c>
      <c r="D56">
        <f t="shared" si="10"/>
        <v>549.38897168405333</v>
      </c>
      <c r="E56">
        <v>0.98846091400000002</v>
      </c>
      <c r="F56">
        <f t="shared" si="8"/>
        <v>98.846091400000006</v>
      </c>
      <c r="G56">
        <v>174.94457800000001</v>
      </c>
      <c r="H56">
        <f t="shared" si="9"/>
        <v>45.004342675452968</v>
      </c>
    </row>
    <row r="57" spans="3:8" x14ac:dyDescent="0.25">
      <c r="C57">
        <v>700</v>
      </c>
      <c r="D57">
        <f t="shared" si="10"/>
        <v>640.95380029806233</v>
      </c>
      <c r="E57">
        <v>0.98962382400000004</v>
      </c>
      <c r="F57">
        <f t="shared" si="8"/>
        <v>98.96238240000001</v>
      </c>
      <c r="G57">
        <v>227.24377799999999</v>
      </c>
      <c r="H57">
        <f t="shared" si="9"/>
        <v>50.166036288313748</v>
      </c>
    </row>
    <row r="58" spans="3:8" x14ac:dyDescent="0.25">
      <c r="C58">
        <v>1150</v>
      </c>
      <c r="D58">
        <f t="shared" si="10"/>
        <v>1052.9955290611024</v>
      </c>
      <c r="E58">
        <v>1</v>
      </c>
      <c r="F58">
        <f t="shared" si="8"/>
        <v>100</v>
      </c>
      <c r="G58">
        <v>226.03888900000001</v>
      </c>
      <c r="H58">
        <f t="shared" si="9"/>
        <v>30.692411260109285</v>
      </c>
    </row>
    <row r="59" spans="3:8" x14ac:dyDescent="0.25">
      <c r="C59">
        <v>1500</v>
      </c>
      <c r="D59">
        <f t="shared" si="10"/>
        <v>1373.4724292101334</v>
      </c>
      <c r="E59">
        <v>1</v>
      </c>
      <c r="F59">
        <f t="shared" si="8"/>
        <v>100</v>
      </c>
      <c r="G59">
        <v>225.889995</v>
      </c>
      <c r="H59">
        <f t="shared" si="9"/>
        <v>23.51534863541891</v>
      </c>
    </row>
    <row r="60" spans="3:8" x14ac:dyDescent="0.25">
      <c r="C60">
        <v>1850</v>
      </c>
      <c r="D60">
        <f t="shared" si="10"/>
        <v>1693.9493293591645</v>
      </c>
      <c r="E60">
        <v>1</v>
      </c>
      <c r="F60">
        <f t="shared" si="8"/>
        <v>100</v>
      </c>
      <c r="G60">
        <v>225.74109999999999</v>
      </c>
      <c r="H60">
        <f t="shared" si="9"/>
        <v>19.053931243772826</v>
      </c>
    </row>
    <row r="61" spans="3:8" x14ac:dyDescent="0.25">
      <c r="C61">
        <v>2200</v>
      </c>
      <c r="D61">
        <f t="shared" si="10"/>
        <v>2014.4262295081958</v>
      </c>
      <c r="E61">
        <v>1</v>
      </c>
      <c r="F61">
        <f t="shared" si="8"/>
        <v>100</v>
      </c>
      <c r="G61">
        <v>225.592206</v>
      </c>
      <c r="H61">
        <f t="shared" si="9"/>
        <v>16.012055820446552</v>
      </c>
    </row>
    <row r="62" spans="3:8" x14ac:dyDescent="0.25">
      <c r="C62">
        <v>2550</v>
      </c>
      <c r="D62">
        <f t="shared" si="10"/>
        <v>2334.9031296572271</v>
      </c>
      <c r="E62">
        <v>1</v>
      </c>
      <c r="F62">
        <f t="shared" si="8"/>
        <v>100</v>
      </c>
      <c r="G62">
        <v>225.44331099999999</v>
      </c>
      <c r="H62">
        <f t="shared" si="9"/>
        <v>13.805204961895594</v>
      </c>
    </row>
    <row r="63" spans="3:8" x14ac:dyDescent="0.25">
      <c r="C63">
        <v>2900</v>
      </c>
      <c r="D63">
        <f t="shared" si="10"/>
        <v>2655.3800298062579</v>
      </c>
      <c r="E63">
        <v>1</v>
      </c>
      <c r="F63">
        <f t="shared" si="8"/>
        <v>100</v>
      </c>
      <c r="G63">
        <v>225.29441700000001</v>
      </c>
      <c r="H63">
        <f t="shared" si="9"/>
        <v>12.131042295460848</v>
      </c>
    </row>
    <row r="64" spans="3:8" x14ac:dyDescent="0.25">
      <c r="C64">
        <v>3250</v>
      </c>
      <c r="D64">
        <f t="shared" si="10"/>
        <v>2975.8569299552892</v>
      </c>
      <c r="E64">
        <v>1</v>
      </c>
      <c r="F64">
        <f t="shared" si="8"/>
        <v>100</v>
      </c>
      <c r="G64">
        <v>225.145522</v>
      </c>
      <c r="H64">
        <f t="shared" si="9"/>
        <v>10.817468462980864</v>
      </c>
    </row>
    <row r="65" spans="3:8" x14ac:dyDescent="0.25">
      <c r="C65">
        <v>3600</v>
      </c>
      <c r="D65">
        <f t="shared" si="10"/>
        <v>3296.3338301043204</v>
      </c>
      <c r="E65">
        <v>1</v>
      </c>
      <c r="F65">
        <f t="shared" si="8"/>
        <v>100</v>
      </c>
      <c r="G65">
        <v>224.99662699999999</v>
      </c>
      <c r="H65">
        <f t="shared" si="9"/>
        <v>9.759311764594214</v>
      </c>
    </row>
    <row r="66" spans="3:8" x14ac:dyDescent="0.25">
      <c r="C66">
        <v>3950</v>
      </c>
      <c r="D66">
        <f t="shared" si="10"/>
        <v>3616.8107302533513</v>
      </c>
      <c r="E66">
        <v>1</v>
      </c>
      <c r="F66">
        <f t="shared" si="8"/>
        <v>100</v>
      </c>
      <c r="G66">
        <v>224.84773200000001</v>
      </c>
      <c r="H66">
        <f t="shared" si="9"/>
        <v>8.8886765064279825</v>
      </c>
    </row>
    <row r="67" spans="3:8" x14ac:dyDescent="0.25">
      <c r="C67">
        <v>4300</v>
      </c>
      <c r="D67">
        <f t="shared" si="10"/>
        <v>3937.2876304023825</v>
      </c>
      <c r="E67">
        <v>1</v>
      </c>
      <c r="F67">
        <f t="shared" si="8"/>
        <v>100</v>
      </c>
      <c r="G67">
        <v>224.69883799999999</v>
      </c>
      <c r="H67">
        <f t="shared" si="9"/>
        <v>8.1597726056728401</v>
      </c>
    </row>
    <row r="68" spans="3:8" x14ac:dyDescent="0.25">
      <c r="C68">
        <v>4650</v>
      </c>
      <c r="D68">
        <f t="shared" si="10"/>
        <v>4257.7645305514134</v>
      </c>
      <c r="E68">
        <v>1</v>
      </c>
      <c r="F68">
        <f t="shared" si="8"/>
        <v>100</v>
      </c>
      <c r="G68">
        <v>147.713506</v>
      </c>
      <c r="H68">
        <f t="shared" si="9"/>
        <v>4.9603570516559987</v>
      </c>
    </row>
    <row r="69" spans="3:8" x14ac:dyDescent="0.25">
      <c r="C69">
        <v>5000</v>
      </c>
      <c r="D69">
        <f t="shared" si="10"/>
        <v>4578.2414307004447</v>
      </c>
      <c r="E69">
        <v>1</v>
      </c>
      <c r="F69">
        <f t="shared" si="8"/>
        <v>100</v>
      </c>
      <c r="G69">
        <v>120.45882400000001</v>
      </c>
      <c r="H69">
        <f t="shared" si="9"/>
        <v>3.7619610942563884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E3CD-AA34-482A-A7C2-BB76A8570DC2}">
  <dimension ref="B2:E91"/>
  <sheetViews>
    <sheetView tabSelected="1" topLeftCell="A55" workbookViewId="0">
      <selection activeCell="J22" sqref="J22"/>
    </sheetView>
  </sheetViews>
  <sheetFormatPr defaultRowHeight="15" x14ac:dyDescent="0.25"/>
  <sheetData>
    <row r="2" spans="2:5" x14ac:dyDescent="0.25">
      <c r="C2" t="s">
        <v>91</v>
      </c>
      <c r="E2" t="s">
        <v>96</v>
      </c>
    </row>
    <row r="3" spans="2:5" x14ac:dyDescent="0.25">
      <c r="B3" t="s">
        <v>98</v>
      </c>
      <c r="C3" t="s">
        <v>30</v>
      </c>
      <c r="D3" t="s">
        <v>97</v>
      </c>
      <c r="E3" t="s">
        <v>86</v>
      </c>
    </row>
    <row r="4" spans="2:5" x14ac:dyDescent="0.25">
      <c r="B4">
        <v>2082.58637</v>
      </c>
      <c r="C4">
        <v>0.5</v>
      </c>
      <c r="D4">
        <v>513.31437300000005</v>
      </c>
      <c r="E4">
        <f>D4*100/$B$4</f>
        <v>24.647927230984426</v>
      </c>
    </row>
    <row r="5" spans="2:5" x14ac:dyDescent="0.25">
      <c r="C5">
        <v>1</v>
      </c>
      <c r="D5">
        <v>916.86323800000002</v>
      </c>
      <c r="E5">
        <f t="shared" ref="E5:E9" si="0">D5*100/$B$4</f>
        <v>44.025220332158419</v>
      </c>
    </row>
    <row r="6" spans="2:5" x14ac:dyDescent="0.25">
      <c r="C6">
        <v>1.5</v>
      </c>
      <c r="D6">
        <v>1226.0985499999999</v>
      </c>
      <c r="E6">
        <f t="shared" si="0"/>
        <v>58.873839167592358</v>
      </c>
    </row>
    <row r="7" spans="2:5" x14ac:dyDescent="0.25">
      <c r="C7">
        <v>2</v>
      </c>
      <c r="D7">
        <v>1457.60924</v>
      </c>
      <c r="E7">
        <f t="shared" si="0"/>
        <v>69.990338023771855</v>
      </c>
    </row>
    <row r="8" spans="2:5" x14ac:dyDescent="0.25">
      <c r="C8">
        <v>2.5</v>
      </c>
      <c r="D8">
        <v>1627.4539400000001</v>
      </c>
      <c r="E8">
        <f t="shared" si="0"/>
        <v>78.145807705444653</v>
      </c>
    </row>
    <row r="9" spans="2:5" x14ac:dyDescent="0.25">
      <c r="C9">
        <v>3</v>
      </c>
      <c r="D9">
        <v>1749.96288</v>
      </c>
      <c r="E9">
        <f t="shared" si="0"/>
        <v>84.028345964830265</v>
      </c>
    </row>
    <row r="10" spans="2:5" x14ac:dyDescent="0.25">
      <c r="C10">
        <v>3.5</v>
      </c>
      <c r="D10">
        <v>1837.1326100000001</v>
      </c>
      <c r="E10">
        <f t="shared" ref="E10:E22" si="1">D10*100/$B$4</f>
        <v>88.213993737028062</v>
      </c>
    </row>
    <row r="11" spans="2:5" x14ac:dyDescent="0.25">
      <c r="C11">
        <v>6.5</v>
      </c>
      <c r="D11">
        <v>2016.83447</v>
      </c>
      <c r="E11">
        <f t="shared" si="1"/>
        <v>96.84277680161712</v>
      </c>
    </row>
    <row r="12" spans="2:5" x14ac:dyDescent="0.25">
      <c r="C12">
        <v>9.5</v>
      </c>
      <c r="D12">
        <v>2040.93777</v>
      </c>
      <c r="E12">
        <f t="shared" si="1"/>
        <v>98.000150169041973</v>
      </c>
    </row>
    <row r="13" spans="2:5" x14ac:dyDescent="0.25">
      <c r="C13">
        <v>12.5</v>
      </c>
      <c r="D13">
        <v>2049.1608000000001</v>
      </c>
      <c r="E13">
        <f t="shared" si="1"/>
        <v>98.394997178436356</v>
      </c>
    </row>
    <row r="14" spans="2:5" x14ac:dyDescent="0.25">
      <c r="C14">
        <v>15.5</v>
      </c>
      <c r="D14">
        <v>2054.8944200000001</v>
      </c>
      <c r="E14">
        <f t="shared" si="1"/>
        <v>98.670309649630525</v>
      </c>
    </row>
    <row r="15" spans="2:5" x14ac:dyDescent="0.25">
      <c r="C15">
        <v>17.75</v>
      </c>
      <c r="D15">
        <v>2058.41858</v>
      </c>
      <c r="E15">
        <f t="shared" si="1"/>
        <v>98.839530002301899</v>
      </c>
    </row>
    <row r="16" spans="2:5" x14ac:dyDescent="0.25">
      <c r="C16">
        <v>18.5</v>
      </c>
      <c r="D16">
        <v>2059.4777100000001</v>
      </c>
      <c r="E16">
        <f t="shared" si="1"/>
        <v>98.890386476504219</v>
      </c>
    </row>
    <row r="17" spans="3:5" x14ac:dyDescent="0.25">
      <c r="C17">
        <v>21.5</v>
      </c>
      <c r="D17">
        <v>2063.2503299999998</v>
      </c>
      <c r="E17">
        <f t="shared" si="1"/>
        <v>99.071537186714608</v>
      </c>
    </row>
    <row r="18" spans="3:5" x14ac:dyDescent="0.25">
      <c r="C18">
        <v>24.5</v>
      </c>
      <c r="D18">
        <v>2066.4116100000001</v>
      </c>
      <c r="E18">
        <f t="shared" si="1"/>
        <v>99.223333051968467</v>
      </c>
    </row>
    <row r="19" spans="3:5" x14ac:dyDescent="0.25">
      <c r="C19">
        <v>27.5</v>
      </c>
      <c r="D19">
        <v>2069.0988000000002</v>
      </c>
      <c r="E19">
        <f t="shared" si="1"/>
        <v>99.352364435190282</v>
      </c>
    </row>
    <row r="20" spans="3:5" x14ac:dyDescent="0.25">
      <c r="C20">
        <v>30.5</v>
      </c>
      <c r="D20">
        <v>2071.4101300000002</v>
      </c>
      <c r="E20">
        <f t="shared" si="1"/>
        <v>99.463348067528187</v>
      </c>
    </row>
    <row r="21" spans="3:5" x14ac:dyDescent="0.25">
      <c r="C21">
        <v>33.5</v>
      </c>
      <c r="D21">
        <v>2073.4177300000001</v>
      </c>
      <c r="E21">
        <f t="shared" si="1"/>
        <v>99.55974743078724</v>
      </c>
    </row>
    <row r="22" spans="3:5" x14ac:dyDescent="0.25">
      <c r="C22">
        <v>36.5</v>
      </c>
      <c r="D22">
        <v>2075.1754999999998</v>
      </c>
      <c r="E22">
        <f t="shared" si="1"/>
        <v>99.644150652921056</v>
      </c>
    </row>
    <row r="24" spans="3:5" x14ac:dyDescent="0.25">
      <c r="C24" t="s">
        <v>91</v>
      </c>
      <c r="E24" t="s">
        <v>96</v>
      </c>
    </row>
    <row r="25" spans="3:5" x14ac:dyDescent="0.25">
      <c r="C25" t="s">
        <v>31</v>
      </c>
      <c r="D25" t="s">
        <v>97</v>
      </c>
      <c r="E25" t="s">
        <v>86</v>
      </c>
    </row>
    <row r="26" spans="3:5" x14ac:dyDescent="0.25">
      <c r="C26">
        <v>50</v>
      </c>
      <c r="D26">
        <v>372.940313</v>
      </c>
      <c r="E26">
        <f>D26*100/$B$4</f>
        <v>17.907555641978011</v>
      </c>
    </row>
    <row r="27" spans="3:5" x14ac:dyDescent="0.25">
      <c r="C27">
        <v>350</v>
      </c>
      <c r="D27">
        <v>1615.9013199999999</v>
      </c>
      <c r="E27">
        <f t="shared" ref="E27:E44" si="2">D27*100/$B$4</f>
        <v>77.591083053136458</v>
      </c>
    </row>
    <row r="28" spans="3:5" x14ac:dyDescent="0.25">
      <c r="C28">
        <v>650</v>
      </c>
      <c r="D28">
        <v>1946.2436399999999</v>
      </c>
      <c r="E28">
        <f t="shared" si="2"/>
        <v>93.453201655209142</v>
      </c>
    </row>
    <row r="29" spans="3:5" x14ac:dyDescent="0.25">
      <c r="C29">
        <v>950</v>
      </c>
      <c r="D29">
        <v>2019.7080699999999</v>
      </c>
      <c r="E29">
        <f t="shared" si="2"/>
        <v>96.980759074112257</v>
      </c>
    </row>
    <row r="30" spans="3:5" x14ac:dyDescent="0.25">
      <c r="C30">
        <v>1250</v>
      </c>
      <c r="D30">
        <v>2037.9301399999999</v>
      </c>
      <c r="E30">
        <f t="shared" si="2"/>
        <v>97.855732149058483</v>
      </c>
    </row>
    <row r="31" spans="3:5" x14ac:dyDescent="0.25">
      <c r="C31">
        <v>1550</v>
      </c>
      <c r="D31">
        <v>2045.3059900000001</v>
      </c>
      <c r="E31">
        <f t="shared" si="2"/>
        <v>98.209899933225827</v>
      </c>
    </row>
    <row r="32" spans="3:5" x14ac:dyDescent="0.25">
      <c r="C32">
        <v>1850</v>
      </c>
      <c r="D32">
        <v>2050.2337499999999</v>
      </c>
      <c r="E32">
        <f t="shared" si="2"/>
        <v>98.446517250566657</v>
      </c>
    </row>
    <row r="33" spans="2:5" x14ac:dyDescent="0.25">
      <c r="C33">
        <v>2150</v>
      </c>
      <c r="D33">
        <v>2054.2325700000001</v>
      </c>
      <c r="E33">
        <f t="shared" si="2"/>
        <v>98.638529455083301</v>
      </c>
    </row>
    <row r="34" spans="2:5" x14ac:dyDescent="0.25">
      <c r="C34">
        <v>2450</v>
      </c>
      <c r="D34">
        <v>2057.6411199999998</v>
      </c>
      <c r="E34">
        <f t="shared" si="2"/>
        <v>98.802198537388861</v>
      </c>
    </row>
    <row r="35" spans="2:5" x14ac:dyDescent="0.25">
      <c r="C35">
        <v>2525</v>
      </c>
      <c r="D35">
        <v>2058.41858</v>
      </c>
      <c r="E35">
        <f t="shared" si="2"/>
        <v>98.839530002301899</v>
      </c>
    </row>
    <row r="36" spans="2:5" x14ac:dyDescent="0.25">
      <c r="C36">
        <v>2750</v>
      </c>
      <c r="D36">
        <v>2060.5953500000001</v>
      </c>
      <c r="E36">
        <f t="shared" si="2"/>
        <v>98.944052438026858</v>
      </c>
    </row>
    <row r="37" spans="2:5" x14ac:dyDescent="0.25">
      <c r="C37">
        <v>3050</v>
      </c>
      <c r="D37">
        <v>2063.1824299999998</v>
      </c>
      <c r="E37">
        <f t="shared" si="2"/>
        <v>99.068276817734088</v>
      </c>
    </row>
    <row r="38" spans="2:5" x14ac:dyDescent="0.25">
      <c r="C38">
        <v>3350</v>
      </c>
      <c r="D38">
        <v>2065.46713</v>
      </c>
      <c r="E38">
        <f t="shared" si="2"/>
        <v>99.177981751604378</v>
      </c>
    </row>
    <row r="39" spans="2:5" x14ac:dyDescent="0.25">
      <c r="C39">
        <v>3650</v>
      </c>
      <c r="D39">
        <v>2067.4994999999999</v>
      </c>
      <c r="E39">
        <f t="shared" si="2"/>
        <v>99.275570501308906</v>
      </c>
    </row>
    <row r="40" spans="2:5" x14ac:dyDescent="0.25">
      <c r="C40">
        <v>3950</v>
      </c>
      <c r="D40">
        <v>2069.31889</v>
      </c>
      <c r="E40">
        <f t="shared" si="2"/>
        <v>99.362932544305465</v>
      </c>
    </row>
    <row r="41" spans="2:5" x14ac:dyDescent="0.25">
      <c r="C41">
        <v>4250</v>
      </c>
      <c r="D41">
        <v>2070.9567099999999</v>
      </c>
      <c r="E41">
        <f t="shared" si="2"/>
        <v>99.441576101355167</v>
      </c>
    </row>
    <row r="42" spans="2:5" x14ac:dyDescent="0.25">
      <c r="C42">
        <v>4550</v>
      </c>
      <c r="D42">
        <v>2072.4382799999998</v>
      </c>
      <c r="E42">
        <f t="shared" si="2"/>
        <v>99.512716968372345</v>
      </c>
    </row>
    <row r="43" spans="2:5" x14ac:dyDescent="0.25">
      <c r="C43">
        <v>4850</v>
      </c>
      <c r="D43">
        <v>2073.7842099999998</v>
      </c>
      <c r="E43">
        <f t="shared" si="2"/>
        <v>99.577344780183097</v>
      </c>
    </row>
    <row r="44" spans="2:5" x14ac:dyDescent="0.25">
      <c r="C44">
        <v>5150</v>
      </c>
      <c r="D44">
        <v>2075.0113900000001</v>
      </c>
      <c r="E44">
        <f t="shared" si="2"/>
        <v>99.636270547569183</v>
      </c>
    </row>
    <row r="46" spans="2:5" x14ac:dyDescent="0.25">
      <c r="B46" t="s">
        <v>91</v>
      </c>
      <c r="E46" t="s">
        <v>96</v>
      </c>
    </row>
    <row r="47" spans="2:5" x14ac:dyDescent="0.25">
      <c r="B47" t="s">
        <v>26</v>
      </c>
      <c r="C47" t="s">
        <v>98</v>
      </c>
      <c r="D47" t="s">
        <v>97</v>
      </c>
      <c r="E47" t="s">
        <v>86</v>
      </c>
    </row>
    <row r="48" spans="2:5" x14ac:dyDescent="0.25">
      <c r="B48">
        <v>240</v>
      </c>
      <c r="C48">
        <v>1037.2263800000001</v>
      </c>
      <c r="D48">
        <v>1018.12577</v>
      </c>
      <c r="E48">
        <f>D48*100/C48</f>
        <v>98.158491688188647</v>
      </c>
    </row>
    <row r="49" spans="2:5" x14ac:dyDescent="0.25">
      <c r="B49">
        <v>280</v>
      </c>
      <c r="C49">
        <v>1178.5497</v>
      </c>
      <c r="D49">
        <v>1157.95892</v>
      </c>
      <c r="E49">
        <f t="shared" ref="E49:E63" si="3">D49*100/C49</f>
        <v>98.252871304451574</v>
      </c>
    </row>
    <row r="50" spans="2:5" x14ac:dyDescent="0.25">
      <c r="B50">
        <v>320</v>
      </c>
      <c r="C50">
        <v>1319.8644899999999</v>
      </c>
      <c r="D50">
        <v>1298.2895100000001</v>
      </c>
      <c r="E50">
        <f t="shared" si="3"/>
        <v>98.365364007936918</v>
      </c>
    </row>
    <row r="51" spans="2:5" x14ac:dyDescent="0.25">
      <c r="B51">
        <v>360</v>
      </c>
      <c r="C51">
        <v>1461.1737700000001</v>
      </c>
      <c r="D51">
        <v>1438.8063999999999</v>
      </c>
      <c r="E51">
        <f t="shared" si="3"/>
        <v>98.469219030670104</v>
      </c>
    </row>
    <row r="52" spans="2:5" x14ac:dyDescent="0.25">
      <c r="B52">
        <v>400</v>
      </c>
      <c r="C52">
        <v>1602.47297</v>
      </c>
      <c r="D52">
        <v>1579.4890399999999</v>
      </c>
      <c r="E52">
        <f t="shared" si="3"/>
        <v>98.565721205269369</v>
      </c>
    </row>
    <row r="53" spans="2:5" x14ac:dyDescent="0.25">
      <c r="B53">
        <v>440</v>
      </c>
      <c r="C53">
        <v>1743.7512999999999</v>
      </c>
      <c r="D53">
        <v>1720.49307</v>
      </c>
      <c r="E53">
        <f t="shared" si="3"/>
        <v>98.66619568971791</v>
      </c>
    </row>
    <row r="54" spans="2:5" x14ac:dyDescent="0.25">
      <c r="B54">
        <v>480</v>
      </c>
      <c r="C54">
        <v>1884.9994300000001</v>
      </c>
      <c r="D54">
        <v>1861.6192900000001</v>
      </c>
      <c r="E54">
        <f t="shared" si="3"/>
        <v>98.75967389549821</v>
      </c>
    </row>
    <row r="55" spans="2:5" x14ac:dyDescent="0.25">
      <c r="B55">
        <v>520</v>
      </c>
      <c r="C55">
        <v>2026.2532000000001</v>
      </c>
      <c r="D55">
        <v>2002.38175</v>
      </c>
      <c r="E55">
        <f t="shared" si="3"/>
        <v>98.821892051792929</v>
      </c>
    </row>
    <row r="56" spans="2:5" x14ac:dyDescent="0.25">
      <c r="B56">
        <v>535.95000000000005</v>
      </c>
      <c r="C56">
        <v>2082.5863599999998</v>
      </c>
      <c r="D56">
        <v>2058.41696</v>
      </c>
      <c r="E56">
        <f t="shared" si="3"/>
        <v>98.839452689011182</v>
      </c>
    </row>
    <row r="57" spans="2:5" x14ac:dyDescent="0.25">
      <c r="B57">
        <v>560</v>
      </c>
      <c r="C57">
        <v>2167.5349000000001</v>
      </c>
      <c r="D57">
        <v>2142.86447</v>
      </c>
      <c r="E57">
        <f t="shared" si="3"/>
        <v>98.861820863876275</v>
      </c>
    </row>
    <row r="58" spans="2:5" x14ac:dyDescent="0.25">
      <c r="B58">
        <v>600</v>
      </c>
      <c r="C58">
        <v>2308.80611</v>
      </c>
      <c r="D58">
        <v>2283.4176600000001</v>
      </c>
      <c r="E58">
        <f t="shared" si="3"/>
        <v>98.900364569807905</v>
      </c>
    </row>
    <row r="59" spans="2:5" x14ac:dyDescent="0.25">
      <c r="B59">
        <v>640</v>
      </c>
      <c r="C59">
        <v>2450.0075499999998</v>
      </c>
      <c r="D59">
        <v>2424.24028</v>
      </c>
      <c r="E59">
        <f t="shared" si="3"/>
        <v>98.948277934898613</v>
      </c>
    </row>
    <row r="60" spans="2:5" x14ac:dyDescent="0.25">
      <c r="B60">
        <v>680</v>
      </c>
      <c r="C60">
        <v>2590.9409599999999</v>
      </c>
      <c r="D60">
        <v>2565.2811000000002</v>
      </c>
      <c r="E60">
        <f t="shared" si="3"/>
        <v>99.009631620475062</v>
      </c>
    </row>
    <row r="61" spans="2:5" x14ac:dyDescent="0.25">
      <c r="B61">
        <v>720</v>
      </c>
      <c r="C61">
        <v>2610.0607300000001</v>
      </c>
      <c r="D61">
        <v>2584.37057</v>
      </c>
      <c r="E61">
        <f t="shared" si="3"/>
        <v>99.015725584285534</v>
      </c>
    </row>
    <row r="62" spans="2:5" x14ac:dyDescent="0.25">
      <c r="B62">
        <v>760</v>
      </c>
      <c r="C62">
        <v>2608.9304200000001</v>
      </c>
      <c r="D62">
        <v>2583.1754799999999</v>
      </c>
      <c r="E62">
        <f t="shared" si="3"/>
        <v>99.012816140953262</v>
      </c>
    </row>
    <row r="63" spans="2:5" x14ac:dyDescent="0.25">
      <c r="B63">
        <v>800</v>
      </c>
      <c r="C63">
        <v>2607.7998299999999</v>
      </c>
      <c r="D63">
        <v>2581.9800100000002</v>
      </c>
      <c r="E63">
        <f t="shared" si="3"/>
        <v>99.009900234559041</v>
      </c>
    </row>
    <row r="65" spans="3:5" x14ac:dyDescent="0.25">
      <c r="C65" t="s">
        <v>91</v>
      </c>
      <c r="E65" t="s">
        <v>96</v>
      </c>
    </row>
    <row r="66" spans="3:5" x14ac:dyDescent="0.25">
      <c r="C66" t="s">
        <v>99</v>
      </c>
      <c r="D66" t="s">
        <v>97</v>
      </c>
      <c r="E66" t="s">
        <v>86</v>
      </c>
    </row>
    <row r="67" spans="3:5" x14ac:dyDescent="0.25">
      <c r="C67">
        <v>0.16</v>
      </c>
      <c r="D67">
        <v>1774.16293</v>
      </c>
      <c r="E67">
        <f>D67*100/$B$4</f>
        <v>85.19036499792324</v>
      </c>
    </row>
    <row r="68" spans="3:5" x14ac:dyDescent="0.25">
      <c r="C68">
        <v>0.24</v>
      </c>
      <c r="D68">
        <v>1964.41337</v>
      </c>
      <c r="E68">
        <f t="shared" ref="E68:E91" si="4">D68*100/$B$4</f>
        <v>94.325661509059046</v>
      </c>
    </row>
    <row r="69" spans="3:5" x14ac:dyDescent="0.25">
      <c r="C69">
        <v>0.32</v>
      </c>
      <c r="D69">
        <v>2026.80783</v>
      </c>
      <c r="E69">
        <f t="shared" si="4"/>
        <v>97.321669785056741</v>
      </c>
    </row>
    <row r="70" spans="3:5" x14ac:dyDescent="0.25">
      <c r="C70">
        <v>0.4</v>
      </c>
      <c r="D70">
        <v>2046.7843800000001</v>
      </c>
      <c r="E70">
        <f t="shared" si="4"/>
        <v>98.280888105495478</v>
      </c>
    </row>
    <row r="71" spans="3:5" x14ac:dyDescent="0.25">
      <c r="C71">
        <v>0.48</v>
      </c>
      <c r="D71">
        <v>2053.3599100000001</v>
      </c>
      <c r="E71">
        <f t="shared" si="4"/>
        <v>98.596626751187273</v>
      </c>
    </row>
    <row r="72" spans="3:5" x14ac:dyDescent="0.25">
      <c r="C72">
        <v>0.56000000000000005</v>
      </c>
      <c r="D72">
        <v>2055.73578</v>
      </c>
      <c r="E72">
        <f t="shared" si="4"/>
        <v>98.710709414659235</v>
      </c>
    </row>
    <row r="73" spans="3:5" x14ac:dyDescent="0.25">
      <c r="C73">
        <v>0.64</v>
      </c>
      <c r="D73">
        <v>2056.7597999999998</v>
      </c>
      <c r="E73">
        <f t="shared" si="4"/>
        <v>98.759880004400486</v>
      </c>
    </row>
    <row r="74" spans="3:5" x14ac:dyDescent="0.25">
      <c r="C74">
        <v>0.72</v>
      </c>
      <c r="D74">
        <v>2057.31369</v>
      </c>
      <c r="E74">
        <f t="shared" si="4"/>
        <v>98.786476260285909</v>
      </c>
    </row>
    <row r="75" spans="3:5" x14ac:dyDescent="0.25">
      <c r="C75">
        <v>0.8</v>
      </c>
      <c r="D75">
        <v>2057.67814</v>
      </c>
      <c r="E75">
        <f t="shared" si="4"/>
        <v>98.803976134732892</v>
      </c>
    </row>
    <row r="76" spans="3:5" x14ac:dyDescent="0.25">
      <c r="C76">
        <v>0.88</v>
      </c>
      <c r="D76">
        <v>2057.9491499999999</v>
      </c>
      <c r="E76">
        <f t="shared" si="4"/>
        <v>98.816989280497395</v>
      </c>
    </row>
    <row r="77" spans="3:5" x14ac:dyDescent="0.25">
      <c r="C77">
        <v>0.96</v>
      </c>
      <c r="D77">
        <v>2058.16428</v>
      </c>
      <c r="E77">
        <f t="shared" si="4"/>
        <v>98.827319224220219</v>
      </c>
    </row>
    <row r="78" spans="3:5" x14ac:dyDescent="0.25">
      <c r="C78">
        <v>1.04</v>
      </c>
      <c r="D78">
        <v>2058.34121</v>
      </c>
      <c r="E78">
        <f t="shared" si="4"/>
        <v>98.835814910283901</v>
      </c>
    </row>
    <row r="79" spans="3:5" x14ac:dyDescent="0.25">
      <c r="C79">
        <v>1.08</v>
      </c>
      <c r="D79">
        <v>2058.4186399999999</v>
      </c>
      <c r="E79">
        <f t="shared" si="4"/>
        <v>98.839532883334869</v>
      </c>
    </row>
    <row r="80" spans="3:5" x14ac:dyDescent="0.25">
      <c r="C80">
        <v>1.1200000000000001</v>
      </c>
      <c r="D80">
        <v>2058.48992</v>
      </c>
      <c r="E80">
        <f t="shared" si="4"/>
        <v>98.842955550506176</v>
      </c>
    </row>
    <row r="81" spans="3:5" x14ac:dyDescent="0.25">
      <c r="C81">
        <v>1.2</v>
      </c>
      <c r="D81">
        <v>2058.6168699999998</v>
      </c>
      <c r="E81">
        <f t="shared" si="4"/>
        <v>98.849051336103756</v>
      </c>
    </row>
    <row r="82" spans="3:5" x14ac:dyDescent="0.25">
      <c r="C82">
        <v>1.28</v>
      </c>
      <c r="D82">
        <v>2058.7265699999998</v>
      </c>
      <c r="E82">
        <f t="shared" si="4"/>
        <v>98.854318824721773</v>
      </c>
    </row>
    <row r="83" spans="3:5" x14ac:dyDescent="0.25">
      <c r="C83">
        <v>1.36</v>
      </c>
      <c r="D83">
        <v>2058.8223400000002</v>
      </c>
      <c r="E83">
        <f t="shared" si="4"/>
        <v>98.85891743351803</v>
      </c>
    </row>
    <row r="84" spans="3:5" x14ac:dyDescent="0.25">
      <c r="C84">
        <v>1.44</v>
      </c>
      <c r="D84">
        <v>2058.9066800000001</v>
      </c>
      <c r="E84">
        <f t="shared" si="4"/>
        <v>98.862967205532996</v>
      </c>
    </row>
    <row r="85" spans="3:5" x14ac:dyDescent="0.25">
      <c r="C85">
        <v>1.52</v>
      </c>
      <c r="D85">
        <v>2058.98153</v>
      </c>
      <c r="E85">
        <f t="shared" si="4"/>
        <v>98.866561294166161</v>
      </c>
    </row>
    <row r="86" spans="3:5" x14ac:dyDescent="0.25">
      <c r="C86">
        <v>1.6</v>
      </c>
      <c r="D86">
        <v>2059.0471499999999</v>
      </c>
      <c r="E86">
        <f t="shared" si="4"/>
        <v>98.869712183893725</v>
      </c>
    </row>
    <row r="87" spans="3:5" x14ac:dyDescent="0.25">
      <c r="C87">
        <v>1.68</v>
      </c>
      <c r="D87">
        <v>2059.10761</v>
      </c>
      <c r="E87">
        <f t="shared" si="4"/>
        <v>98.872615304785654</v>
      </c>
    </row>
    <row r="88" spans="3:5" x14ac:dyDescent="0.25">
      <c r="C88">
        <v>1.76</v>
      </c>
      <c r="D88">
        <v>2059.16221</v>
      </c>
      <c r="E88">
        <f t="shared" si="4"/>
        <v>98.875237044790609</v>
      </c>
    </row>
    <row r="89" spans="3:5" x14ac:dyDescent="0.25">
      <c r="C89">
        <v>1.84</v>
      </c>
      <c r="D89">
        <v>2059.2117400000002</v>
      </c>
      <c r="E89">
        <f t="shared" si="4"/>
        <v>98.877615337509397</v>
      </c>
    </row>
    <row r="90" spans="3:5" x14ac:dyDescent="0.25">
      <c r="C90">
        <v>1.92</v>
      </c>
      <c r="D90">
        <v>2059.2568900000001</v>
      </c>
      <c r="E90">
        <f t="shared" si="4"/>
        <v>98.879783314821182</v>
      </c>
    </row>
    <row r="91" spans="3:5" x14ac:dyDescent="0.25">
      <c r="C91">
        <v>2</v>
      </c>
      <c r="D91">
        <v>2059.2982200000001</v>
      </c>
      <c r="E91">
        <f t="shared" si="4"/>
        <v>98.881767866367056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Iron Ore</vt:lpstr>
      <vt:lpstr>Limestone</vt:lpstr>
      <vt:lpstr>Quartzite</vt:lpstr>
      <vt:lpstr>Membrane</vt:lpstr>
      <vt:lpstr>Data</vt:lpstr>
      <vt:lpstr>Fe</vt:lpstr>
      <vt:lpstr>%Capture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Chayut Sungsook</dc:creator>
  <cp:lastModifiedBy>Chayut Sungsook</cp:lastModifiedBy>
  <dcterms:created xsi:type="dcterms:W3CDTF">2024-06-20T05:36:21Z</dcterms:created>
  <dcterms:modified xsi:type="dcterms:W3CDTF">2024-09-20T11:15:09Z</dcterms:modified>
</cp:coreProperties>
</file>