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ClassWork8\"/>
    </mc:Choice>
  </mc:AlternateContent>
  <bookViews>
    <workbookView xWindow="0" yWindow="0" windowWidth="20490" windowHeight="7770" firstSheet="3" activeTab="9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  <sheet name="Task6" sheetId="6" r:id="rId6"/>
    <sheet name="Task7" sheetId="7" r:id="rId7"/>
    <sheet name="Task8" sheetId="8" r:id="rId8"/>
    <sheet name="Task9" sheetId="9" r:id="rId9"/>
    <sheet name="Task10" sheetId="10" r:id="rId10"/>
  </sheets>
  <definedNames>
    <definedName name="_xlchart.v1.0" hidden="1">Task2!$A$3:$A$9</definedName>
    <definedName name="_xlchart.v1.1" hidden="1">Task2!$H$3:$H$9</definedName>
    <definedName name="_xlchart.v1.2" hidden="1">Task2!$A$3:$A$9</definedName>
    <definedName name="_xlchart.v1.3" hidden="1">Task2!$H$3:$H$9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9" l="1"/>
  <c r="C10" i="9"/>
  <c r="C9" i="9"/>
  <c r="C8" i="9"/>
  <c r="B5" i="9"/>
  <c r="B4" i="9"/>
  <c r="B3" i="9"/>
  <c r="B2" i="9"/>
  <c r="B1" i="9"/>
  <c r="D3" i="8"/>
  <c r="D4" i="8"/>
  <c r="D2" i="8"/>
  <c r="A3" i="8"/>
  <c r="C3" i="8" s="1"/>
  <c r="E3" i="8" s="1"/>
  <c r="A4" i="8"/>
  <c r="C4" i="8" s="1"/>
  <c r="E4" i="8" s="1"/>
  <c r="A2" i="8"/>
  <c r="C2" i="8" s="1"/>
  <c r="E2" i="8" s="1"/>
  <c r="B2" i="7"/>
  <c r="C3" i="7" s="1"/>
  <c r="A2" i="7"/>
  <c r="C10" i="6"/>
  <c r="F1" i="6"/>
  <c r="A10" i="6"/>
  <c r="G1" i="4"/>
  <c r="C2" i="4"/>
  <c r="C3" i="4"/>
  <c r="C4" i="4"/>
  <c r="C5" i="4"/>
  <c r="C1" i="4"/>
  <c r="J13" i="2"/>
  <c r="J12" i="2"/>
  <c r="J4" i="2"/>
  <c r="J5" i="2"/>
  <c r="J6" i="2"/>
  <c r="J7" i="2"/>
  <c r="J8" i="2"/>
  <c r="J9" i="2"/>
  <c r="J3" i="2"/>
  <c r="H4" i="2"/>
  <c r="H5" i="2"/>
  <c r="H6" i="2"/>
  <c r="H7" i="2"/>
  <c r="H8" i="2"/>
  <c r="H9" i="2"/>
  <c r="H13" i="2" s="1"/>
  <c r="H3" i="2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4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E18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4" i="1"/>
  <c r="N4" i="1"/>
  <c r="P4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G5" i="1"/>
  <c r="G6" i="1"/>
  <c r="G7" i="1"/>
  <c r="H7" i="1" s="1"/>
  <c r="G8" i="1"/>
  <c r="H8" i="1" s="1"/>
  <c r="G9" i="1"/>
  <c r="G10" i="1"/>
  <c r="G11" i="1"/>
  <c r="H11" i="1" s="1"/>
  <c r="G12" i="1"/>
  <c r="H12" i="1" s="1"/>
  <c r="G13" i="1"/>
  <c r="G14" i="1"/>
  <c r="G15" i="1"/>
  <c r="H15" i="1" s="1"/>
  <c r="G16" i="1"/>
  <c r="H16" i="1" s="1"/>
  <c r="G17" i="1"/>
  <c r="G4" i="1"/>
  <c r="H4" i="1" s="1"/>
  <c r="H5" i="1"/>
  <c r="H6" i="1"/>
  <c r="H9" i="1"/>
  <c r="H10" i="1"/>
  <c r="H13" i="1"/>
  <c r="H14" i="1"/>
  <c r="H17" i="1"/>
  <c r="C4" i="7" l="1"/>
  <c r="H14" i="2"/>
  <c r="H12" i="2"/>
  <c r="I9" i="2"/>
  <c r="I4" i="2" l="1"/>
  <c r="I8" i="2"/>
  <c r="I5" i="2"/>
  <c r="I6" i="2"/>
  <c r="I3" i="2"/>
  <c r="I7" i="2"/>
</calcChain>
</file>

<file path=xl/sharedStrings.xml><?xml version="1.0" encoding="utf-8"?>
<sst xmlns="http://schemas.openxmlformats.org/spreadsheetml/2006/main" count="122" uniqueCount="94">
  <si>
    <t>№</t>
  </si>
  <si>
    <t>გვარი</t>
  </si>
  <si>
    <t>სახელი</t>
  </si>
  <si>
    <t>ჯგუფის №</t>
  </si>
  <si>
    <t>საგნ. რაოდ.</t>
  </si>
  <si>
    <t>ქულა</t>
  </si>
  <si>
    <t>საშ. ქულა</t>
  </si>
  <si>
    <t>იანვარი</t>
  </si>
  <si>
    <t>სტიპენ.</t>
  </si>
  <si>
    <t>დანამატი</t>
  </si>
  <si>
    <t>სულ</t>
  </si>
  <si>
    <t>თებერვალი</t>
  </si>
  <si>
    <t>მარტი</t>
  </si>
  <si>
    <t>ჯამი</t>
  </si>
  <si>
    <t>ხვედრით წილი</t>
  </si>
  <si>
    <t>მონაცემთა ბაზა</t>
  </si>
  <si>
    <t>გვარი1</t>
  </si>
  <si>
    <t>გვარი2</t>
  </si>
  <si>
    <t>გვარი3</t>
  </si>
  <si>
    <t>გვარი4</t>
  </si>
  <si>
    <t>გვარი5</t>
  </si>
  <si>
    <t>გვარი6</t>
  </si>
  <si>
    <t>გვარი7</t>
  </si>
  <si>
    <t>გვარი8</t>
  </si>
  <si>
    <t>გვარი9</t>
  </si>
  <si>
    <t>გვარი10</t>
  </si>
  <si>
    <t>გვარი11</t>
  </si>
  <si>
    <t>გვარი12</t>
  </si>
  <si>
    <t>გვარი13</t>
  </si>
  <si>
    <t>გვარი14</t>
  </si>
  <si>
    <t>სახელი1</t>
  </si>
  <si>
    <t>სახელი2</t>
  </si>
  <si>
    <t>სახელი3</t>
  </si>
  <si>
    <t>სახელი4</t>
  </si>
  <si>
    <t>სახელი5</t>
  </si>
  <si>
    <t>სახელი6</t>
  </si>
  <si>
    <t>სახელი7</t>
  </si>
  <si>
    <t>სახელი8</t>
  </si>
  <si>
    <t>სახელი9</t>
  </si>
  <si>
    <t>სახელი10</t>
  </si>
  <si>
    <t>სახელი11</t>
  </si>
  <si>
    <t>სახელი12</t>
  </si>
  <si>
    <t>სახელი13</t>
  </si>
  <si>
    <t>სახელი14</t>
  </si>
  <si>
    <t>კვირის დღე</t>
  </si>
  <si>
    <t>ორშაბათი</t>
  </si>
  <si>
    <t>სამშაათი</t>
  </si>
  <si>
    <t>ოთხშაბათი</t>
  </si>
  <si>
    <t>ხუთშაბათი</t>
  </si>
  <si>
    <t>პარასკევი</t>
  </si>
  <si>
    <t>შაბათი</t>
  </si>
  <si>
    <t>კვირა</t>
  </si>
  <si>
    <t>0 სთ</t>
  </si>
  <si>
    <t>4 სთ</t>
  </si>
  <si>
    <t>8 სთ</t>
  </si>
  <si>
    <t>12 სთ</t>
  </si>
  <si>
    <t>16 სთ</t>
  </si>
  <si>
    <t>20 სთ</t>
  </si>
  <si>
    <t>ტემპერატურის გაზომვის საათი</t>
  </si>
  <si>
    <t>დღის საშუალლო ტემპერატურა</t>
  </si>
  <si>
    <t>გადახრა საშ. ტემპისგან</t>
  </si>
  <si>
    <t>კვირის მინიმალური ტემპერატურა</t>
  </si>
  <si>
    <t>კვირის მაქსიმალუჯრი ტემპერატურა</t>
  </si>
  <si>
    <t>კვირის საშუალო ტემპერატურა</t>
  </si>
  <si>
    <t>დისპერსია</t>
  </si>
  <si>
    <t>გადახრის კვადრატი</t>
  </si>
  <si>
    <t>ანა</t>
  </si>
  <si>
    <t>ეკა</t>
  </si>
  <si>
    <t>გიო</t>
  </si>
  <si>
    <t>თარიღი</t>
  </si>
  <si>
    <t>თარითის ფორმატის გარეშე</t>
  </si>
  <si>
    <t>სხვაობა</t>
  </si>
  <si>
    <t>მიმდინარე თარიღ</t>
  </si>
  <si>
    <t>დაბადების თარიღ</t>
  </si>
  <si>
    <t>მიმდინარე წელი</t>
  </si>
  <si>
    <t>დაბადების წელი</t>
  </si>
  <si>
    <t>ასაკი</t>
  </si>
  <si>
    <t>თანამშრომელი</t>
  </si>
  <si>
    <t>ხელფასი</t>
  </si>
  <si>
    <t>თ1</t>
  </si>
  <si>
    <t>თ2</t>
  </si>
  <si>
    <t>თ3</t>
  </si>
  <si>
    <t>თ4</t>
  </si>
  <si>
    <t>თ5</t>
  </si>
  <si>
    <t>თ6</t>
  </si>
  <si>
    <t>სტუდენტი</t>
  </si>
  <si>
    <t>ქულა მათემატიკის</t>
  </si>
  <si>
    <t>ქულა ინფორმატიკის</t>
  </si>
  <si>
    <t>ს1</t>
  </si>
  <si>
    <t>ს2</t>
  </si>
  <si>
    <t>ს3</t>
  </si>
  <si>
    <t>ს4</t>
  </si>
  <si>
    <t>ს5</t>
  </si>
  <si>
    <t>ს6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</si>
</sst>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2" borderId="1" xfId="0" applyNumberFormat="1" applyFill="1" applyBorder="1"/>
    <xf numFmtId="0" fontId="0" fillId="0" borderId="1" xfId="0" applyBorder="1"/>
    <xf numFmtId="2" fontId="0" fillId="2" borderId="1" xfId="0" applyNumberFormat="1" applyFill="1" applyBorder="1"/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Task1!$H$2</c:f>
              <c:strCache>
                <c:ptCount val="1"/>
                <c:pt idx="0">
                  <c:v>იანვარი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Task1!$C$4:$C$17</c:f>
              <c:strCache>
                <c:ptCount val="14"/>
                <c:pt idx="0">
                  <c:v>სახელი1</c:v>
                </c:pt>
                <c:pt idx="1">
                  <c:v>სახელი2</c:v>
                </c:pt>
                <c:pt idx="2">
                  <c:v>სახელი3</c:v>
                </c:pt>
                <c:pt idx="3">
                  <c:v>სახელი4</c:v>
                </c:pt>
                <c:pt idx="4">
                  <c:v>სახელი5</c:v>
                </c:pt>
                <c:pt idx="5">
                  <c:v>სახელი6</c:v>
                </c:pt>
                <c:pt idx="6">
                  <c:v>სახელი7</c:v>
                </c:pt>
                <c:pt idx="7">
                  <c:v>სახელი8</c:v>
                </c:pt>
                <c:pt idx="8">
                  <c:v>სახელი9</c:v>
                </c:pt>
                <c:pt idx="9">
                  <c:v>სახელი10</c:v>
                </c:pt>
                <c:pt idx="10">
                  <c:v>სახელი11</c:v>
                </c:pt>
                <c:pt idx="11">
                  <c:v>სახელი12</c:v>
                </c:pt>
                <c:pt idx="12">
                  <c:v>სახელი13</c:v>
                </c:pt>
                <c:pt idx="13">
                  <c:v>სახელი14</c:v>
                </c:pt>
              </c:strCache>
            </c:strRef>
          </c:cat>
          <c:val>
            <c:numRef>
              <c:f>Task1!$J$4:$J$17</c:f>
              <c:numCache>
                <c:formatCode>0.0</c:formatCode>
                <c:ptCount val="14"/>
                <c:pt idx="0">
                  <c:v>84</c:v>
                </c:pt>
                <c:pt idx="1">
                  <c:v>136.5</c:v>
                </c:pt>
                <c:pt idx="2">
                  <c:v>136.5</c:v>
                </c:pt>
                <c:pt idx="3">
                  <c:v>157.5</c:v>
                </c:pt>
                <c:pt idx="4">
                  <c:v>105</c:v>
                </c:pt>
                <c:pt idx="5">
                  <c:v>157.5</c:v>
                </c:pt>
                <c:pt idx="6">
                  <c:v>136.5</c:v>
                </c:pt>
                <c:pt idx="7">
                  <c:v>157.5</c:v>
                </c:pt>
                <c:pt idx="8">
                  <c:v>105</c:v>
                </c:pt>
                <c:pt idx="9">
                  <c:v>68.25</c:v>
                </c:pt>
                <c:pt idx="10">
                  <c:v>136.5</c:v>
                </c:pt>
                <c:pt idx="11">
                  <c:v>157.5</c:v>
                </c:pt>
                <c:pt idx="12">
                  <c:v>157.5</c:v>
                </c:pt>
                <c:pt idx="13">
                  <c:v>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B-43A4-B041-359456030035}"/>
            </c:ext>
          </c:extLst>
        </c:ser>
        <c:ser>
          <c:idx val="1"/>
          <c:order val="1"/>
          <c:tx>
            <c:strRef>
              <c:f>Task1!$N$2</c:f>
              <c:strCache>
                <c:ptCount val="1"/>
                <c:pt idx="0">
                  <c:v>თებერვალი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Task1!$C$4:$C$17</c:f>
              <c:strCache>
                <c:ptCount val="14"/>
                <c:pt idx="0">
                  <c:v>სახელი1</c:v>
                </c:pt>
                <c:pt idx="1">
                  <c:v>სახელი2</c:v>
                </c:pt>
                <c:pt idx="2">
                  <c:v>სახელი3</c:v>
                </c:pt>
                <c:pt idx="3">
                  <c:v>სახელი4</c:v>
                </c:pt>
                <c:pt idx="4">
                  <c:v>სახელი5</c:v>
                </c:pt>
                <c:pt idx="5">
                  <c:v>სახელი6</c:v>
                </c:pt>
                <c:pt idx="6">
                  <c:v>სახელი7</c:v>
                </c:pt>
                <c:pt idx="7">
                  <c:v>სახელი8</c:v>
                </c:pt>
                <c:pt idx="8">
                  <c:v>სახელი9</c:v>
                </c:pt>
                <c:pt idx="9">
                  <c:v>სახელი10</c:v>
                </c:pt>
                <c:pt idx="10">
                  <c:v>სახელი11</c:v>
                </c:pt>
                <c:pt idx="11">
                  <c:v>სახელი12</c:v>
                </c:pt>
                <c:pt idx="12">
                  <c:v>სახელი13</c:v>
                </c:pt>
                <c:pt idx="13">
                  <c:v>სახელი14</c:v>
                </c:pt>
              </c:strCache>
            </c:strRef>
          </c:cat>
          <c:val>
            <c:numRef>
              <c:f>Task1!$P$4:$P$17</c:f>
              <c:numCache>
                <c:formatCode>General</c:formatCode>
                <c:ptCount val="14"/>
                <c:pt idx="0">
                  <c:v>172.5</c:v>
                </c:pt>
                <c:pt idx="1">
                  <c:v>115</c:v>
                </c:pt>
                <c:pt idx="2">
                  <c:v>92</c:v>
                </c:pt>
                <c:pt idx="3">
                  <c:v>115</c:v>
                </c:pt>
                <c:pt idx="4">
                  <c:v>92</c:v>
                </c:pt>
                <c:pt idx="5">
                  <c:v>149.5</c:v>
                </c:pt>
                <c:pt idx="6">
                  <c:v>149.5</c:v>
                </c:pt>
                <c:pt idx="7">
                  <c:v>149.5</c:v>
                </c:pt>
                <c:pt idx="8">
                  <c:v>149.5</c:v>
                </c:pt>
                <c:pt idx="9">
                  <c:v>149.5</c:v>
                </c:pt>
                <c:pt idx="10">
                  <c:v>92</c:v>
                </c:pt>
                <c:pt idx="11">
                  <c:v>149.5</c:v>
                </c:pt>
                <c:pt idx="12">
                  <c:v>172.5</c:v>
                </c:pt>
                <c:pt idx="1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B-43A4-B041-359456030035}"/>
            </c:ext>
          </c:extLst>
        </c:ser>
        <c:ser>
          <c:idx val="2"/>
          <c:order val="2"/>
          <c:tx>
            <c:strRef>
              <c:f>Task1!$T$2</c:f>
              <c:strCache>
                <c:ptCount val="1"/>
                <c:pt idx="0">
                  <c:v>მარტი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Task1!$C$4:$C$17</c:f>
              <c:strCache>
                <c:ptCount val="14"/>
                <c:pt idx="0">
                  <c:v>სახელი1</c:v>
                </c:pt>
                <c:pt idx="1">
                  <c:v>სახელი2</c:v>
                </c:pt>
                <c:pt idx="2">
                  <c:v>სახელი3</c:v>
                </c:pt>
                <c:pt idx="3">
                  <c:v>სახელი4</c:v>
                </c:pt>
                <c:pt idx="4">
                  <c:v>სახელი5</c:v>
                </c:pt>
                <c:pt idx="5">
                  <c:v>სახელი6</c:v>
                </c:pt>
                <c:pt idx="6">
                  <c:v>სახელი7</c:v>
                </c:pt>
                <c:pt idx="7">
                  <c:v>სახელი8</c:v>
                </c:pt>
                <c:pt idx="8">
                  <c:v>სახელი9</c:v>
                </c:pt>
                <c:pt idx="9">
                  <c:v>სახელი10</c:v>
                </c:pt>
                <c:pt idx="10">
                  <c:v>სახელი11</c:v>
                </c:pt>
                <c:pt idx="11">
                  <c:v>სახელი12</c:v>
                </c:pt>
                <c:pt idx="12">
                  <c:v>სახელი13</c:v>
                </c:pt>
                <c:pt idx="13">
                  <c:v>სახელი14</c:v>
                </c:pt>
              </c:strCache>
            </c:strRef>
          </c:cat>
          <c:val>
            <c:numRef>
              <c:f>Task1!$V$4:$V$17</c:f>
              <c:numCache>
                <c:formatCode>General</c:formatCode>
                <c:ptCount val="14"/>
                <c:pt idx="0">
                  <c:v>120</c:v>
                </c:pt>
                <c:pt idx="1">
                  <c:v>156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156</c:v>
                </c:pt>
                <c:pt idx="6">
                  <c:v>120</c:v>
                </c:pt>
                <c:pt idx="7">
                  <c:v>156</c:v>
                </c:pt>
                <c:pt idx="8">
                  <c:v>120</c:v>
                </c:pt>
                <c:pt idx="9">
                  <c:v>156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B-43A4-B041-35945603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390768"/>
        <c:axId val="421391096"/>
      </c:barChart>
      <c:catAx>
        <c:axId val="42139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1096"/>
        <c:crosses val="autoZero"/>
        <c:auto val="1"/>
        <c:lblAlgn val="ctr"/>
        <c:lblOffset val="100"/>
        <c:noMultiLvlLbl val="0"/>
      </c:catAx>
      <c:valAx>
        <c:axId val="42139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Task3!$A$1:$A$11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Task3!$B$1:$B$11</c:f>
              <c:numCache>
                <c:formatCode>General</c:formatCode>
                <c:ptCount val="11"/>
                <c:pt idx="0">
                  <c:v>-95</c:v>
                </c:pt>
                <c:pt idx="1">
                  <c:v>-62</c:v>
                </c:pt>
                <c:pt idx="2">
                  <c:v>-35</c:v>
                </c:pt>
                <c:pt idx="3">
                  <c:v>-14</c:v>
                </c:pt>
                <c:pt idx="4">
                  <c:v>1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1</c:v>
                </c:pt>
                <c:pt idx="9">
                  <c:v>-14</c:v>
                </c:pt>
                <c:pt idx="10">
                  <c:v>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F-4F95-82E0-717FFB6C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01080"/>
        <c:axId val="425200752"/>
      </c:scatterChart>
      <c:valAx>
        <c:axId val="42520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00752"/>
        <c:crosses val="autoZero"/>
        <c:crossBetween val="midCat"/>
      </c:valAx>
      <c:valAx>
        <c:axId val="425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0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დაწესებულება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Task9!$E$2:$E$7</c:f>
              <c:strCache>
                <c:ptCount val="6"/>
                <c:pt idx="0">
                  <c:v>თ1</c:v>
                </c:pt>
                <c:pt idx="1">
                  <c:v>თ2</c:v>
                </c:pt>
                <c:pt idx="2">
                  <c:v>თ3</c:v>
                </c:pt>
                <c:pt idx="3">
                  <c:v>თ4</c:v>
                </c:pt>
                <c:pt idx="4">
                  <c:v>თ5</c:v>
                </c:pt>
                <c:pt idx="5">
                  <c:v>თ6</c:v>
                </c:pt>
              </c:strCache>
            </c:strRef>
          </c:cat>
          <c:val>
            <c:numRef>
              <c:f>Task9!$F$2:$F$7</c:f>
              <c:numCache>
                <c:formatCode>General</c:formatCode>
                <c:ptCount val="6"/>
                <c:pt idx="0">
                  <c:v>3000</c:v>
                </c:pt>
                <c:pt idx="1">
                  <c:v>2675</c:v>
                </c:pt>
                <c:pt idx="2">
                  <c:v>1250</c:v>
                </c:pt>
                <c:pt idx="3">
                  <c:v>2975</c:v>
                </c:pt>
                <c:pt idx="4">
                  <c:v>1250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4982-A51D-3862AA4B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526344"/>
        <c:axId val="416366504"/>
      </c:barChart>
      <c:catAx>
        <c:axId val="42952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66504"/>
        <c:crosses val="autoZero"/>
        <c:auto val="1"/>
        <c:lblAlgn val="ctr"/>
        <c:lblOffset val="100"/>
        <c:noMultiLvlLbl val="0"/>
      </c:catAx>
      <c:valAx>
        <c:axId val="4163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2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ხელფასი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Task9!$E$2:$E$7</c:f>
              <c:strCache>
                <c:ptCount val="6"/>
                <c:pt idx="0">
                  <c:v>თ1</c:v>
                </c:pt>
                <c:pt idx="1">
                  <c:v>თ2</c:v>
                </c:pt>
                <c:pt idx="2">
                  <c:v>თ3</c:v>
                </c:pt>
                <c:pt idx="3">
                  <c:v>თ4</c:v>
                </c:pt>
                <c:pt idx="4">
                  <c:v>თ5</c:v>
                </c:pt>
                <c:pt idx="5">
                  <c:v>თ6</c:v>
                </c:pt>
              </c:strCache>
            </c:strRef>
          </c:cat>
          <c:val>
            <c:numRef>
              <c:f>Task9!$F$2:$F$7</c:f>
              <c:numCache>
                <c:formatCode>General</c:formatCode>
                <c:ptCount val="6"/>
                <c:pt idx="0">
                  <c:v>3000</c:v>
                </c:pt>
                <c:pt idx="1">
                  <c:v>2675</c:v>
                </c:pt>
                <c:pt idx="2">
                  <c:v>1250</c:v>
                </c:pt>
                <c:pt idx="3">
                  <c:v>2975</c:v>
                </c:pt>
                <c:pt idx="4">
                  <c:v>1250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3-4965-A28D-A1197DF2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გამოცდების</a:t>
            </a:r>
            <a:r>
              <a:rPr lang="ka-GE" baseline="0"/>
              <a:t> შედეგები</a:t>
            </a:r>
            <a:endParaRPr lang="ka-G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Task10!$A$2:$A$7</c:f>
              <c:strCache>
                <c:ptCount val="6"/>
                <c:pt idx="0">
                  <c:v>ს1</c:v>
                </c:pt>
                <c:pt idx="1">
                  <c:v>ს2</c:v>
                </c:pt>
                <c:pt idx="2">
                  <c:v>ს3</c:v>
                </c:pt>
                <c:pt idx="3">
                  <c:v>ს4</c:v>
                </c:pt>
                <c:pt idx="4">
                  <c:v>ს5</c:v>
                </c:pt>
                <c:pt idx="5">
                  <c:v>ს6</c:v>
                </c:pt>
              </c:strCache>
            </c:strRef>
          </c:cat>
          <c:val>
            <c:numRef>
              <c:f>Task10!$B$2:$B$7</c:f>
              <c:numCache>
                <c:formatCode>General</c:formatCode>
                <c:ptCount val="6"/>
                <c:pt idx="0">
                  <c:v>91</c:v>
                </c:pt>
                <c:pt idx="1">
                  <c:v>80</c:v>
                </c:pt>
                <c:pt idx="2">
                  <c:v>75</c:v>
                </c:pt>
                <c:pt idx="3">
                  <c:v>55</c:v>
                </c:pt>
                <c:pt idx="4">
                  <c:v>95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3-4A9E-816B-BB6AE7047F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Task10!$A$2:$A$7</c:f>
              <c:strCache>
                <c:ptCount val="6"/>
                <c:pt idx="0">
                  <c:v>ს1</c:v>
                </c:pt>
                <c:pt idx="1">
                  <c:v>ს2</c:v>
                </c:pt>
                <c:pt idx="2">
                  <c:v>ს3</c:v>
                </c:pt>
                <c:pt idx="3">
                  <c:v>ს4</c:v>
                </c:pt>
                <c:pt idx="4">
                  <c:v>ს5</c:v>
                </c:pt>
                <c:pt idx="5">
                  <c:v>ს6</c:v>
                </c:pt>
              </c:strCache>
            </c:strRef>
          </c:cat>
          <c:val>
            <c:numRef>
              <c:f>Task10!$C$2:$C$7</c:f>
              <c:numCache>
                <c:formatCode>General</c:formatCode>
                <c:ptCount val="6"/>
                <c:pt idx="0">
                  <c:v>85</c:v>
                </c:pt>
                <c:pt idx="1">
                  <c:v>75</c:v>
                </c:pt>
                <c:pt idx="2">
                  <c:v>91</c:v>
                </c:pt>
                <c:pt idx="3">
                  <c:v>64</c:v>
                </c:pt>
                <c:pt idx="4">
                  <c:v>98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3-4A9E-816B-BB6AE7047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55296"/>
        <c:axId val="420256280"/>
      </c:barChart>
      <c:catAx>
        <c:axId val="420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6280"/>
        <c:crosses val="autoZero"/>
        <c:auto val="1"/>
        <c:lblAlgn val="ctr"/>
        <c:lblOffset val="100"/>
        <c:noMultiLvlLbl val="0"/>
      </c:catAx>
      <c:valAx>
        <c:axId val="4202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clusteredColumn" uniqueId="{B7A40B77-1445-4E33-8F55-008FAA774A84}">
          <cx:dataId val="0"/>
          <cx:layoutPr>
            <cx:aggregation/>
          </cx:layoutPr>
          <cx:axisId val="1"/>
        </cx:series>
        <cx:series layoutId="paretoLine" ownerIdx="0" uniqueId="{09489CEA-2895-44E6-91FF-27890F9D9CA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295275</xdr:colOff>
      <xdr:row>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15</xdr:row>
      <xdr:rowOff>38100</xdr:rowOff>
    </xdr:from>
    <xdr:to>
      <xdr:col>8</xdr:col>
      <xdr:colOff>838200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0</xdr:row>
      <xdr:rowOff>47625</xdr:rowOff>
    </xdr:from>
    <xdr:to>
      <xdr:col>6</xdr:col>
      <xdr:colOff>514350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0</xdr:row>
      <xdr:rowOff>104775</xdr:rowOff>
    </xdr:from>
    <xdr:to>
      <xdr:col>14</xdr:col>
      <xdr:colOff>166687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452437</xdr:colOff>
      <xdr:row>15</xdr:row>
      <xdr:rowOff>142875</xdr:rowOff>
    </xdr:from>
    <xdr:to>
      <xdr:col>14</xdr:col>
      <xdr:colOff>147637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8</xdr:row>
      <xdr:rowOff>114300</xdr:rowOff>
    </xdr:from>
    <xdr:to>
      <xdr:col>4</xdr:col>
      <xdr:colOff>471487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Normal="100" workbookViewId="0">
      <selection activeCell="Y8" sqref="Y8"/>
    </sheetView>
  </sheetViews>
  <sheetFormatPr defaultRowHeight="15" x14ac:dyDescent="0.25"/>
  <cols>
    <col min="1" max="1" width="2.7109375" bestFit="1" customWidth="1"/>
    <col min="2" max="2" width="7" bestFit="1" customWidth="1"/>
    <col min="3" max="3" width="8.5703125" bestFit="1" customWidth="1"/>
    <col min="4" max="4" width="3.140625" bestFit="1" customWidth="1"/>
    <col min="5" max="5" width="5.7109375" bestFit="1" customWidth="1"/>
    <col min="6" max="6" width="4.42578125" bestFit="1" customWidth="1"/>
    <col min="7" max="7" width="5.28515625" bestFit="1" customWidth="1"/>
    <col min="8" max="8" width="4.42578125" bestFit="1" customWidth="1"/>
    <col min="9" max="9" width="5.28515625" bestFit="1" customWidth="1"/>
    <col min="10" max="10" width="7" bestFit="1" customWidth="1"/>
    <col min="11" max="11" width="5.7109375" bestFit="1" customWidth="1"/>
    <col min="12" max="12" width="4.42578125" bestFit="1" customWidth="1"/>
    <col min="13" max="13" width="5.28515625" bestFit="1" customWidth="1"/>
    <col min="14" max="15" width="4.42578125" bestFit="1" customWidth="1"/>
    <col min="16" max="16" width="5.28515625" bestFit="1" customWidth="1"/>
    <col min="17" max="17" width="5.7109375" bestFit="1" customWidth="1"/>
    <col min="18" max="18" width="4.42578125" bestFit="1" customWidth="1"/>
    <col min="19" max="19" width="5.28515625" bestFit="1" customWidth="1"/>
    <col min="20" max="20" width="4.42578125" bestFit="1" customWidth="1"/>
    <col min="21" max="21" width="3.5703125" bestFit="1" customWidth="1"/>
    <col min="22" max="22" width="4.42578125" bestFit="1" customWidth="1"/>
    <col min="23" max="23" width="7" bestFit="1" customWidth="1"/>
    <col min="24" max="24" width="4.85546875" bestFit="1" customWidth="1"/>
  </cols>
  <sheetData>
    <row r="1" spans="1:24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1" customFormat="1" ht="29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3" t="s">
        <v>7</v>
      </c>
      <c r="I2" s="3"/>
      <c r="J2" s="3"/>
      <c r="K2" s="5" t="s">
        <v>4</v>
      </c>
      <c r="L2" s="4" t="s">
        <v>5</v>
      </c>
      <c r="M2" s="5" t="s">
        <v>6</v>
      </c>
      <c r="N2" s="3" t="s">
        <v>11</v>
      </c>
      <c r="O2" s="3"/>
      <c r="P2" s="3"/>
      <c r="Q2" s="5" t="s">
        <v>4</v>
      </c>
      <c r="R2" s="4" t="s">
        <v>5</v>
      </c>
      <c r="S2" s="5" t="s">
        <v>6</v>
      </c>
      <c r="T2" s="3" t="s">
        <v>12</v>
      </c>
      <c r="U2" s="3"/>
      <c r="V2" s="3"/>
      <c r="W2" s="3" t="s">
        <v>13</v>
      </c>
      <c r="X2" s="4" t="s">
        <v>14</v>
      </c>
    </row>
    <row r="3" spans="1:24" s="1" customFormat="1" ht="79.5" customHeight="1" x14ac:dyDescent="0.25">
      <c r="A3" s="3"/>
      <c r="B3" s="3"/>
      <c r="C3" s="3"/>
      <c r="D3" s="4"/>
      <c r="E3" s="5"/>
      <c r="F3" s="4"/>
      <c r="G3" s="5"/>
      <c r="H3" s="6" t="s">
        <v>8</v>
      </c>
      <c r="I3" s="6" t="s">
        <v>9</v>
      </c>
      <c r="J3" s="6" t="s">
        <v>10</v>
      </c>
      <c r="K3" s="5"/>
      <c r="L3" s="4"/>
      <c r="M3" s="5"/>
      <c r="N3" s="6" t="s">
        <v>8</v>
      </c>
      <c r="O3" s="6" t="s">
        <v>9</v>
      </c>
      <c r="P3" s="6" t="s">
        <v>10</v>
      </c>
      <c r="Q3" s="5"/>
      <c r="R3" s="4"/>
      <c r="S3" s="5"/>
      <c r="T3" s="6" t="s">
        <v>8</v>
      </c>
      <c r="U3" s="6" t="s">
        <v>9</v>
      </c>
      <c r="V3" s="6" t="s">
        <v>10</v>
      </c>
      <c r="W3" s="3"/>
      <c r="X3" s="4"/>
    </row>
    <row r="4" spans="1:24" x14ac:dyDescent="0.25">
      <c r="A4" s="7">
        <v>1</v>
      </c>
      <c r="B4" s="7" t="s">
        <v>16</v>
      </c>
      <c r="C4" s="7" t="s">
        <v>30</v>
      </c>
      <c r="D4" s="7"/>
      <c r="E4" s="7">
        <v>10</v>
      </c>
      <c r="F4" s="7">
        <v>120</v>
      </c>
      <c r="G4" s="11">
        <f>AVERAGE(E4:F4)</f>
        <v>65</v>
      </c>
      <c r="H4" s="7">
        <f>IF(G4 &gt; 90,150,IF(G4 &gt; 80,130,IF(G4 &gt; 70,100,IF(G4 &gt; 60,80,IF(G4&gt;50,65,IF(G4&gt;40,0,0))))))</f>
        <v>80</v>
      </c>
      <c r="I4" s="7">
        <f>H4*5%</f>
        <v>4</v>
      </c>
      <c r="J4" s="12">
        <f>H4+I4</f>
        <v>84</v>
      </c>
      <c r="K4" s="7">
        <v>5</v>
      </c>
      <c r="L4" s="7">
        <v>180</v>
      </c>
      <c r="M4" s="7">
        <f>AVERAGE(K4:L4)</f>
        <v>92.5</v>
      </c>
      <c r="N4" s="7">
        <f>IF(M4 &gt; 90,150,IF(M4 &gt; 80,130,IF(M4 &gt; 70,100,IF(M4 &gt; 60,80,IF(M4&gt;50,65,IF(M4&gt;40,0,0))))))</f>
        <v>150</v>
      </c>
      <c r="O4" s="7">
        <f>N4*15%</f>
        <v>22.5</v>
      </c>
      <c r="P4" s="7">
        <f>N4+O4</f>
        <v>172.5</v>
      </c>
      <c r="Q4" s="7">
        <v>8</v>
      </c>
      <c r="R4" s="7">
        <v>150</v>
      </c>
      <c r="S4" s="7">
        <f>AVERAGE(Q4:R4)</f>
        <v>79</v>
      </c>
      <c r="T4" s="7">
        <f>IF(S4 &gt; 90,150,IF(S4 &gt; 80,130,IF(S4 &gt; 70,100,IF(S4 &gt; 60,80,IF(S4&gt;50,65,IF(S4&gt;40,0,0))))))</f>
        <v>100</v>
      </c>
      <c r="U4" s="7">
        <f>T4*20%</f>
        <v>20</v>
      </c>
      <c r="V4" s="7">
        <f>T4+U4</f>
        <v>120</v>
      </c>
      <c r="W4" s="12">
        <f>V4+P4+J4</f>
        <v>376.5</v>
      </c>
      <c r="X4" s="11">
        <f>$W$18/W4</f>
        <v>15.830677290836654</v>
      </c>
    </row>
    <row r="5" spans="1:24" x14ac:dyDescent="0.25">
      <c r="A5" s="7">
        <v>2</v>
      </c>
      <c r="B5" s="7" t="s">
        <v>17</v>
      </c>
      <c r="C5" s="7" t="s">
        <v>31</v>
      </c>
      <c r="D5" s="7"/>
      <c r="E5" s="7">
        <v>12</v>
      </c>
      <c r="F5" s="7">
        <v>156</v>
      </c>
      <c r="G5" s="11">
        <f t="shared" ref="G5:G17" si="0">AVERAGE(E5:F5)</f>
        <v>84</v>
      </c>
      <c r="H5" s="7">
        <f t="shared" ref="H5:H17" si="1">IF(G5 &gt; 90,150,IF(G5 &gt; 80,130,IF(G5 &gt; 70,100,IF(G5 &gt; 60,80,IF(G5&gt;50,65,IF(G5&gt;40,0,0))))))</f>
        <v>130</v>
      </c>
      <c r="I5" s="7">
        <f t="shared" ref="I5:I17" si="2">H5*5%</f>
        <v>6.5</v>
      </c>
      <c r="J5" s="12">
        <f t="shared" ref="J5:J17" si="3">H5+I5</f>
        <v>136.5</v>
      </c>
      <c r="K5" s="7">
        <v>10</v>
      </c>
      <c r="L5" s="7">
        <v>150</v>
      </c>
      <c r="M5" s="7">
        <f t="shared" ref="M5:M17" si="4">AVERAGE(K5:L5)</f>
        <v>80</v>
      </c>
      <c r="N5" s="7">
        <f t="shared" ref="N5:N17" si="5">IF(M5 &gt; 90,150,IF(M5 &gt; 80,130,IF(M5 &gt; 70,100,IF(M5 &gt; 60,80,IF(M5&gt;50,65,IF(M5&gt;40,0,0))))))</f>
        <v>100</v>
      </c>
      <c r="O5" s="7">
        <f t="shared" ref="O5:O17" si="6">N5*15%</f>
        <v>15</v>
      </c>
      <c r="P5" s="7">
        <f t="shared" ref="P5:P17" si="7">N5+O5</f>
        <v>115</v>
      </c>
      <c r="Q5" s="7">
        <v>10</v>
      </c>
      <c r="R5" s="7">
        <v>156</v>
      </c>
      <c r="S5" s="7">
        <f t="shared" ref="S5:S17" si="8">AVERAGE(Q5:R5)</f>
        <v>83</v>
      </c>
      <c r="T5" s="7">
        <f t="shared" ref="T5:T17" si="9">IF(S5 &gt; 90,150,IF(S5 &gt; 80,130,IF(S5 &gt; 70,100,IF(S5 &gt; 60,80,IF(S5&gt;50,65,IF(S5&gt;40,0,0))))))</f>
        <v>130</v>
      </c>
      <c r="U5" s="7">
        <f t="shared" ref="U5:U17" si="10">T5*20%</f>
        <v>26</v>
      </c>
      <c r="V5" s="7">
        <f t="shared" ref="V5:V17" si="11">T5+U5</f>
        <v>156</v>
      </c>
      <c r="W5" s="12">
        <f t="shared" ref="W5:W17" si="12">V5+P5+J5</f>
        <v>407.5</v>
      </c>
      <c r="X5" s="11">
        <f t="shared" ref="X5:X17" si="13">$W$18/W5</f>
        <v>14.626380368098159</v>
      </c>
    </row>
    <row r="6" spans="1:24" x14ac:dyDescent="0.25">
      <c r="A6" s="7">
        <v>3</v>
      </c>
      <c r="B6" s="7" t="s">
        <v>18</v>
      </c>
      <c r="C6" s="7" t="s">
        <v>32</v>
      </c>
      <c r="D6" s="7"/>
      <c r="E6" s="7">
        <v>9</v>
      </c>
      <c r="F6" s="7">
        <v>158</v>
      </c>
      <c r="G6" s="11">
        <f t="shared" si="0"/>
        <v>83.5</v>
      </c>
      <c r="H6" s="7">
        <f t="shared" si="1"/>
        <v>130</v>
      </c>
      <c r="I6" s="7">
        <f t="shared" si="2"/>
        <v>6.5</v>
      </c>
      <c r="J6" s="12">
        <f t="shared" si="3"/>
        <v>136.5</v>
      </c>
      <c r="K6" s="7">
        <v>11</v>
      </c>
      <c r="L6" s="7">
        <v>123</v>
      </c>
      <c r="M6" s="7">
        <f t="shared" si="4"/>
        <v>67</v>
      </c>
      <c r="N6" s="7">
        <f t="shared" si="5"/>
        <v>80</v>
      </c>
      <c r="O6" s="7">
        <f t="shared" si="6"/>
        <v>12</v>
      </c>
      <c r="P6" s="7">
        <f t="shared" si="7"/>
        <v>92</v>
      </c>
      <c r="Q6" s="7">
        <v>10</v>
      </c>
      <c r="R6" s="7">
        <v>180</v>
      </c>
      <c r="S6" s="7">
        <f t="shared" si="8"/>
        <v>95</v>
      </c>
      <c r="T6" s="7">
        <f t="shared" si="9"/>
        <v>150</v>
      </c>
      <c r="U6" s="7">
        <f t="shared" si="10"/>
        <v>30</v>
      </c>
      <c r="V6" s="7">
        <f t="shared" si="11"/>
        <v>180</v>
      </c>
      <c r="W6" s="12">
        <f t="shared" si="12"/>
        <v>408.5</v>
      </c>
      <c r="X6" s="11">
        <f t="shared" si="13"/>
        <v>14.590575275397796</v>
      </c>
    </row>
    <row r="7" spans="1:24" x14ac:dyDescent="0.25">
      <c r="A7" s="7">
        <v>4</v>
      </c>
      <c r="B7" s="7" t="s">
        <v>19</v>
      </c>
      <c r="C7" s="7" t="s">
        <v>33</v>
      </c>
      <c r="D7" s="7"/>
      <c r="E7" s="7">
        <v>11</v>
      </c>
      <c r="F7" s="7">
        <v>184</v>
      </c>
      <c r="G7" s="11">
        <f t="shared" si="0"/>
        <v>97.5</v>
      </c>
      <c r="H7" s="7">
        <f t="shared" si="1"/>
        <v>150</v>
      </c>
      <c r="I7" s="7">
        <f t="shared" si="2"/>
        <v>7.5</v>
      </c>
      <c r="J7" s="12">
        <f t="shared" si="3"/>
        <v>157.5</v>
      </c>
      <c r="K7" s="7">
        <v>8</v>
      </c>
      <c r="L7" s="7">
        <v>148</v>
      </c>
      <c r="M7" s="7">
        <f t="shared" si="4"/>
        <v>78</v>
      </c>
      <c r="N7" s="7">
        <f t="shared" si="5"/>
        <v>100</v>
      </c>
      <c r="O7" s="7">
        <f t="shared" si="6"/>
        <v>15</v>
      </c>
      <c r="P7" s="7">
        <f t="shared" si="7"/>
        <v>115</v>
      </c>
      <c r="Q7" s="7">
        <v>5</v>
      </c>
      <c r="R7" s="7">
        <v>184</v>
      </c>
      <c r="S7" s="7">
        <f t="shared" si="8"/>
        <v>94.5</v>
      </c>
      <c r="T7" s="7">
        <f t="shared" si="9"/>
        <v>150</v>
      </c>
      <c r="U7" s="7">
        <f t="shared" si="10"/>
        <v>30</v>
      </c>
      <c r="V7" s="7">
        <f t="shared" si="11"/>
        <v>180</v>
      </c>
      <c r="W7" s="12">
        <f t="shared" si="12"/>
        <v>452.5</v>
      </c>
      <c r="X7" s="11">
        <f t="shared" si="13"/>
        <v>13.171823204419889</v>
      </c>
    </row>
    <row r="8" spans="1:24" x14ac:dyDescent="0.25">
      <c r="A8" s="7">
        <v>5</v>
      </c>
      <c r="B8" s="7" t="s">
        <v>20</v>
      </c>
      <c r="C8" s="7" t="s">
        <v>34</v>
      </c>
      <c r="D8" s="7"/>
      <c r="E8" s="7">
        <v>12</v>
      </c>
      <c r="F8" s="7">
        <v>143</v>
      </c>
      <c r="G8" s="11">
        <f t="shared" si="0"/>
        <v>77.5</v>
      </c>
      <c r="H8" s="7">
        <f t="shared" si="1"/>
        <v>100</v>
      </c>
      <c r="I8" s="7">
        <f t="shared" si="2"/>
        <v>5</v>
      </c>
      <c r="J8" s="12">
        <f t="shared" si="3"/>
        <v>105</v>
      </c>
      <c r="K8" s="7">
        <v>4</v>
      </c>
      <c r="L8" s="7">
        <v>135</v>
      </c>
      <c r="M8" s="7">
        <f t="shared" si="4"/>
        <v>69.5</v>
      </c>
      <c r="N8" s="7">
        <f t="shared" si="5"/>
        <v>80</v>
      </c>
      <c r="O8" s="7">
        <f t="shared" si="6"/>
        <v>12</v>
      </c>
      <c r="P8" s="7">
        <f t="shared" si="7"/>
        <v>92</v>
      </c>
      <c r="Q8" s="7">
        <v>7</v>
      </c>
      <c r="R8" s="7">
        <v>175</v>
      </c>
      <c r="S8" s="7">
        <f t="shared" si="8"/>
        <v>91</v>
      </c>
      <c r="T8" s="7">
        <f t="shared" si="9"/>
        <v>150</v>
      </c>
      <c r="U8" s="7">
        <f t="shared" si="10"/>
        <v>30</v>
      </c>
      <c r="V8" s="7">
        <f t="shared" si="11"/>
        <v>180</v>
      </c>
      <c r="W8" s="12">
        <f t="shared" si="12"/>
        <v>377</v>
      </c>
      <c r="X8" s="11">
        <f t="shared" si="13"/>
        <v>15.809681697612731</v>
      </c>
    </row>
    <row r="9" spans="1:24" x14ac:dyDescent="0.25">
      <c r="A9" s="7">
        <v>6</v>
      </c>
      <c r="B9" s="7" t="s">
        <v>21</v>
      </c>
      <c r="C9" s="7" t="s">
        <v>35</v>
      </c>
      <c r="D9" s="7"/>
      <c r="E9" s="7">
        <v>10</v>
      </c>
      <c r="F9" s="7">
        <v>182</v>
      </c>
      <c r="G9" s="11">
        <f t="shared" si="0"/>
        <v>96</v>
      </c>
      <c r="H9" s="7">
        <f t="shared" si="1"/>
        <v>150</v>
      </c>
      <c r="I9" s="7">
        <f t="shared" si="2"/>
        <v>7.5</v>
      </c>
      <c r="J9" s="12">
        <f t="shared" si="3"/>
        <v>157.5</v>
      </c>
      <c r="K9" s="7">
        <v>3</v>
      </c>
      <c r="L9" s="7">
        <v>168</v>
      </c>
      <c r="M9" s="7">
        <f t="shared" si="4"/>
        <v>85.5</v>
      </c>
      <c r="N9" s="7">
        <f t="shared" si="5"/>
        <v>130</v>
      </c>
      <c r="O9" s="7">
        <f t="shared" si="6"/>
        <v>19.5</v>
      </c>
      <c r="P9" s="7">
        <f t="shared" si="7"/>
        <v>149.5</v>
      </c>
      <c r="Q9" s="7">
        <v>6</v>
      </c>
      <c r="R9" s="7">
        <v>164</v>
      </c>
      <c r="S9" s="7">
        <f t="shared" si="8"/>
        <v>85</v>
      </c>
      <c r="T9" s="7">
        <f t="shared" si="9"/>
        <v>130</v>
      </c>
      <c r="U9" s="7">
        <f t="shared" si="10"/>
        <v>26</v>
      </c>
      <c r="V9" s="7">
        <f t="shared" si="11"/>
        <v>156</v>
      </c>
      <c r="W9" s="12">
        <f t="shared" si="12"/>
        <v>463</v>
      </c>
      <c r="X9" s="11">
        <f t="shared" si="13"/>
        <v>12.873110151187905</v>
      </c>
    </row>
    <row r="10" spans="1:24" x14ac:dyDescent="0.25">
      <c r="A10" s="7">
        <v>7</v>
      </c>
      <c r="B10" s="7" t="s">
        <v>22</v>
      </c>
      <c r="C10" s="7" t="s">
        <v>36</v>
      </c>
      <c r="D10" s="7"/>
      <c r="E10" s="7">
        <v>11</v>
      </c>
      <c r="F10" s="7">
        <v>168</v>
      </c>
      <c r="G10" s="11">
        <f t="shared" si="0"/>
        <v>89.5</v>
      </c>
      <c r="H10" s="7">
        <f t="shared" si="1"/>
        <v>130</v>
      </c>
      <c r="I10" s="7">
        <f t="shared" si="2"/>
        <v>6.5</v>
      </c>
      <c r="J10" s="12">
        <f t="shared" si="3"/>
        <v>136.5</v>
      </c>
      <c r="K10" s="7">
        <v>14</v>
      </c>
      <c r="L10" s="7">
        <v>147</v>
      </c>
      <c r="M10" s="7">
        <f t="shared" si="4"/>
        <v>80.5</v>
      </c>
      <c r="N10" s="7">
        <f t="shared" si="5"/>
        <v>130</v>
      </c>
      <c r="O10" s="7">
        <f t="shared" si="6"/>
        <v>19.5</v>
      </c>
      <c r="P10" s="7">
        <f t="shared" si="7"/>
        <v>149.5</v>
      </c>
      <c r="Q10" s="7">
        <v>14</v>
      </c>
      <c r="R10" s="7">
        <v>135</v>
      </c>
      <c r="S10" s="7">
        <f t="shared" si="8"/>
        <v>74.5</v>
      </c>
      <c r="T10" s="7">
        <f t="shared" si="9"/>
        <v>100</v>
      </c>
      <c r="U10" s="7">
        <f t="shared" si="10"/>
        <v>20</v>
      </c>
      <c r="V10" s="7">
        <f t="shared" si="11"/>
        <v>120</v>
      </c>
      <c r="W10" s="12">
        <f t="shared" si="12"/>
        <v>406</v>
      </c>
      <c r="X10" s="11">
        <f t="shared" si="13"/>
        <v>14.680418719211822</v>
      </c>
    </row>
    <row r="11" spans="1:24" x14ac:dyDescent="0.25">
      <c r="A11" s="7">
        <v>8</v>
      </c>
      <c r="B11" s="7" t="s">
        <v>23</v>
      </c>
      <c r="C11" s="7" t="s">
        <v>37</v>
      </c>
      <c r="D11" s="7"/>
      <c r="E11" s="7">
        <v>8</v>
      </c>
      <c r="F11" s="7">
        <v>174</v>
      </c>
      <c r="G11" s="11">
        <f t="shared" si="0"/>
        <v>91</v>
      </c>
      <c r="H11" s="7">
        <f t="shared" si="1"/>
        <v>150</v>
      </c>
      <c r="I11" s="7">
        <f t="shared" si="2"/>
        <v>7.5</v>
      </c>
      <c r="J11" s="12">
        <f t="shared" si="3"/>
        <v>157.5</v>
      </c>
      <c r="K11" s="7">
        <v>7</v>
      </c>
      <c r="L11" s="7">
        <v>158</v>
      </c>
      <c r="M11" s="7">
        <f t="shared" si="4"/>
        <v>82.5</v>
      </c>
      <c r="N11" s="7">
        <f t="shared" si="5"/>
        <v>130</v>
      </c>
      <c r="O11" s="7">
        <f t="shared" si="6"/>
        <v>19.5</v>
      </c>
      <c r="P11" s="7">
        <f t="shared" si="7"/>
        <v>149.5</v>
      </c>
      <c r="Q11" s="7">
        <v>10</v>
      </c>
      <c r="R11" s="7">
        <v>164</v>
      </c>
      <c r="S11" s="7">
        <f t="shared" si="8"/>
        <v>87</v>
      </c>
      <c r="T11" s="7">
        <f t="shared" si="9"/>
        <v>130</v>
      </c>
      <c r="U11" s="7">
        <f t="shared" si="10"/>
        <v>26</v>
      </c>
      <c r="V11" s="7">
        <f t="shared" si="11"/>
        <v>156</v>
      </c>
      <c r="W11" s="12">
        <f t="shared" si="12"/>
        <v>463</v>
      </c>
      <c r="X11" s="11">
        <f t="shared" si="13"/>
        <v>12.873110151187905</v>
      </c>
    </row>
    <row r="12" spans="1:24" x14ac:dyDescent="0.25">
      <c r="A12" s="7">
        <v>9</v>
      </c>
      <c r="B12" s="7" t="s">
        <v>24</v>
      </c>
      <c r="C12" s="7" t="s">
        <v>38</v>
      </c>
      <c r="D12" s="7"/>
      <c r="E12" s="7">
        <v>14</v>
      </c>
      <c r="F12" s="7">
        <v>142</v>
      </c>
      <c r="G12" s="11">
        <f t="shared" si="0"/>
        <v>78</v>
      </c>
      <c r="H12" s="7">
        <f t="shared" si="1"/>
        <v>100</v>
      </c>
      <c r="I12" s="7">
        <f t="shared" si="2"/>
        <v>5</v>
      </c>
      <c r="J12" s="12">
        <f t="shared" si="3"/>
        <v>105</v>
      </c>
      <c r="K12" s="7">
        <v>10</v>
      </c>
      <c r="L12" s="7">
        <v>169</v>
      </c>
      <c r="M12" s="7">
        <f t="shared" si="4"/>
        <v>89.5</v>
      </c>
      <c r="N12" s="7">
        <f t="shared" si="5"/>
        <v>130</v>
      </c>
      <c r="O12" s="7">
        <f t="shared" si="6"/>
        <v>19.5</v>
      </c>
      <c r="P12" s="7">
        <f t="shared" si="7"/>
        <v>149.5</v>
      </c>
      <c r="Q12" s="7">
        <v>13</v>
      </c>
      <c r="R12" s="7">
        <v>142</v>
      </c>
      <c r="S12" s="7">
        <f t="shared" si="8"/>
        <v>77.5</v>
      </c>
      <c r="T12" s="7">
        <f t="shared" si="9"/>
        <v>100</v>
      </c>
      <c r="U12" s="7">
        <f t="shared" si="10"/>
        <v>20</v>
      </c>
      <c r="V12" s="7">
        <f t="shared" si="11"/>
        <v>120</v>
      </c>
      <c r="W12" s="12">
        <f t="shared" si="12"/>
        <v>374.5</v>
      </c>
      <c r="X12" s="11">
        <f t="shared" si="13"/>
        <v>15.915220293724966</v>
      </c>
    </row>
    <row r="13" spans="1:24" x14ac:dyDescent="0.25">
      <c r="A13" s="7">
        <v>10</v>
      </c>
      <c r="B13" s="7" t="s">
        <v>25</v>
      </c>
      <c r="C13" s="7" t="s">
        <v>39</v>
      </c>
      <c r="D13" s="7"/>
      <c r="E13" s="7">
        <v>7</v>
      </c>
      <c r="F13" s="7">
        <v>110</v>
      </c>
      <c r="G13" s="11">
        <f t="shared" si="0"/>
        <v>58.5</v>
      </c>
      <c r="H13" s="7">
        <f t="shared" si="1"/>
        <v>65</v>
      </c>
      <c r="I13" s="7">
        <f t="shared" si="2"/>
        <v>3.25</v>
      </c>
      <c r="J13" s="12">
        <f t="shared" si="3"/>
        <v>68.25</v>
      </c>
      <c r="K13" s="7">
        <v>9</v>
      </c>
      <c r="L13" s="7">
        <v>154</v>
      </c>
      <c r="M13" s="7">
        <f t="shared" si="4"/>
        <v>81.5</v>
      </c>
      <c r="N13" s="7">
        <f t="shared" si="5"/>
        <v>130</v>
      </c>
      <c r="O13" s="7">
        <f t="shared" si="6"/>
        <v>19.5</v>
      </c>
      <c r="P13" s="7">
        <f t="shared" si="7"/>
        <v>149.5</v>
      </c>
      <c r="Q13" s="7">
        <v>10</v>
      </c>
      <c r="R13" s="7">
        <v>168</v>
      </c>
      <c r="S13" s="7">
        <f t="shared" si="8"/>
        <v>89</v>
      </c>
      <c r="T13" s="7">
        <f t="shared" si="9"/>
        <v>130</v>
      </c>
      <c r="U13" s="7">
        <f t="shared" si="10"/>
        <v>26</v>
      </c>
      <c r="V13" s="7">
        <f t="shared" si="11"/>
        <v>156</v>
      </c>
      <c r="W13" s="12">
        <f t="shared" si="12"/>
        <v>373.75</v>
      </c>
      <c r="X13" s="11">
        <f t="shared" si="13"/>
        <v>15.947157190635451</v>
      </c>
    </row>
    <row r="14" spans="1:24" x14ac:dyDescent="0.25">
      <c r="A14" s="7">
        <v>11</v>
      </c>
      <c r="B14" s="7" t="s">
        <v>26</v>
      </c>
      <c r="C14" s="7" t="s">
        <v>40</v>
      </c>
      <c r="D14" s="7"/>
      <c r="E14" s="7">
        <v>6</v>
      </c>
      <c r="F14" s="7">
        <v>165</v>
      </c>
      <c r="G14" s="11">
        <f t="shared" si="0"/>
        <v>85.5</v>
      </c>
      <c r="H14" s="7">
        <f t="shared" si="1"/>
        <v>130</v>
      </c>
      <c r="I14" s="7">
        <f t="shared" si="2"/>
        <v>6.5</v>
      </c>
      <c r="J14" s="12">
        <f t="shared" si="3"/>
        <v>136.5</v>
      </c>
      <c r="K14" s="7">
        <v>8</v>
      </c>
      <c r="L14" s="7">
        <v>123</v>
      </c>
      <c r="M14" s="7">
        <f t="shared" si="4"/>
        <v>65.5</v>
      </c>
      <c r="N14" s="7">
        <f t="shared" si="5"/>
        <v>80</v>
      </c>
      <c r="O14" s="7">
        <f t="shared" si="6"/>
        <v>12</v>
      </c>
      <c r="P14" s="7">
        <f t="shared" si="7"/>
        <v>92</v>
      </c>
      <c r="Q14" s="7">
        <v>10</v>
      </c>
      <c r="R14" s="7">
        <v>175</v>
      </c>
      <c r="S14" s="7">
        <f t="shared" si="8"/>
        <v>92.5</v>
      </c>
      <c r="T14" s="7">
        <f t="shared" si="9"/>
        <v>150</v>
      </c>
      <c r="U14" s="7">
        <f t="shared" si="10"/>
        <v>30</v>
      </c>
      <c r="V14" s="7">
        <f t="shared" si="11"/>
        <v>180</v>
      </c>
      <c r="W14" s="12">
        <f t="shared" si="12"/>
        <v>408.5</v>
      </c>
      <c r="X14" s="11">
        <f t="shared" si="13"/>
        <v>14.590575275397796</v>
      </c>
    </row>
    <row r="15" spans="1:24" x14ac:dyDescent="0.25">
      <c r="A15" s="7">
        <v>12</v>
      </c>
      <c r="B15" s="7" t="s">
        <v>27</v>
      </c>
      <c r="C15" s="7" t="s">
        <v>41</v>
      </c>
      <c r="D15" s="7"/>
      <c r="E15" s="7">
        <v>4</v>
      </c>
      <c r="F15" s="7">
        <v>179</v>
      </c>
      <c r="G15" s="11">
        <f t="shared" si="0"/>
        <v>91.5</v>
      </c>
      <c r="H15" s="7">
        <f t="shared" si="1"/>
        <v>150</v>
      </c>
      <c r="I15" s="7">
        <f t="shared" si="2"/>
        <v>7.5</v>
      </c>
      <c r="J15" s="12">
        <f t="shared" si="3"/>
        <v>157.5</v>
      </c>
      <c r="K15" s="7">
        <v>5</v>
      </c>
      <c r="L15" s="7">
        <v>156</v>
      </c>
      <c r="M15" s="7">
        <f t="shared" si="4"/>
        <v>80.5</v>
      </c>
      <c r="N15" s="7">
        <f t="shared" si="5"/>
        <v>130</v>
      </c>
      <c r="O15" s="7">
        <f t="shared" si="6"/>
        <v>19.5</v>
      </c>
      <c r="P15" s="7">
        <f t="shared" si="7"/>
        <v>149.5</v>
      </c>
      <c r="Q15" s="7">
        <v>8</v>
      </c>
      <c r="R15" s="7">
        <v>180</v>
      </c>
      <c r="S15" s="7">
        <f t="shared" si="8"/>
        <v>94</v>
      </c>
      <c r="T15" s="7">
        <f t="shared" si="9"/>
        <v>150</v>
      </c>
      <c r="U15" s="7">
        <f t="shared" si="10"/>
        <v>30</v>
      </c>
      <c r="V15" s="7">
        <f t="shared" si="11"/>
        <v>180</v>
      </c>
      <c r="W15" s="12">
        <f t="shared" si="12"/>
        <v>487</v>
      </c>
      <c r="X15" s="11">
        <f t="shared" si="13"/>
        <v>12.238706365503081</v>
      </c>
    </row>
    <row r="16" spans="1:24" x14ac:dyDescent="0.25">
      <c r="A16" s="7">
        <v>13</v>
      </c>
      <c r="B16" s="7" t="s">
        <v>28</v>
      </c>
      <c r="C16" s="7" t="s">
        <v>42</v>
      </c>
      <c r="D16" s="7"/>
      <c r="E16" s="7">
        <v>5</v>
      </c>
      <c r="F16" s="7">
        <v>187</v>
      </c>
      <c r="G16" s="11">
        <f t="shared" si="0"/>
        <v>96</v>
      </c>
      <c r="H16" s="7">
        <f t="shared" si="1"/>
        <v>150</v>
      </c>
      <c r="I16" s="7">
        <f t="shared" si="2"/>
        <v>7.5</v>
      </c>
      <c r="J16" s="12">
        <f t="shared" si="3"/>
        <v>157.5</v>
      </c>
      <c r="K16" s="7">
        <v>7</v>
      </c>
      <c r="L16" s="7">
        <v>178</v>
      </c>
      <c r="M16" s="7">
        <f t="shared" si="4"/>
        <v>92.5</v>
      </c>
      <c r="N16" s="7">
        <f t="shared" si="5"/>
        <v>150</v>
      </c>
      <c r="O16" s="7">
        <f t="shared" si="6"/>
        <v>22.5</v>
      </c>
      <c r="P16" s="7">
        <f t="shared" si="7"/>
        <v>172.5</v>
      </c>
      <c r="Q16" s="7">
        <v>6</v>
      </c>
      <c r="R16" s="7">
        <v>187</v>
      </c>
      <c r="S16" s="7">
        <f t="shared" si="8"/>
        <v>96.5</v>
      </c>
      <c r="T16" s="7">
        <f t="shared" si="9"/>
        <v>150</v>
      </c>
      <c r="U16" s="7">
        <f t="shared" si="10"/>
        <v>30</v>
      </c>
      <c r="V16" s="7">
        <f t="shared" si="11"/>
        <v>180</v>
      </c>
      <c r="W16" s="12">
        <f t="shared" si="12"/>
        <v>510</v>
      </c>
      <c r="X16" s="11">
        <f t="shared" si="13"/>
        <v>11.686764705882354</v>
      </c>
    </row>
    <row r="17" spans="1:24" x14ac:dyDescent="0.25">
      <c r="A17" s="7">
        <v>14</v>
      </c>
      <c r="B17" s="7" t="s">
        <v>29</v>
      </c>
      <c r="C17" s="7" t="s">
        <v>43</v>
      </c>
      <c r="D17" s="7"/>
      <c r="E17" s="7">
        <v>15</v>
      </c>
      <c r="F17" s="7">
        <v>178</v>
      </c>
      <c r="G17" s="11">
        <f t="shared" si="0"/>
        <v>96.5</v>
      </c>
      <c r="H17" s="7">
        <f t="shared" si="1"/>
        <v>150</v>
      </c>
      <c r="I17" s="7">
        <f t="shared" si="2"/>
        <v>7.5</v>
      </c>
      <c r="J17" s="12">
        <f t="shared" si="3"/>
        <v>157.5</v>
      </c>
      <c r="K17" s="7">
        <v>10</v>
      </c>
      <c r="L17" s="7">
        <v>150</v>
      </c>
      <c r="M17" s="7">
        <f t="shared" si="4"/>
        <v>80</v>
      </c>
      <c r="N17" s="7">
        <f t="shared" si="5"/>
        <v>100</v>
      </c>
      <c r="O17" s="7">
        <f t="shared" si="6"/>
        <v>15</v>
      </c>
      <c r="P17" s="7">
        <f t="shared" si="7"/>
        <v>115</v>
      </c>
      <c r="Q17" s="7">
        <v>12</v>
      </c>
      <c r="R17" s="7">
        <v>185</v>
      </c>
      <c r="S17" s="7">
        <f t="shared" si="8"/>
        <v>98.5</v>
      </c>
      <c r="T17" s="7">
        <f t="shared" si="9"/>
        <v>150</v>
      </c>
      <c r="U17" s="7">
        <f t="shared" si="10"/>
        <v>30</v>
      </c>
      <c r="V17" s="7">
        <f t="shared" si="11"/>
        <v>180</v>
      </c>
      <c r="W17" s="12">
        <f t="shared" si="12"/>
        <v>452.5</v>
      </c>
      <c r="X17" s="11">
        <f t="shared" si="13"/>
        <v>13.171823204419889</v>
      </c>
    </row>
    <row r="18" spans="1:24" x14ac:dyDescent="0.25">
      <c r="A18" s="8" t="s">
        <v>10</v>
      </c>
      <c r="B18" s="9"/>
      <c r="C18" s="9"/>
      <c r="D18" s="10"/>
      <c r="E18" s="7">
        <f>SUM(E4:E17)</f>
        <v>134</v>
      </c>
      <c r="F18" s="7">
        <f t="shared" ref="F18:W18" si="14">SUM(F4:F17)</f>
        <v>2246</v>
      </c>
      <c r="G18" s="7">
        <f t="shared" si="14"/>
        <v>1190</v>
      </c>
      <c r="H18" s="7">
        <f t="shared" si="14"/>
        <v>1765</v>
      </c>
      <c r="I18" s="7">
        <f t="shared" si="14"/>
        <v>88.25</v>
      </c>
      <c r="J18" s="7">
        <f t="shared" si="14"/>
        <v>1853.25</v>
      </c>
      <c r="K18" s="7">
        <f t="shared" si="14"/>
        <v>111</v>
      </c>
      <c r="L18" s="7">
        <f t="shared" si="14"/>
        <v>2139</v>
      </c>
      <c r="M18" s="7">
        <f t="shared" si="14"/>
        <v>1125</v>
      </c>
      <c r="N18" s="7">
        <f t="shared" si="14"/>
        <v>1620</v>
      </c>
      <c r="O18" s="7">
        <f t="shared" si="14"/>
        <v>243</v>
      </c>
      <c r="P18" s="7">
        <f t="shared" si="14"/>
        <v>1863</v>
      </c>
      <c r="Q18" s="7">
        <f t="shared" si="14"/>
        <v>129</v>
      </c>
      <c r="R18" s="7">
        <f t="shared" si="14"/>
        <v>2345</v>
      </c>
      <c r="S18" s="7">
        <f t="shared" si="14"/>
        <v>1237</v>
      </c>
      <c r="T18" s="7">
        <f t="shared" si="14"/>
        <v>1870</v>
      </c>
      <c r="U18" s="7">
        <f t="shared" si="14"/>
        <v>374</v>
      </c>
      <c r="V18" s="7">
        <f t="shared" si="14"/>
        <v>2244</v>
      </c>
      <c r="W18" s="7">
        <f t="shared" si="14"/>
        <v>5960.25</v>
      </c>
      <c r="X18" s="7"/>
    </row>
  </sheetData>
  <mergeCells count="20">
    <mergeCell ref="T2:V2"/>
    <mergeCell ref="W2:W3"/>
    <mergeCell ref="X2:X3"/>
    <mergeCell ref="A1:X1"/>
    <mergeCell ref="A18:D18"/>
    <mergeCell ref="Q2:Q3"/>
    <mergeCell ref="R2:R3"/>
    <mergeCell ref="S2:S3"/>
    <mergeCell ref="G2:G3"/>
    <mergeCell ref="H2:J2"/>
    <mergeCell ref="K2:K3"/>
    <mergeCell ref="L2:L3"/>
    <mergeCell ref="M2:M3"/>
    <mergeCell ref="N2:P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G10" sqref="G10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22" bestFit="1" customWidth="1"/>
  </cols>
  <sheetData>
    <row r="1" spans="1:3" x14ac:dyDescent="0.25">
      <c r="A1" t="s">
        <v>85</v>
      </c>
      <c r="B1" t="s">
        <v>86</v>
      </c>
      <c r="C1" t="s">
        <v>87</v>
      </c>
    </row>
    <row r="2" spans="1:3" x14ac:dyDescent="0.25">
      <c r="A2" t="s">
        <v>88</v>
      </c>
      <c r="B2">
        <v>91</v>
      </c>
      <c r="C2">
        <v>85</v>
      </c>
    </row>
    <row r="3" spans="1:3" x14ac:dyDescent="0.25">
      <c r="A3" t="s">
        <v>89</v>
      </c>
      <c r="B3">
        <v>80</v>
      </c>
      <c r="C3">
        <v>75</v>
      </c>
    </row>
    <row r="4" spans="1:3" x14ac:dyDescent="0.25">
      <c r="A4" t="s">
        <v>90</v>
      </c>
      <c r="B4">
        <v>75</v>
      </c>
      <c r="C4">
        <v>91</v>
      </c>
    </row>
    <row r="5" spans="1:3" x14ac:dyDescent="0.25">
      <c r="A5" t="s">
        <v>91</v>
      </c>
      <c r="B5">
        <v>55</v>
      </c>
      <c r="C5">
        <v>64</v>
      </c>
    </row>
    <row r="6" spans="1:3" x14ac:dyDescent="0.25">
      <c r="A6" t="s">
        <v>92</v>
      </c>
      <c r="B6">
        <v>95</v>
      </c>
      <c r="C6">
        <v>98</v>
      </c>
    </row>
    <row r="7" spans="1:3" x14ac:dyDescent="0.25">
      <c r="A7" t="s">
        <v>93</v>
      </c>
      <c r="B7">
        <v>65</v>
      </c>
      <c r="C7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K9" sqref="K9"/>
    </sheetView>
  </sheetViews>
  <sheetFormatPr defaultRowHeight="15" x14ac:dyDescent="0.25"/>
  <cols>
    <col min="1" max="1" width="12.5703125" bestFit="1" customWidth="1"/>
    <col min="2" max="7" width="8.42578125" customWidth="1"/>
    <col min="8" max="8" width="17.42578125" customWidth="1"/>
    <col min="9" max="9" width="14.5703125" customWidth="1"/>
    <col min="10" max="10" width="13.42578125" customWidth="1"/>
  </cols>
  <sheetData>
    <row r="1" spans="1:10" ht="31.5" customHeight="1" x14ac:dyDescent="0.25">
      <c r="A1" s="13" t="s">
        <v>44</v>
      </c>
      <c r="B1" s="14" t="s">
        <v>58</v>
      </c>
      <c r="C1" s="14"/>
      <c r="D1" s="14"/>
      <c r="E1" s="14"/>
      <c r="F1" s="14"/>
      <c r="G1" s="14"/>
      <c r="H1" s="24" t="s">
        <v>59</v>
      </c>
      <c r="I1" s="24" t="s">
        <v>60</v>
      </c>
      <c r="J1" s="24" t="s">
        <v>65</v>
      </c>
    </row>
    <row r="2" spans="1:10" ht="24.75" customHeight="1" x14ac:dyDescent="0.25">
      <c r="A2" s="13"/>
      <c r="B2" s="15" t="s">
        <v>52</v>
      </c>
      <c r="C2" s="15" t="s">
        <v>53</v>
      </c>
      <c r="D2" s="15" t="s">
        <v>54</v>
      </c>
      <c r="E2" s="15" t="s">
        <v>55</v>
      </c>
      <c r="F2" s="15" t="s">
        <v>56</v>
      </c>
      <c r="G2" s="15" t="s">
        <v>57</v>
      </c>
      <c r="H2" s="24"/>
      <c r="I2" s="24"/>
      <c r="J2" s="24"/>
    </row>
    <row r="3" spans="1:10" x14ac:dyDescent="0.25">
      <c r="A3" s="16" t="s">
        <v>45</v>
      </c>
      <c r="B3" s="17">
        <v>10</v>
      </c>
      <c r="C3" s="17">
        <v>9</v>
      </c>
      <c r="D3" s="17">
        <v>9</v>
      </c>
      <c r="E3" s="17">
        <v>11</v>
      </c>
      <c r="F3" s="17">
        <v>14</v>
      </c>
      <c r="G3" s="17">
        <v>12</v>
      </c>
      <c r="H3" s="18">
        <f>AVERAGE(B3:G3)</f>
        <v>10.833333333333334</v>
      </c>
      <c r="I3" s="18">
        <f>H3 - $H$14</f>
        <v>-1.7142857142857153</v>
      </c>
      <c r="J3" s="19">
        <f>POWER(I3, 2)</f>
        <v>2.9387755102040849</v>
      </c>
    </row>
    <row r="4" spans="1:10" x14ac:dyDescent="0.25">
      <c r="A4" s="16" t="s">
        <v>46</v>
      </c>
      <c r="B4" s="17">
        <v>11</v>
      </c>
      <c r="C4" s="17">
        <v>10</v>
      </c>
      <c r="D4" s="17">
        <v>10</v>
      </c>
      <c r="E4" s="17">
        <v>12</v>
      </c>
      <c r="F4" s="17">
        <v>15</v>
      </c>
      <c r="G4" s="17">
        <v>13</v>
      </c>
      <c r="H4" s="18">
        <f t="shared" ref="H4:H9" si="0">AVERAGE(B4:G4)</f>
        <v>11.833333333333334</v>
      </c>
      <c r="I4" s="18">
        <f t="shared" ref="I4:I9" si="1">H4 - $H$14</f>
        <v>-0.7142857142857153</v>
      </c>
      <c r="J4" s="19">
        <f t="shared" ref="J4:J9" si="2">POWER(I4, 2)</f>
        <v>0.51020408163265452</v>
      </c>
    </row>
    <row r="5" spans="1:10" x14ac:dyDescent="0.25">
      <c r="A5" s="16" t="s">
        <v>47</v>
      </c>
      <c r="B5" s="17">
        <v>12</v>
      </c>
      <c r="C5" s="17">
        <v>10</v>
      </c>
      <c r="D5" s="17">
        <v>10</v>
      </c>
      <c r="E5" s="17">
        <v>12</v>
      </c>
      <c r="F5" s="17">
        <v>15</v>
      </c>
      <c r="G5" s="17">
        <v>13</v>
      </c>
      <c r="H5" s="18">
        <f t="shared" si="0"/>
        <v>12</v>
      </c>
      <c r="I5" s="18">
        <f t="shared" si="1"/>
        <v>-0.54761904761904923</v>
      </c>
      <c r="J5" s="19">
        <f t="shared" si="2"/>
        <v>0.2998866213151945</v>
      </c>
    </row>
    <row r="6" spans="1:10" x14ac:dyDescent="0.25">
      <c r="A6" s="16" t="s">
        <v>48</v>
      </c>
      <c r="B6" s="17">
        <v>12</v>
      </c>
      <c r="C6" s="17">
        <v>11</v>
      </c>
      <c r="D6" s="17">
        <v>11</v>
      </c>
      <c r="E6" s="17">
        <v>13</v>
      </c>
      <c r="F6" s="17">
        <v>16</v>
      </c>
      <c r="G6" s="17">
        <v>14</v>
      </c>
      <c r="H6" s="18">
        <f t="shared" si="0"/>
        <v>12.833333333333334</v>
      </c>
      <c r="I6" s="18">
        <f t="shared" si="1"/>
        <v>0.2857142857142847</v>
      </c>
      <c r="J6" s="19">
        <f t="shared" si="2"/>
        <v>8.1632653061223914E-2</v>
      </c>
    </row>
    <row r="7" spans="1:10" x14ac:dyDescent="0.25">
      <c r="A7" s="16" t="s">
        <v>49</v>
      </c>
      <c r="B7" s="17">
        <v>13</v>
      </c>
      <c r="C7" s="17">
        <v>11</v>
      </c>
      <c r="D7" s="17">
        <v>11</v>
      </c>
      <c r="E7" s="17">
        <v>13</v>
      </c>
      <c r="F7" s="17">
        <v>16</v>
      </c>
      <c r="G7" s="17">
        <v>14</v>
      </c>
      <c r="H7" s="18">
        <f t="shared" si="0"/>
        <v>13</v>
      </c>
      <c r="I7" s="18">
        <f t="shared" si="1"/>
        <v>0.45238095238095077</v>
      </c>
      <c r="J7" s="19">
        <f t="shared" si="2"/>
        <v>0.20464852607709605</v>
      </c>
    </row>
    <row r="8" spans="1:10" x14ac:dyDescent="0.25">
      <c r="A8" s="16" t="s">
        <v>50</v>
      </c>
      <c r="B8" s="17">
        <v>13</v>
      </c>
      <c r="C8" s="17">
        <v>12</v>
      </c>
      <c r="D8" s="17">
        <v>12</v>
      </c>
      <c r="E8" s="17">
        <v>14</v>
      </c>
      <c r="F8" s="17">
        <v>17</v>
      </c>
      <c r="G8" s="17">
        <v>15</v>
      </c>
      <c r="H8" s="18">
        <f t="shared" si="0"/>
        <v>13.833333333333334</v>
      </c>
      <c r="I8" s="18">
        <f t="shared" si="1"/>
        <v>1.2857142857142847</v>
      </c>
      <c r="J8" s="19">
        <f t="shared" si="2"/>
        <v>1.6530612244897933</v>
      </c>
    </row>
    <row r="9" spans="1:10" x14ac:dyDescent="0.25">
      <c r="A9" s="16" t="s">
        <v>51</v>
      </c>
      <c r="B9" s="17">
        <v>14</v>
      </c>
      <c r="C9" s="17">
        <v>13</v>
      </c>
      <c r="D9" s="17">
        <v>13</v>
      </c>
      <c r="E9" s="17">
        <v>14</v>
      </c>
      <c r="F9" s="17">
        <v>14</v>
      </c>
      <c r="G9" s="17">
        <v>13</v>
      </c>
      <c r="H9" s="18">
        <f t="shared" si="0"/>
        <v>13.5</v>
      </c>
      <c r="I9" s="18">
        <f t="shared" si="1"/>
        <v>0.95238095238095077</v>
      </c>
      <c r="J9" s="19">
        <f t="shared" si="2"/>
        <v>0.90702947845804682</v>
      </c>
    </row>
    <row r="12" spans="1:10" x14ac:dyDescent="0.25">
      <c r="C12" s="20" t="s">
        <v>61</v>
      </c>
      <c r="D12" s="20"/>
      <c r="E12" s="20"/>
      <c r="F12" s="20"/>
      <c r="G12" s="20"/>
      <c r="H12" s="21">
        <f>MIN(H3:H9)</f>
        <v>10.833333333333334</v>
      </c>
      <c r="I12" s="22" t="s">
        <v>13</v>
      </c>
      <c r="J12" s="23">
        <f>SUM(J3:J9)</f>
        <v>6.595238095238094</v>
      </c>
    </row>
    <row r="13" spans="1:10" x14ac:dyDescent="0.25">
      <c r="C13" s="20" t="s">
        <v>62</v>
      </c>
      <c r="D13" s="20"/>
      <c r="E13" s="20"/>
      <c r="F13" s="20"/>
      <c r="G13" s="20"/>
      <c r="H13" s="21">
        <f>MAX(H3:H9)</f>
        <v>13.833333333333334</v>
      </c>
      <c r="I13" s="22" t="s">
        <v>64</v>
      </c>
      <c r="J13" s="23">
        <f>J12 / 7</f>
        <v>0.94217687074829914</v>
      </c>
    </row>
    <row r="14" spans="1:10" x14ac:dyDescent="0.25">
      <c r="C14" s="20" t="s">
        <v>63</v>
      </c>
      <c r="D14" s="20"/>
      <c r="E14" s="20"/>
      <c r="F14" s="20"/>
      <c r="G14" s="20"/>
      <c r="H14" s="21">
        <f>AVERAGE(H3:H9)</f>
        <v>12.547619047619049</v>
      </c>
    </row>
  </sheetData>
  <mergeCells count="8">
    <mergeCell ref="C14:G14"/>
    <mergeCell ref="J1:J2"/>
    <mergeCell ref="A1:A2"/>
    <mergeCell ref="B1:G1"/>
    <mergeCell ref="H1:H2"/>
    <mergeCell ref="I1:I2"/>
    <mergeCell ref="C12:G12"/>
    <mergeCell ref="C13:G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8" sqref="E18"/>
    </sheetView>
  </sheetViews>
  <sheetFormatPr defaultRowHeight="15" x14ac:dyDescent="0.25"/>
  <sheetData>
    <row r="1" spans="1:2" x14ac:dyDescent="0.25">
      <c r="A1">
        <v>-5</v>
      </c>
      <c r="B1">
        <v>-95</v>
      </c>
    </row>
    <row r="2" spans="1:2" x14ac:dyDescent="0.25">
      <c r="A2">
        <v>-4</v>
      </c>
      <c r="B2">
        <v>-62</v>
      </c>
    </row>
    <row r="3" spans="1:2" x14ac:dyDescent="0.25">
      <c r="A3">
        <v>-3</v>
      </c>
      <c r="B3">
        <v>-35</v>
      </c>
    </row>
    <row r="4" spans="1:2" x14ac:dyDescent="0.25">
      <c r="A4">
        <v>-2</v>
      </c>
      <c r="B4">
        <v>-14</v>
      </c>
    </row>
    <row r="5" spans="1:2" x14ac:dyDescent="0.25">
      <c r="A5">
        <v>-1</v>
      </c>
      <c r="B5">
        <v>1</v>
      </c>
    </row>
    <row r="6" spans="1:2" x14ac:dyDescent="0.25">
      <c r="A6">
        <v>0</v>
      </c>
      <c r="B6">
        <v>10</v>
      </c>
    </row>
    <row r="7" spans="1:2" x14ac:dyDescent="0.25">
      <c r="A7">
        <v>1</v>
      </c>
      <c r="B7">
        <v>13</v>
      </c>
    </row>
    <row r="8" spans="1:2" x14ac:dyDescent="0.25">
      <c r="A8">
        <v>2</v>
      </c>
      <c r="B8">
        <v>10</v>
      </c>
    </row>
    <row r="9" spans="1:2" x14ac:dyDescent="0.25">
      <c r="A9">
        <v>3</v>
      </c>
      <c r="B9">
        <v>1</v>
      </c>
    </row>
    <row r="10" spans="1:2" x14ac:dyDescent="0.25">
      <c r="A10">
        <v>4</v>
      </c>
      <c r="B10">
        <v>-14</v>
      </c>
    </row>
    <row r="11" spans="1:2" x14ac:dyDescent="0.25">
      <c r="A11">
        <v>5</v>
      </c>
      <c r="B11">
        <v>-35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6" sqref="G6"/>
    </sheetView>
  </sheetViews>
  <sheetFormatPr defaultRowHeight="15" x14ac:dyDescent="0.25"/>
  <sheetData>
    <row r="1" spans="1:7" x14ac:dyDescent="0.25">
      <c r="A1">
        <v>56</v>
      </c>
      <c r="B1">
        <v>89</v>
      </c>
      <c r="C1">
        <f>A1+B1</f>
        <v>145</v>
      </c>
      <c r="G1">
        <f>E1+F1</f>
        <v>0</v>
      </c>
    </row>
    <row r="2" spans="1:7" x14ac:dyDescent="0.25">
      <c r="A2">
        <v>25</v>
      </c>
      <c r="B2">
        <v>78</v>
      </c>
      <c r="C2">
        <f t="shared" ref="C2:C5" si="0">A2+B2</f>
        <v>103</v>
      </c>
      <c r="G2">
        <v>145</v>
      </c>
    </row>
    <row r="3" spans="1:7" x14ac:dyDescent="0.25">
      <c r="A3">
        <v>12</v>
      </c>
      <c r="B3">
        <v>45</v>
      </c>
      <c r="C3">
        <f t="shared" si="0"/>
        <v>57</v>
      </c>
    </row>
    <row r="4" spans="1:7" x14ac:dyDescent="0.25">
      <c r="A4">
        <v>21</v>
      </c>
      <c r="B4">
        <v>12</v>
      </c>
      <c r="C4">
        <f t="shared" si="0"/>
        <v>33</v>
      </c>
    </row>
    <row r="5" spans="1:7" x14ac:dyDescent="0.25">
      <c r="A5">
        <v>98</v>
      </c>
      <c r="B5">
        <v>87</v>
      </c>
      <c r="C5">
        <f t="shared" si="0"/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K6" sqref="K6"/>
    </sheetView>
  </sheetViews>
  <sheetFormatPr defaultRowHeight="15" x14ac:dyDescent="0.25"/>
  <sheetData>
    <row r="1" spans="1:10" x14ac:dyDescent="0.25">
      <c r="A1" t="s">
        <v>2</v>
      </c>
      <c r="B1" t="s">
        <v>5</v>
      </c>
      <c r="D1" t="s">
        <v>2</v>
      </c>
      <c r="E1" t="s">
        <v>66</v>
      </c>
      <c r="F1" t="s">
        <v>67</v>
      </c>
      <c r="G1" t="s">
        <v>68</v>
      </c>
      <c r="I1" t="s">
        <v>2</v>
      </c>
      <c r="J1" t="s">
        <v>5</v>
      </c>
    </row>
    <row r="2" spans="1:10" x14ac:dyDescent="0.25">
      <c r="A2" t="s">
        <v>66</v>
      </c>
      <c r="B2">
        <v>85</v>
      </c>
      <c r="D2" t="s">
        <v>5</v>
      </c>
      <c r="E2">
        <v>85</v>
      </c>
      <c r="F2">
        <v>78</v>
      </c>
      <c r="G2">
        <v>88</v>
      </c>
      <c r="I2" t="s">
        <v>66</v>
      </c>
      <c r="J2">
        <v>85</v>
      </c>
    </row>
    <row r="3" spans="1:10" x14ac:dyDescent="0.25">
      <c r="A3" t="s">
        <v>67</v>
      </c>
      <c r="B3">
        <v>78</v>
      </c>
      <c r="I3" t="s">
        <v>67</v>
      </c>
      <c r="J3">
        <v>78</v>
      </c>
    </row>
    <row r="4" spans="1:10" x14ac:dyDescent="0.25">
      <c r="A4" t="s">
        <v>68</v>
      </c>
      <c r="B4">
        <v>88</v>
      </c>
      <c r="I4" t="s">
        <v>68</v>
      </c>
      <c r="J4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1" sqref="C11"/>
    </sheetView>
  </sheetViews>
  <sheetFormatPr defaultRowHeight="15" x14ac:dyDescent="0.25"/>
  <sheetData>
    <row r="1" spans="1:6" x14ac:dyDescent="0.25">
      <c r="A1">
        <v>45</v>
      </c>
      <c r="C1">
        <v>45</v>
      </c>
      <c r="D1">
        <v>89</v>
      </c>
      <c r="E1">
        <v>87</v>
      </c>
      <c r="F1">
        <f>SUM(C1:E1)</f>
        <v>221</v>
      </c>
    </row>
    <row r="2" spans="1:6" x14ac:dyDescent="0.25">
      <c r="A2">
        <v>56</v>
      </c>
    </row>
    <row r="3" spans="1:6" x14ac:dyDescent="0.25">
      <c r="A3">
        <v>89</v>
      </c>
      <c r="C3">
        <v>12</v>
      </c>
    </row>
    <row r="4" spans="1:6" x14ac:dyDescent="0.25">
      <c r="A4">
        <v>87</v>
      </c>
      <c r="C4">
        <v>23</v>
      </c>
    </row>
    <row r="5" spans="1:6" x14ac:dyDescent="0.25">
      <c r="A5">
        <v>89</v>
      </c>
      <c r="C5">
        <v>56</v>
      </c>
    </row>
    <row r="6" spans="1:6" x14ac:dyDescent="0.25">
      <c r="A6">
        <v>96</v>
      </c>
      <c r="C6">
        <v>45</v>
      </c>
    </row>
    <row r="7" spans="1:6" x14ac:dyDescent="0.25">
      <c r="A7">
        <v>74</v>
      </c>
      <c r="C7">
        <v>89</v>
      </c>
    </row>
    <row r="8" spans="1:6" x14ac:dyDescent="0.25">
      <c r="A8">
        <v>863</v>
      </c>
      <c r="C8">
        <v>78</v>
      </c>
    </row>
    <row r="9" spans="1:6" x14ac:dyDescent="0.25">
      <c r="A9">
        <v>89</v>
      </c>
      <c r="C9">
        <v>98</v>
      </c>
    </row>
    <row r="10" spans="1:6" x14ac:dyDescent="0.25">
      <c r="A10">
        <f>SUM(A1:A9)</f>
        <v>1488</v>
      </c>
      <c r="C10">
        <f>SUM(C1,C5,C8,E1,A1)</f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" sqref="E1"/>
    </sheetView>
  </sheetViews>
  <sheetFormatPr defaultRowHeight="15" x14ac:dyDescent="0.25"/>
  <cols>
    <col min="1" max="3" width="15.28515625" style="1" customWidth="1"/>
  </cols>
  <sheetData>
    <row r="1" spans="1:3" ht="45" x14ac:dyDescent="0.25">
      <c r="A1" s="1" t="s">
        <v>69</v>
      </c>
      <c r="B1" s="2" t="s">
        <v>70</v>
      </c>
      <c r="C1" s="1" t="s">
        <v>71</v>
      </c>
    </row>
    <row r="2" spans="1:3" x14ac:dyDescent="0.25">
      <c r="A2" s="25">
        <f ca="1">TODAY()</f>
        <v>44308</v>
      </c>
      <c r="B2">
        <f ca="1">TODAY()</f>
        <v>44308</v>
      </c>
    </row>
    <row r="3" spans="1:3" x14ac:dyDescent="0.25">
      <c r="A3" s="25">
        <v>40686</v>
      </c>
      <c r="B3">
        <v>40686</v>
      </c>
      <c r="C3" s="1">
        <f ca="1">$B$2 - B3</f>
        <v>3622</v>
      </c>
    </row>
    <row r="4" spans="1:3" x14ac:dyDescent="0.25">
      <c r="A4" s="25">
        <v>40234</v>
      </c>
      <c r="B4">
        <v>40234</v>
      </c>
      <c r="C4" s="1">
        <f ca="1">$B$2 - B4</f>
        <v>4074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5" sqref="H5"/>
    </sheetView>
  </sheetViews>
  <sheetFormatPr defaultRowHeight="15" x14ac:dyDescent="0.25"/>
  <cols>
    <col min="1" max="5" width="12.140625" style="1" customWidth="1"/>
  </cols>
  <sheetData>
    <row r="1" spans="1:5" ht="44.25" customHeight="1" x14ac:dyDescent="0.25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</row>
    <row r="2" spans="1:5" x14ac:dyDescent="0.25">
      <c r="A2" s="25">
        <f ca="1">TODAY()</f>
        <v>44308</v>
      </c>
      <c r="B2" s="25">
        <v>31260</v>
      </c>
      <c r="C2" s="1">
        <f ca="1">YEAR(A2)</f>
        <v>2021</v>
      </c>
      <c r="D2" s="1">
        <f>YEAR(B2:B4)</f>
        <v>1985</v>
      </c>
      <c r="E2" s="1">
        <f ca="1">C2-D2</f>
        <v>36</v>
      </c>
    </row>
    <row r="3" spans="1:5" x14ac:dyDescent="0.25">
      <c r="A3" s="25">
        <f t="shared" ref="A3:A4" ca="1" si="0">TODAY()</f>
        <v>44308</v>
      </c>
      <c r="B3" s="25">
        <v>32251</v>
      </c>
      <c r="C3" s="1">
        <f t="shared" ref="C3:C4" ca="1" si="1">YEAR(A3)</f>
        <v>2021</v>
      </c>
      <c r="D3" s="1">
        <f t="shared" ref="D3:D4" si="2">YEAR(B3:B5)</f>
        <v>1988</v>
      </c>
      <c r="E3" s="1">
        <f t="shared" ref="E3:E4" ca="1" si="3">C3-D3</f>
        <v>33</v>
      </c>
    </row>
    <row r="4" spans="1:5" x14ac:dyDescent="0.25">
      <c r="A4" s="25">
        <f t="shared" ca="1" si="0"/>
        <v>44308</v>
      </c>
      <c r="B4" s="25">
        <v>36418</v>
      </c>
      <c r="C4" s="1">
        <f t="shared" ca="1" si="1"/>
        <v>2021</v>
      </c>
      <c r="D4" s="1">
        <f t="shared" si="2"/>
        <v>1999</v>
      </c>
      <c r="E4" s="1">
        <f t="shared" ca="1" si="3"/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1" sqref="E11"/>
    </sheetView>
  </sheetViews>
  <sheetFormatPr defaultRowHeight="15" x14ac:dyDescent="0.25"/>
  <cols>
    <col min="2" max="2" width="13.140625" customWidth="1"/>
    <col min="5" max="5" width="16.85546875" bestFit="1" customWidth="1"/>
    <col min="6" max="6" width="10" bestFit="1" customWidth="1"/>
  </cols>
  <sheetData>
    <row r="1" spans="1:6" x14ac:dyDescent="0.25">
      <c r="A1">
        <v>23.545999999999999</v>
      </c>
      <c r="B1">
        <f>ROUND(A1,2)</f>
        <v>23.55</v>
      </c>
      <c r="E1" s="22" t="s">
        <v>77</v>
      </c>
      <c r="F1" s="22" t="s">
        <v>78</v>
      </c>
    </row>
    <row r="2" spans="1:6" x14ac:dyDescent="0.25">
      <c r="A2">
        <v>23.545999999999999</v>
      </c>
      <c r="B2">
        <f>ROUND(A2,1)</f>
        <v>23.5</v>
      </c>
      <c r="E2" s="22" t="s">
        <v>79</v>
      </c>
      <c r="F2" s="22">
        <v>3000</v>
      </c>
    </row>
    <row r="3" spans="1:6" x14ac:dyDescent="0.25">
      <c r="A3">
        <v>45874129</v>
      </c>
      <c r="B3">
        <f>ROUND(A3,-2)</f>
        <v>45874100</v>
      </c>
      <c r="E3" s="22" t="s">
        <v>80</v>
      </c>
      <c r="F3" s="22">
        <v>2675</v>
      </c>
    </row>
    <row r="4" spans="1:6" x14ac:dyDescent="0.25">
      <c r="A4">
        <v>45874129</v>
      </c>
      <c r="B4">
        <f>ROUND(A4,-3)</f>
        <v>45874000</v>
      </c>
      <c r="E4" s="22" t="s">
        <v>81</v>
      </c>
      <c r="F4" s="22">
        <v>1250</v>
      </c>
    </row>
    <row r="5" spans="1:6" x14ac:dyDescent="0.25">
      <c r="A5">
        <v>45874129</v>
      </c>
      <c r="B5">
        <f>ROUND(A5,-5)</f>
        <v>45900000</v>
      </c>
      <c r="E5" s="22" t="s">
        <v>82</v>
      </c>
      <c r="F5" s="22">
        <v>2975</v>
      </c>
    </row>
    <row r="6" spans="1:6" x14ac:dyDescent="0.25">
      <c r="E6" s="22" t="s">
        <v>83</v>
      </c>
      <c r="F6" s="22">
        <v>1250</v>
      </c>
    </row>
    <row r="7" spans="1:6" x14ac:dyDescent="0.25">
      <c r="E7" s="22" t="s">
        <v>84</v>
      </c>
      <c r="F7" s="22">
        <v>800</v>
      </c>
    </row>
    <row r="8" spans="1:6" x14ac:dyDescent="0.25">
      <c r="A8">
        <v>23.545999999999999</v>
      </c>
      <c r="C8">
        <f>INT(A8)</f>
        <v>23</v>
      </c>
    </row>
    <row r="9" spans="1:6" x14ac:dyDescent="0.25">
      <c r="A9">
        <v>12.9</v>
      </c>
      <c r="C9">
        <f>INT(A9)</f>
        <v>12</v>
      </c>
    </row>
    <row r="10" spans="1:6" x14ac:dyDescent="0.25">
      <c r="A10">
        <v>10</v>
      </c>
      <c r="B10">
        <v>3</v>
      </c>
      <c r="C10">
        <f>INT(A10/B10)</f>
        <v>3</v>
      </c>
    </row>
    <row r="11" spans="1:6" x14ac:dyDescent="0.25">
      <c r="A11">
        <v>10</v>
      </c>
      <c r="B11">
        <v>3</v>
      </c>
      <c r="C11">
        <f>MOD(A11,B11)</f>
        <v>1</v>
      </c>
    </row>
    <row r="14" spans="1:6" x14ac:dyDescent="0.25">
      <c r="A14" t="s">
        <v>77</v>
      </c>
      <c r="B14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Task1</vt:lpstr>
      <vt:lpstr>Task2</vt:lpstr>
      <vt:lpstr>Task3</vt:lpstr>
      <vt:lpstr>Task4</vt:lpstr>
      <vt:lpstr>Task5</vt:lpstr>
      <vt:lpstr>Task6</vt:lpstr>
      <vt:lpstr>Task7</vt:lpstr>
      <vt:lpstr>Task8</vt:lpstr>
      <vt:lpstr>Task9</vt:lpstr>
      <vt:lpstr>Task10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2021-04-22T12:06:11Z</dcterms:created>
  <dcterms:modified xsi:type="dcterms:W3CDTF">2021-04-22T13:34:38Z</dcterms:modified>
</cp:coreProperties>
</file>