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tting Started" sheetId="1" r:id="rId4"/>
    <sheet state="visible" name="Project Plan" sheetId="2" r:id="rId5"/>
    <sheet state="visible" name="Cover Sheet" sheetId="3" r:id="rId6"/>
    <sheet state="visible" name="1. Total Operational Efficiency" sheetId="4" r:id="rId7"/>
    <sheet state="visible" name="2. Total Developer Productivity" sheetId="5" r:id="rId8"/>
    <sheet state="visible" name="3. Total DevOps Productivity (s" sheetId="6" r:id="rId9"/>
    <sheet state="visible" name="Sample POC for ROI Value Driver" sheetId="7" r:id="rId10"/>
    <sheet state="visible" name="Reference Public Cloud Cost" sheetId="8" r:id="rId11"/>
  </sheets>
  <definedNames/>
  <calcPr/>
</workbook>
</file>

<file path=xl/sharedStrings.xml><?xml version="1.0" encoding="utf-8"?>
<sst xmlns="http://schemas.openxmlformats.org/spreadsheetml/2006/main" count="305" uniqueCount="246">
  <si>
    <t>FinKube ROI Calculator for Cloud Native Projects</t>
  </si>
  <si>
    <t>www.finkube.io</t>
  </si>
  <si>
    <t>THIS FILE IS READ ONLY. PLEASE MAKE A COPY:</t>
  </si>
  <si>
    <r>
      <rPr>
        <rFont val="Roboto Serif"/>
        <color theme="1"/>
        <sz val="12.0"/>
      </rPr>
      <t xml:space="preserve">-- </t>
    </r>
    <r>
      <rPr>
        <rFont val="Roboto Serif"/>
        <b/>
        <color theme="1"/>
        <sz val="12.0"/>
      </rPr>
      <t>To copy in Google Sheets</t>
    </r>
    <r>
      <rPr>
        <rFont val="Roboto Serif"/>
        <color theme="1"/>
        <sz val="12.0"/>
      </rPr>
      <t>: select File | Make a copy…</t>
    </r>
  </si>
  <si>
    <r>
      <rPr>
        <rFont val="Roboto Serif"/>
        <color theme="1"/>
        <sz val="12.0"/>
      </rPr>
      <t xml:space="preserve">-- </t>
    </r>
    <r>
      <rPr>
        <rFont val="Roboto Serif"/>
        <b/>
        <color theme="1"/>
        <sz val="12.0"/>
      </rPr>
      <t>To download for Excel</t>
    </r>
    <r>
      <rPr>
        <rFont val="Roboto Serif"/>
        <color theme="1"/>
        <sz val="12.0"/>
      </rPr>
      <t>: select File | Download…</t>
    </r>
    <r>
      <rPr>
        <rFont val="Roboto Serif"/>
        <b/>
        <color theme="1"/>
        <sz val="12.0"/>
      </rPr>
      <t xml:space="preserve"> </t>
    </r>
  </si>
  <si>
    <r>
      <rPr>
        <rFont val="Roboto Serif"/>
        <b/>
        <sz val="12.0"/>
      </rPr>
      <t>-- If you make a copy:</t>
    </r>
    <r>
      <rPr>
        <rFont val="Roboto Serif"/>
        <sz val="12.0"/>
      </rPr>
      <t xml:space="preserve"> subscribe for new updates here - </t>
    </r>
    <r>
      <rPr>
        <rFont val="Roboto Serif"/>
        <color rgb="FF1155CC"/>
        <sz val="12.0"/>
        <u/>
      </rPr>
      <t>www.finkube.io</t>
    </r>
  </si>
  <si>
    <t>About the FinKube ROI Calculator</t>
  </si>
  <si>
    <r>
      <rPr>
        <rFont val="Roboto Serif"/>
        <sz val="12.0"/>
      </rPr>
      <t xml:space="preserve">The CNCF community provides </t>
    </r>
    <r>
      <rPr>
        <rFont val="Roboto Serif"/>
        <color rgb="FF1155CC"/>
        <sz val="12.0"/>
        <u/>
      </rPr>
      <t>landscape.cncf.io</t>
    </r>
    <r>
      <rPr>
        <rFont val="Roboto Serif"/>
        <sz val="12.0"/>
      </rPr>
      <t xml:space="preserve"> for project discovery.</t>
    </r>
  </si>
  <si>
    <t>FinKube (www.finkube.io) was created as the next step in your Cloud Native journey to create business case and justification</t>
  </si>
  <si>
    <r>
      <rPr>
        <rFont val="Roboto Serif"/>
        <sz val="12.0"/>
      </rPr>
      <t xml:space="preserve">after you have picked relevant CNCF technologies from </t>
    </r>
    <r>
      <rPr>
        <rFont val="Roboto Serif"/>
        <color rgb="FF1155CC"/>
        <sz val="12.0"/>
        <u/>
      </rPr>
      <t>landscape.cncf.io</t>
    </r>
  </si>
  <si>
    <t>How to Use</t>
  </si>
  <si>
    <t>To use the tool, simply input your company's Kubernetes project related data into the</t>
  </si>
  <si>
    <t xml:space="preserve">rows highlighted in yellow in "Project plan" tab. Cells that are not highlighted will auto-fill. </t>
  </si>
  <si>
    <t>Then, you can take screenshots of the ROI from "Cover sheet" tab for your presenatation</t>
  </si>
  <si>
    <r>
      <rPr>
        <rFont val="Arial"/>
        <sz val="12.0"/>
      </rPr>
      <t xml:space="preserve">A Sample business case presentation can be found here - </t>
    </r>
    <r>
      <rPr>
        <rFont val="Arial"/>
        <color rgb="FF1155CC"/>
        <sz val="12.0"/>
        <u/>
      </rPr>
      <t>FinKube ROI Business Case</t>
    </r>
  </si>
  <si>
    <r>
      <rPr>
        <rFont val="Arial"/>
      </rPr>
      <t xml:space="preserve">License: This work is created and (c) 2022 by Somik Behera and licenced for unrestricted use under </t>
    </r>
    <r>
      <rPr>
        <rFont val="Arial"/>
        <color rgb="FF1155CC"/>
        <u/>
      </rPr>
      <t>Apache 2 License</t>
    </r>
    <r>
      <rPr>
        <rFont val="Arial"/>
      </rPr>
      <t xml:space="preserve"> and </t>
    </r>
    <r>
      <rPr>
        <rFont val="Arial"/>
        <color rgb="FF1155CC"/>
        <u/>
      </rPr>
      <t>Creative Commons License</t>
    </r>
  </si>
  <si>
    <r>
      <rPr>
        <rFont val="Arial"/>
        <b/>
        <color rgb="FF20178A"/>
        <sz val="10.0"/>
      </rPr>
      <t>FinKube Cloud Native Project ROI/TCO Plan [</t>
    </r>
    <r>
      <rPr>
        <rFont val="Arial"/>
        <b/>
        <color rgb="FF4455BB"/>
        <sz val="10.0"/>
      </rPr>
      <t xml:space="preserve">Subscribe for updates at </t>
    </r>
    <r>
      <rPr>
        <rFont val="Arial"/>
        <b/>
        <color rgb="FF4455BB"/>
        <sz val="10.0"/>
        <u/>
      </rPr>
      <t>www.finkube.io</t>
    </r>
    <r>
      <rPr>
        <rFont val="Arial"/>
        <b/>
        <color rgb="FF20178A"/>
        <sz val="10.0"/>
      </rPr>
      <t xml:space="preserve">] </t>
    </r>
  </si>
  <si>
    <r>
      <rPr>
        <rFont val="Arial"/>
        <b/>
        <color rgb="FF000000"/>
        <sz val="10.0"/>
      </rPr>
      <t xml:space="preserve">License: </t>
    </r>
    <r>
      <rPr>
        <rFont val="Arial"/>
        <b val="0"/>
        <color rgb="FF000000"/>
        <sz val="10.0"/>
      </rPr>
      <t xml:space="preserve">This work is (c) 2022 by Somik Behera, Licenced for unrestricted use under </t>
    </r>
    <r>
      <rPr>
        <rFont val="Arial"/>
        <b val="0"/>
        <color rgb="FF1155CC"/>
        <sz val="10.0"/>
        <u/>
      </rPr>
      <t>Apache 2 License</t>
    </r>
    <r>
      <rPr>
        <rFont val="Arial"/>
        <b val="0"/>
        <color rgb="FF000000"/>
        <sz val="10.0"/>
      </rPr>
      <t xml:space="preserve"> and </t>
    </r>
    <r>
      <rPr>
        <rFont val="Arial"/>
        <b val="0"/>
        <color rgb="FF1155CC"/>
        <sz val="10.0"/>
        <u/>
      </rPr>
      <t>Creative Commons License</t>
    </r>
  </si>
  <si>
    <t>Project Plan</t>
  </si>
  <si>
    <t xml:space="preserve">Directions
   1) Fill in data in the "Project Overview" section
   2) The Kubernetes public cloud instances should be larger than the current VM-based Public cloud instances without Kubernetes as users can binpack better when using larger instances
   3) Change assumptions if needed </t>
  </si>
  <si>
    <t>Kubernetes Project Overview</t>
  </si>
  <si>
    <t>Project Name</t>
  </si>
  <si>
    <t>Kube Global Domination</t>
  </si>
  <si>
    <t>(FILL IN DATA)</t>
  </si>
  <si>
    <t>Use Case (affects total business benefits)</t>
  </si>
  <si>
    <t>CloudNative Orchestration [K8s/Containerization]</t>
  </si>
  <si>
    <t>Project Size (Current VM/Server count)</t>
  </si>
  <si>
    <t>Large 1000 Nodes</t>
  </si>
  <si>
    <t>Cloud instance used (current VMs, without Kubernetes)</t>
  </si>
  <si>
    <t>m5.2xlarge 1 yr reserved AMI (8 CPU, 32GB)</t>
  </si>
  <si>
    <t>Cloud instance used with Kubernetes [ Bigger instances allow for better bin packing]</t>
  </si>
  <si>
    <t>m5.4xlarge 1 yr reserved AMI (16 CPU, 64GB)</t>
  </si>
  <si>
    <t>Current Utilization (without Kubernetes)</t>
  </si>
  <si>
    <t>Utilization with Kubernetes</t>
  </si>
  <si>
    <t>Non-OSS, 3rd Party Software Costs (per server)</t>
  </si>
  <si>
    <t>Hybrid Deployments Only - Percent in public cloud; (Set 0% for on-prem only)</t>
  </si>
  <si>
    <t>Assumptions</t>
  </si>
  <si>
    <t>Developer Fully Loaded Salaries</t>
  </si>
  <si>
    <t>DevOps Fully Loaded Salaries</t>
  </si>
  <si>
    <t>Number of developers per project</t>
  </si>
  <si>
    <t>Number of DevOps per project</t>
  </si>
  <si>
    <t>Project node plan without Kubernetes</t>
  </si>
  <si>
    <t>Kubernetes Deployed on Bare Metal for VMs - Using Kubevirt</t>
  </si>
  <si>
    <t>No</t>
  </si>
  <si>
    <t>Nodes managed per DevOps Professional</t>
  </si>
  <si>
    <t>Operating System Cost without Kubernetes (per Compute Instance)</t>
  </si>
  <si>
    <t>Operating System Cost with Kubernetes (per Compute Instance), RHEL vs. Ubuntu</t>
  </si>
  <si>
    <t>3rd Party Non-OSS License Cost with Kubernetes</t>
  </si>
  <si>
    <t>3rd Party Non-OSS License Cost without Kubernetes</t>
  </si>
  <si>
    <t>Virtualization Software Cost/ per node ( when not using Kubevirt for VMs)</t>
  </si>
  <si>
    <t>Number of copies per Application based on environments (Dev, Testing, Staging, Production)</t>
  </si>
  <si>
    <t xml:space="preserve">Percent of Plan </t>
  </si>
  <si>
    <t>Databases [Future]</t>
  </si>
  <si>
    <r>
      <rPr>
        <rFont val="Calibri"/>
        <b/>
        <color rgb="FFFFFFFF"/>
      </rPr>
      <t xml:space="preserve">[Based on applications on </t>
    </r>
    <r>
      <rPr>
        <rFont val="Calibri"/>
        <b/>
        <color rgb="FFFFFFFF"/>
        <u/>
      </rPr>
      <t>landscape.cncf.io</t>
    </r>
    <r>
      <rPr>
        <rFont val="Calibri"/>
        <b/>
        <color rgb="FFFFFFFF"/>
      </rPr>
      <t>]</t>
    </r>
  </si>
  <si>
    <t>Machine Learning and Analytics [Future]</t>
  </si>
  <si>
    <t>Streaming and Messaging [Future]</t>
  </si>
  <si>
    <t>Cloud Native Applications [K8s based containerized apps]</t>
  </si>
  <si>
    <t>Existing Virtual Machines [Legacy, non-kubernetized COTS and Custom applications</t>
  </si>
  <si>
    <t>Results Summary</t>
  </si>
  <si>
    <t>Application Release Savings</t>
  </si>
  <si>
    <t>Time saved per release</t>
  </si>
  <si>
    <t>Total workforce hours saved per release</t>
  </si>
  <si>
    <t>Cost saved per release</t>
  </si>
  <si>
    <t>Workloads and Infrastructure Savings</t>
  </si>
  <si>
    <t>Total costs per year without Kubernetes</t>
  </si>
  <si>
    <t>Total costs per year with Kubernetes</t>
  </si>
  <si>
    <t>Savings per year</t>
  </si>
  <si>
    <t>Total</t>
  </si>
  <si>
    <t>Total savings with Cloud Native technologies like Kubernetes</t>
  </si>
  <si>
    <t>Other Assumptions</t>
  </si>
  <si>
    <t>On-prem</t>
  </si>
  <si>
    <t>Average server or VM price</t>
  </si>
  <si>
    <t>Server or Reserved VM Instance Ammortization (in yrs)</t>
  </si>
  <si>
    <t>Power and cooling (On-Prem)</t>
  </si>
  <si>
    <t>Avg. kWh/Server</t>
  </si>
  <si>
    <t>Power Usage Effectiveness (PUE)</t>
  </si>
  <si>
    <t>Electricity Cost per kWh</t>
  </si>
  <si>
    <t>Annual Datacenter Cost per Sq ft</t>
  </si>
  <si>
    <t>Avg Rack Size (Us)</t>
  </si>
  <si>
    <t>DC Ratio of Walkway-to-Rack (Floorspace) </t>
  </si>
  <si>
    <t>Sq ft/Rack</t>
  </si>
  <si>
    <t>Labor</t>
  </si>
  <si>
    <t>Minimum FTE threshold - On-premise</t>
  </si>
  <si>
    <t>Minimum FTE threshold - Off-premise</t>
  </si>
  <si>
    <t>Use Case:</t>
  </si>
  <si>
    <t xml:space="preserve">;Target % of Workloads on Public Cloud: </t>
  </si>
  <si>
    <t>Project Size:</t>
  </si>
  <si>
    <t>Infrstructure Consolidation using Cloud Native &amp; Kubernetes</t>
  </si>
  <si>
    <t>How does Kubernetes Save:</t>
  </si>
  <si>
    <t>Savings:</t>
  </si>
  <si>
    <t xml:space="preserve">    1) Hyper-consolidation with multiple aaS options using same infrastructure</t>
  </si>
  <si>
    <t>Total on-prem cost savings</t>
  </si>
  <si>
    <t xml:space="preserve">    2) Quicker time to market for projects from push button aaS</t>
  </si>
  <si>
    <t>Total off-prem cost savings</t>
  </si>
  <si>
    <t xml:space="preserve">    3) Interoperable and commodity aaS vs. public cloud premium services</t>
  </si>
  <si>
    <t>Labor Cost Per Project savings</t>
  </si>
  <si>
    <t>Total costs per year savings</t>
  </si>
  <si>
    <t>Dev Productivity &amp; CI/CD Release Velocity using Cloud Native technologies</t>
  </si>
  <si>
    <t>How We Save:</t>
  </si>
  <si>
    <t>Improved Operational Efficiency</t>
  </si>
  <si>
    <t>Accelerated Developer Productivity &amp; Release Velocity</t>
  </si>
  <si>
    <t>Improved Availability &amp; DevOps Productivity</t>
  </si>
  <si>
    <t>Infrastructure, Software Services, and Labor</t>
  </si>
  <si>
    <t>CI/CD Release Throughput</t>
  </si>
  <si>
    <t>Cost per release</t>
  </si>
  <si>
    <t>Application availability, outage reduction and DevOps efficiency</t>
  </si>
  <si>
    <t xml:space="preserve">Operational Efficiency Savings  </t>
  </si>
  <si>
    <t>Developer Productivity Savings</t>
  </si>
  <si>
    <t>Application availability savings</t>
  </si>
  <si>
    <t>- Datacenter to Cloud  and Cloud Native Migration, Consolidation</t>
  </si>
  <si>
    <t>- Lower cost per release</t>
  </si>
  <si>
    <t>- More apps managed with current DevOps team</t>
  </si>
  <si>
    <t>- Reduced Capital cost</t>
  </si>
  <si>
    <t xml:space="preserve">- Faster CI/CD cycles and more releases </t>
  </si>
  <si>
    <t>- Reduced MTTR</t>
  </si>
  <si>
    <t>- Improved DevOps Productivity</t>
  </si>
  <si>
    <t>- Automated K8s app deployment and operations</t>
  </si>
  <si>
    <t>- Improved Uptime</t>
  </si>
  <si>
    <t>Total Operating Cost</t>
  </si>
  <si>
    <t>Without Kubernetes</t>
  </si>
  <si>
    <t>With Kubernetes</t>
  </si>
  <si>
    <t>% Savings</t>
  </si>
  <si>
    <t>Rationale</t>
  </si>
  <si>
    <t>On-premise</t>
  </si>
  <si>
    <t>Datacenter</t>
  </si>
  <si>
    <t>Server utilization</t>
  </si>
  <si>
    <t>Number of nodes</t>
  </si>
  <si>
    <t>Total Cost (Infrastructure, Workloads, and Labor)</t>
  </si>
  <si>
    <t>Fully loaded node cost per year</t>
  </si>
  <si>
    <t>HW</t>
  </si>
  <si>
    <t>Power / cooling</t>
  </si>
  <si>
    <t>Floor space</t>
  </si>
  <si>
    <t>Operating System</t>
  </si>
  <si>
    <t>Virtualization Software [For VMs, assumes 10 VMs/Server]</t>
  </si>
  <si>
    <t>3rd Party Services Software - CI/CD, Observability [CNCF sotware like Promethus reduces cost]</t>
  </si>
  <si>
    <t>On-prem datacenter solution costs per year</t>
  </si>
  <si>
    <t>Additional Non-OSS 3rd Party Software Subscription</t>
  </si>
  <si>
    <t>Total on-prem cost (including 3rd Party Software Subscription)</t>
  </si>
  <si>
    <t>Cloud</t>
  </si>
  <si>
    <t>Cloud instances</t>
  </si>
  <si>
    <t>Instance utilization</t>
  </si>
  <si>
    <t>Type of EC2 instance [Adopt bigger instances to increase bin packing]</t>
  </si>
  <si>
    <t>Number of Instances (Not Used by PaaS Services)</t>
  </si>
  <si>
    <t>Total Number of EC2 Instances with Kubernetes</t>
  </si>
  <si>
    <t>Instance cost per year</t>
  </si>
  <si>
    <t>Fully loaded instance cost per year</t>
  </si>
  <si>
    <t>Cloud solution cost per year</t>
  </si>
  <si>
    <t>Databases (DynamoDB vs. CNCF DBs on Landscape.cncf.io)</t>
  </si>
  <si>
    <t>Cloud Native PaaS Services</t>
  </si>
  <si>
    <t>ML and Analytics (EMR vs. CNCF ML/Analytics on Landscape.cncf.io)</t>
  </si>
  <si>
    <t>[FUTURE]</t>
  </si>
  <si>
    <t>Streaming and Messaging (Kinesis vs. CNCF DBs on Landscape.cncf.io)</t>
  </si>
  <si>
    <t>Container (ECS/EKS/AKS vs. CNCF Kubernetes)</t>
  </si>
  <si>
    <t>Other instances (Non containerized VM Instances, migrate to K8s)</t>
  </si>
  <si>
    <t>Container, Data and Instances Total</t>
  </si>
  <si>
    <t>Off-prem cost of 3rd party software Subscription</t>
  </si>
  <si>
    <t>Total public cloud cost (including 3rd party software subscription)</t>
  </si>
  <si>
    <t>Salary Cost</t>
  </si>
  <si>
    <t>Developers and DevOps</t>
  </si>
  <si>
    <t>Physical Nodes per DevOps professional</t>
  </si>
  <si>
    <t>Number of DevOps professionals per project</t>
  </si>
  <si>
    <t>Fully loaded DevOps professional cost</t>
  </si>
  <si>
    <t>Initial Labor Cost for Project</t>
  </si>
  <si>
    <t>Ongoing Operations</t>
  </si>
  <si>
    <t>Total costs per year (including Non-OSS software licenses)</t>
  </si>
  <si>
    <t>Company Name</t>
  </si>
  <si>
    <t>Application Release Velocity</t>
  </si>
  <si>
    <t>Show that operations will meet delveoper needs faster
Show that developers will spend less time on project
Number of Enviroments Repeat step</t>
  </si>
  <si>
    <t>Savings</t>
  </si>
  <si>
    <t>Development Steps  and Release acceleration</t>
  </si>
  <si>
    <t>Application Owner TIme to Market (Weeks)</t>
  </si>
  <si>
    <t>Idea and Conceptionalization</t>
  </si>
  <si>
    <t>Research and prototyping</t>
  </si>
  <si>
    <t>Requierments analysis with operations</t>
  </si>
  <si>
    <t>Design</t>
  </si>
  <si>
    <t>Developement</t>
  </si>
  <si>
    <t>Testing and integration</t>
  </si>
  <si>
    <t>Release management</t>
  </si>
  <si>
    <t>Wait time for provisioning</t>
  </si>
  <si>
    <t>Number of Enviroments</t>
  </si>
  <si>
    <t>Total Release Weeks</t>
  </si>
  <si>
    <t>Workforce Metrics</t>
  </si>
  <si>
    <t>Developer salaries</t>
  </si>
  <si>
    <t>Number of developers per application/project</t>
  </si>
  <si>
    <t>Cummulative Work Weeks per Year (48 work weeks)</t>
  </si>
  <si>
    <t>Other professional salaries</t>
  </si>
  <si>
    <t>Other professional count (overhead)</t>
  </si>
  <si>
    <t>Software Development Throughput</t>
  </si>
  <si>
    <t>Release Speed</t>
  </si>
  <si>
    <t>Total application/projects releases per year</t>
  </si>
  <si>
    <t>Total Savings</t>
  </si>
  <si>
    <t>DevOps Productivity</t>
  </si>
  <si>
    <t>Show that operations will meet delveloper needs faster
Show that developers will spend less time on project
Number of Enviroments Repeat step</t>
  </si>
  <si>
    <t>DevOps cost per release</t>
  </si>
  <si>
    <t>Lead time - Infa Ops Time to Market (Weeks)</t>
  </si>
  <si>
    <t>Project planning</t>
  </si>
  <si>
    <t>Compared to VM based static infra</t>
  </si>
  <si>
    <t>Requirements analysis</t>
  </si>
  <si>
    <t>Capacity planning</t>
  </si>
  <si>
    <t>Configuration each envrioment</t>
  </si>
  <si>
    <t>Building and maintaining automation scripts</t>
  </si>
  <si>
    <t>Release (human resources locked for release support)</t>
  </si>
  <si>
    <t>Workforce &amp; Incident Metrics</t>
  </si>
  <si>
    <t>DevOps/SRE salaries</t>
  </si>
  <si>
    <t>Number of DevOps per application/project</t>
  </si>
  <si>
    <t>Mean time to restore (MTTR) in hours</t>
  </si>
  <si>
    <t>Incidents per year</t>
  </si>
  <si>
    <r>
      <rPr>
        <rFont val="Arial"/>
        <sz val="10.0"/>
      </rPr>
      <t xml:space="preserve">Ref: </t>
    </r>
    <r>
      <rPr>
        <rFont val="Arial"/>
        <color rgb="FF1155CC"/>
        <sz val="10.0"/>
        <u/>
      </rPr>
      <t>https://statuscast.com/saas-application-uptime/</t>
    </r>
    <r>
      <rPr>
        <rFont val="Arial"/>
        <sz val="10.0"/>
      </rPr>
      <t xml:space="preserve"> </t>
    </r>
  </si>
  <si>
    <t>Hourly Cost per incident</t>
  </si>
  <si>
    <r>
      <rPr>
        <rFont val="Arial"/>
        <sz val="10.0"/>
      </rPr>
      <t xml:space="preserve">Ref: </t>
    </r>
    <r>
      <rPr>
        <rFont val="Arial"/>
        <color rgb="FF1155CC"/>
        <sz val="10.0"/>
        <u/>
      </rPr>
      <t>https://blogs.gartner.com/andrew-lerner/2014/07/16/the-cost-of-downtime/</t>
    </r>
  </si>
  <si>
    <t>Infrastructure availability savings</t>
  </si>
  <si>
    <t>DevOps/SRE count</t>
  </si>
  <si>
    <t>Infrastructure availability</t>
  </si>
  <si>
    <t>Deployment frequency - Releases per year</t>
  </si>
  <si>
    <t>Annual outage/unavailability cost</t>
  </si>
  <si>
    <t>Value Driver (Objective)</t>
  </si>
  <si>
    <t>Test Case</t>
  </si>
  <si>
    <t>Metric</t>
  </si>
  <si>
    <t>Value Driver Options</t>
  </si>
  <si>
    <t>Measurement Metrics</t>
  </si>
  <si>
    <t>Operational Efficiency</t>
  </si>
  <si>
    <t>Time (Minutes)</t>
  </si>
  <si>
    <t>Developer Productivity</t>
  </si>
  <si>
    <t>Money ($)</t>
  </si>
  <si>
    <t>Infra. Reliability</t>
  </si>
  <si>
    <t>Assumption: US-East / US Standard (Virginia)</t>
  </si>
  <si>
    <t>Cost for public cloud</t>
  </si>
  <si>
    <t>Cost</t>
  </si>
  <si>
    <t>vCPU</t>
  </si>
  <si>
    <t>Memory</t>
  </si>
  <si>
    <t>CPU multiple</t>
  </si>
  <si>
    <t>Memory multiple</t>
  </si>
  <si>
    <t>Small</t>
  </si>
  <si>
    <t>Medium</t>
  </si>
  <si>
    <t>Large</t>
  </si>
  <si>
    <t>Hyperscale</t>
  </si>
  <si>
    <t>Public Cloud Nodes w/o Kubernetes</t>
  </si>
  <si>
    <t>On-Prem Nodes w/o Kubernetes</t>
  </si>
  <si>
    <t>m5.12xlarge 1 yr reserved AMI (48 CPU, 192GB)</t>
  </si>
  <si>
    <t>Public Cloud Nodes with Kubernetes</t>
  </si>
  <si>
    <t>m5.24xlarge 1 yr reserved AMI (96 CPU, 384GB)</t>
  </si>
  <si>
    <t>On-Prem Nodes with Kubernetes</t>
  </si>
  <si>
    <t>Instance Type with Kubernetes</t>
  </si>
  <si>
    <t>Instance Type without Kubernetes</t>
  </si>
  <si>
    <t>1 Year Reserved Cost with Kubernetes</t>
  </si>
  <si>
    <t>1 Year Reserved Cost without Kubernetes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</si>
</sst>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&quot;$&quot;#,##0.00"/>
    <numFmt numFmtId="166" formatCode="&quot;$&quot;#,##0_);[Red]\(&quot;$&quot;#,##0\)"/>
    <numFmt numFmtId="167" formatCode="0.0"/>
    <numFmt numFmtId="168" formatCode="_(* #,##0.0_);_(* \(#,##0.0\);_(* &quot;-&quot;??_);_(@_)"/>
    <numFmt numFmtId="169" formatCode="_(* #,##0_);_(* \(#,##0\);_(* &quot;-&quot;??_);_(@_)"/>
  </numFmts>
  <fonts count="57">
    <font>
      <sz val="10.0"/>
      <color rgb="FF000000"/>
      <name val="Calibri"/>
      <scheme val="minor"/>
    </font>
    <font>
      <color theme="1"/>
      <name val="Arial"/>
    </font>
    <font>
      <b/>
      <sz val="14.0"/>
      <color rgb="FFFFFFFF"/>
      <name val="&quot;Century Gothic&quot;"/>
    </font>
    <font>
      <color theme="1"/>
      <name val="Calibri"/>
      <scheme val="minor"/>
    </font>
    <font>
      <u/>
      <color rgb="FFFFFFFF"/>
      <name val="Arial"/>
    </font>
    <font>
      <sz val="18.0"/>
      <color theme="1"/>
      <name val="Roboto Serif"/>
    </font>
    <font>
      <color theme="1"/>
      <name val="Roboto Serif"/>
    </font>
    <font>
      <sz val="12.0"/>
      <color theme="1"/>
      <name val="Roboto Serif"/>
    </font>
    <font>
      <u/>
      <sz val="12.0"/>
      <color rgb="FF0000FF"/>
      <name val="Roboto Serif"/>
    </font>
    <font>
      <b/>
      <sz val="12.0"/>
      <color theme="1"/>
      <name val="Roboto Serif"/>
    </font>
    <font>
      <u/>
      <sz val="12.0"/>
      <color rgb="FF0000FF"/>
      <name val="Roboto Serif"/>
    </font>
    <font>
      <u/>
      <sz val="12.0"/>
      <color rgb="FF0000FF"/>
      <name val="Arial"/>
    </font>
    <font>
      <u/>
      <color rgb="FF0000FF"/>
      <name val="Arial"/>
    </font>
    <font>
      <sz val="10.0"/>
      <color rgb="FF000000"/>
      <name val="Arial"/>
    </font>
    <font>
      <b/>
      <u/>
      <sz val="10.0"/>
      <color rgb="FF20178A"/>
      <name val="Arial"/>
    </font>
    <font/>
    <font>
      <b/>
      <u/>
      <sz val="10.0"/>
      <color rgb="FF000000"/>
      <name val="Arial"/>
    </font>
    <font>
      <b/>
      <sz val="10.0"/>
      <color rgb="FF000000"/>
      <name val="Arial"/>
    </font>
    <font>
      <sz val="14.0"/>
      <color rgb="FFFFFFFF"/>
      <name val="Arial"/>
    </font>
    <font>
      <color rgb="FF000000"/>
      <name val="Calibri"/>
      <scheme val="minor"/>
    </font>
    <font>
      <b/>
      <color rgb="FFFFFFFF"/>
      <name val="Calibri"/>
      <scheme val="minor"/>
    </font>
    <font>
      <color rgb="FF0000FF"/>
      <name val="Calibri"/>
      <scheme val="minor"/>
    </font>
    <font>
      <b/>
      <sz val="18.0"/>
      <color rgb="FF000000"/>
      <name val="Calibri"/>
      <scheme val="minor"/>
    </font>
    <font>
      <color rgb="FFFFFFFF"/>
      <name val="Calibri"/>
      <scheme val="minor"/>
    </font>
    <font>
      <b/>
      <color rgb="FFFF0000"/>
      <name val="Calibri"/>
      <scheme val="minor"/>
    </font>
    <font>
      <sz val="11.0"/>
      <color rgb="FF0000FF"/>
      <name val="Inconsolata"/>
    </font>
    <font>
      <sz val="10.0"/>
      <color theme="1"/>
      <name val="Arial"/>
    </font>
    <font>
      <b/>
      <u/>
      <color rgb="FFFFFFFF"/>
      <name val="Docs-Calibri"/>
    </font>
    <font>
      <b/>
      <sz val="18.0"/>
      <color rgb="FF20178A"/>
      <name val="Calibri"/>
      <scheme val="minor"/>
    </font>
    <font>
      <b/>
      <color theme="1"/>
      <name val="Calibri"/>
      <scheme val="minor"/>
    </font>
    <font>
      <b/>
      <sz val="10.0"/>
      <color theme="1"/>
      <name val="Arial"/>
    </font>
    <font>
      <b/>
      <sz val="18.0"/>
      <color theme="1"/>
      <name val="Calibri"/>
      <scheme val="minor"/>
    </font>
    <font>
      <b/>
      <color theme="1"/>
      <name val="Arial"/>
    </font>
    <font>
      <color rgb="FF4472C4"/>
      <name val="Arial"/>
    </font>
    <font>
      <color rgb="FF000000"/>
      <name val="Arial"/>
    </font>
    <font>
      <color rgb="FF0070C0"/>
      <name val="Arial"/>
    </font>
    <font>
      <b/>
      <sz val="24.0"/>
      <color theme="1"/>
      <name val="Calibri"/>
      <scheme val="minor"/>
    </font>
    <font>
      <sz val="14.0"/>
      <color theme="1"/>
      <name val="Calibri"/>
      <scheme val="minor"/>
    </font>
    <font>
      <b/>
      <sz val="14.0"/>
      <color theme="1"/>
      <name val="Calibri"/>
      <scheme val="minor"/>
    </font>
    <font>
      <b/>
      <sz val="12.0"/>
      <color theme="1"/>
      <name val="Calibri"/>
      <scheme val="minor"/>
    </font>
    <font>
      <sz val="10.0"/>
      <color theme="1"/>
      <name val="Calibri"/>
      <scheme val="minor"/>
    </font>
    <font>
      <b/>
      <sz val="18.0"/>
      <color rgb="FF000000"/>
      <name val="Arial"/>
    </font>
    <font>
      <b/>
      <sz val="18.0"/>
      <color theme="1"/>
      <name val="Arial"/>
    </font>
    <font>
      <sz val="14.0"/>
      <color theme="1"/>
      <name val="Arial"/>
    </font>
    <font>
      <sz val="14.0"/>
      <color rgb="FF000000"/>
      <name val="Arial"/>
    </font>
    <font>
      <b/>
      <color rgb="FF009AD7"/>
      <name val="Roboto"/>
    </font>
    <font>
      <sz val="11.0"/>
      <color rgb="FF000000"/>
      <name val="Inconsolata"/>
    </font>
    <font>
      <b/>
      <sz val="10.0"/>
      <color rgb="FFFFFFFF"/>
      <name val="Arial"/>
    </font>
    <font>
      <sz val="10.0"/>
      <color rgb="FF5B9BD5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b/>
      <sz val="10.0"/>
      <color rgb="FF5B9BD5"/>
      <name val="Arial"/>
    </font>
    <font>
      <sz val="10.0"/>
      <color rgb="FFFFFFFF"/>
      <name val="Arial"/>
    </font>
    <font>
      <i/>
      <sz val="10.0"/>
      <color rgb="FFFFFFFF"/>
      <name val="Arial"/>
    </font>
    <font>
      <u/>
      <sz val="10.0"/>
      <color rgb="FF0000FF"/>
      <name val="Arial"/>
    </font>
    <font>
      <b/>
      <u/>
      <color theme="1"/>
      <name val="Calibri"/>
      <scheme val="minor"/>
    </font>
    <font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20178A"/>
        <bgColor rgb="FF20178A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4455BB"/>
        <bgColor rgb="FF4455BB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AEABAB"/>
        <bgColor rgb="FFAEABAB"/>
      </patternFill>
    </fill>
    <fill>
      <patternFill patternType="solid">
        <fgColor rgb="FFB7B7B7"/>
        <bgColor rgb="FFB7B7B7"/>
      </patternFill>
    </fill>
  </fills>
  <borders count="40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</border>
    <border>
      <right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/>
      <top/>
    </border>
    <border>
      <right/>
      <bottom/>
    </border>
    <border>
      <left style="thin">
        <color rgb="FFFFFFFF"/>
      </left>
      <right/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3" numFmtId="0" xfId="0" applyFont="1"/>
    <xf borderId="0" fillId="2" fontId="4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0" fillId="3" fontId="1" numFmtId="0" xfId="0" applyAlignment="1" applyFont="1">
      <alignment vertical="bottom"/>
    </xf>
    <xf borderId="3" fillId="3" fontId="1" numFmtId="0" xfId="0" applyAlignment="1" applyBorder="1" applyFont="1">
      <alignment vertical="bottom"/>
    </xf>
    <xf borderId="2" fillId="3" fontId="5" numFmtId="0" xfId="0" applyAlignment="1" applyBorder="1" applyFont="1">
      <alignment readingOrder="0" shrinkToFit="0" vertical="bottom" wrapText="0"/>
    </xf>
    <xf borderId="0" fillId="3" fontId="6" numFmtId="0" xfId="0" applyAlignment="1" applyFont="1">
      <alignment vertical="bottom"/>
    </xf>
    <xf borderId="3" fillId="3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" fillId="3" fontId="7" numFmtId="0" xfId="0" applyAlignment="1" applyBorder="1" applyFont="1">
      <alignment readingOrder="0" shrinkToFit="0" vertical="bottom" wrapText="0"/>
    </xf>
    <xf borderId="2" fillId="3" fontId="8" numFmtId="0" xfId="0" applyAlignment="1" applyBorder="1" applyFont="1">
      <alignment readingOrder="0" shrinkToFit="0" vertical="bottom" wrapText="0"/>
    </xf>
    <xf borderId="2" fillId="3" fontId="6" numFmtId="0" xfId="0" applyAlignment="1" applyBorder="1" applyFont="1">
      <alignment vertical="bottom"/>
    </xf>
    <xf borderId="2" fillId="3" fontId="9" numFmtId="0" xfId="0" applyAlignment="1" applyBorder="1" applyFont="1">
      <alignment readingOrder="0" vertical="bottom"/>
    </xf>
    <xf borderId="2" fillId="3" fontId="10" numFmtId="0" xfId="0" applyAlignment="1" applyBorder="1" applyFont="1">
      <alignment readingOrder="0" vertical="bottom"/>
    </xf>
    <xf borderId="2" fillId="3" fontId="9" numFmtId="0" xfId="0" applyAlignment="1" applyBorder="1" applyFont="1">
      <alignment vertical="bottom"/>
    </xf>
    <xf borderId="2" fillId="3" fontId="7" numFmtId="0" xfId="0" applyAlignment="1" applyBorder="1" applyFont="1">
      <alignment readingOrder="0" vertical="bottom"/>
    </xf>
    <xf borderId="2" fillId="3" fontId="11" numFmtId="0" xfId="0" applyAlignment="1" applyBorder="1" applyFont="1">
      <alignment readingOrder="0" vertical="bottom"/>
    </xf>
    <xf borderId="2" fillId="3" fontId="1" numFmtId="0" xfId="0" applyAlignment="1" applyBorder="1" applyFont="1">
      <alignment readingOrder="0" vertical="bottom"/>
    </xf>
    <xf borderId="4" fillId="3" fontId="12" numFmtId="0" xfId="0" applyAlignment="1" applyBorder="1" applyFont="1">
      <alignment readingOrder="0" vertical="bottom"/>
    </xf>
    <xf borderId="1" fillId="3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6" fillId="4" fontId="13" numFmtId="0" xfId="0" applyAlignment="1" applyBorder="1" applyFill="1" applyFont="1">
      <alignment shrinkToFit="0" wrapText="0"/>
    </xf>
    <xf borderId="7" fillId="4" fontId="14" numFmtId="0" xfId="0" applyAlignment="1" applyBorder="1" applyFont="1">
      <alignment readingOrder="0" shrinkToFit="0" wrapText="0"/>
    </xf>
    <xf borderId="8" fillId="0" fontId="15" numFmtId="0" xfId="0" applyBorder="1" applyFont="1"/>
    <xf borderId="7" fillId="4" fontId="16" numFmtId="0" xfId="0" applyAlignment="1" applyBorder="1" applyFont="1">
      <alignment readingOrder="0" shrinkToFit="0" wrapText="0"/>
    </xf>
    <xf borderId="7" fillId="4" fontId="17" numFmtId="0" xfId="0" applyAlignment="1" applyBorder="1" applyFont="1">
      <alignment readingOrder="0" shrinkToFit="0" wrapText="0"/>
    </xf>
    <xf borderId="7" fillId="4" fontId="13" numFmtId="0" xfId="0" applyAlignment="1" applyBorder="1" applyFont="1">
      <alignment shrinkToFit="0" wrapText="0"/>
    </xf>
    <xf borderId="7" fillId="4" fontId="17" numFmtId="0" xfId="0" applyAlignment="1" applyBorder="1" applyFont="1">
      <alignment readingOrder="0" shrinkToFit="0" wrapText="0"/>
    </xf>
    <xf borderId="7" fillId="2" fontId="18" numFmtId="0" xfId="0" applyAlignment="1" applyBorder="1" applyFont="1">
      <alignment horizontal="center" shrinkToFit="0" vertical="center" wrapText="0"/>
    </xf>
    <xf borderId="9" fillId="0" fontId="15" numFmtId="0" xfId="0" applyBorder="1" applyFont="1"/>
    <xf borderId="10" fillId="4" fontId="13" numFmtId="0" xfId="0" applyAlignment="1" applyBorder="1" applyFont="1">
      <alignment shrinkToFit="0" wrapText="0"/>
    </xf>
    <xf borderId="11" fillId="4" fontId="13" numFmtId="0" xfId="0" applyAlignment="1" applyBorder="1" applyFont="1">
      <alignment readingOrder="0" shrinkToFit="0" wrapText="0"/>
    </xf>
    <xf borderId="12" fillId="0" fontId="15" numFmtId="0" xfId="0" applyBorder="1" applyFont="1"/>
    <xf borderId="13" fillId="0" fontId="15" numFmtId="0" xfId="0" applyBorder="1" applyFont="1"/>
    <xf borderId="0" fillId="0" fontId="3" numFmtId="0" xfId="0" applyFont="1"/>
    <xf borderId="0" fillId="0" fontId="19" numFmtId="0" xfId="0" applyFont="1"/>
    <xf borderId="0" fillId="5" fontId="20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3" fontId="21" numFmtId="0" xfId="0" applyAlignment="1" applyBorder="1" applyFont="1">
      <alignment horizontal="right" readingOrder="0"/>
    </xf>
    <xf borderId="0" fillId="0" fontId="22" numFmtId="0" xfId="0" applyFont="1"/>
    <xf borderId="0" fillId="5" fontId="20" numFmtId="0" xfId="0" applyAlignment="1" applyFont="1">
      <alignment horizontal="center"/>
    </xf>
    <xf borderId="12" fillId="0" fontId="3" numFmtId="0" xfId="0" applyAlignment="1" applyBorder="1" applyFont="1">
      <alignment readingOrder="0"/>
    </xf>
    <xf borderId="12" fillId="3" fontId="21" numFmtId="0" xfId="0" applyAlignment="1" applyBorder="1" applyFont="1">
      <alignment horizontal="right" readingOrder="0"/>
    </xf>
    <xf borderId="0" fillId="5" fontId="23" numFmtId="0" xfId="0" applyFont="1"/>
    <xf borderId="12" fillId="3" fontId="21" numFmtId="164" xfId="0" applyAlignment="1" applyBorder="1" applyFont="1" applyNumberFormat="1">
      <alignment horizontal="right" readingOrder="0"/>
    </xf>
    <xf borderId="12" fillId="0" fontId="21" numFmtId="0" xfId="0" applyAlignment="1" applyBorder="1" applyFont="1">
      <alignment horizontal="right" readingOrder="0" shrinkToFit="0" wrapText="1"/>
    </xf>
    <xf borderId="0" fillId="0" fontId="19" numFmtId="4" xfId="0" applyFont="1" applyNumberFormat="1"/>
    <xf borderId="0" fillId="5" fontId="24" numFmtId="0" xfId="0" applyAlignment="1" applyFont="1">
      <alignment horizontal="center"/>
    </xf>
    <xf borderId="12" fillId="3" fontId="21" numFmtId="9" xfId="0" applyAlignment="1" applyBorder="1" applyFont="1" applyNumberFormat="1">
      <alignment readingOrder="0"/>
    </xf>
    <xf borderId="0" fillId="5" fontId="3" numFmtId="0" xfId="0" applyFont="1"/>
    <xf borderId="12" fillId="3" fontId="21" numFmtId="164" xfId="0" applyAlignment="1" applyBorder="1" applyFont="1" applyNumberFormat="1">
      <alignment readingOrder="0"/>
    </xf>
    <xf borderId="14" fillId="0" fontId="3" numFmtId="0" xfId="0" applyAlignment="1" applyBorder="1" applyFont="1">
      <alignment readingOrder="0"/>
    </xf>
    <xf borderId="14" fillId="0" fontId="21" numFmtId="9" xfId="0" applyAlignment="1" applyBorder="1" applyFont="1" applyNumberFormat="1">
      <alignment readingOrder="0"/>
    </xf>
    <xf borderId="0" fillId="0" fontId="3" numFmtId="164" xfId="0" applyFont="1" applyNumberFormat="1"/>
    <xf borderId="1" fillId="0" fontId="3" numFmtId="0" xfId="0" applyBorder="1" applyFont="1"/>
    <xf borderId="1" fillId="0" fontId="21" numFmtId="164" xfId="0" applyBorder="1" applyFont="1" applyNumberFormat="1"/>
    <xf borderId="12" fillId="0" fontId="21" numFmtId="164" xfId="0" applyBorder="1" applyFont="1" applyNumberFormat="1"/>
    <xf borderId="12" fillId="0" fontId="3" numFmtId="0" xfId="0" applyBorder="1" applyFont="1"/>
    <xf borderId="12" fillId="4" fontId="25" numFmtId="0" xfId="0" applyBorder="1" applyFont="1"/>
    <xf borderId="12" fillId="0" fontId="21" numFmtId="0" xfId="0" applyAlignment="1" applyBorder="1" applyFont="1">
      <alignment horizontal="right" readingOrder="0"/>
    </xf>
    <xf borderId="12" fillId="0" fontId="21" numFmtId="0" xfId="0" applyAlignment="1" applyBorder="1" applyFont="1">
      <alignment readingOrder="0"/>
    </xf>
    <xf borderId="0" fillId="5" fontId="26" numFmtId="0" xfId="0" applyAlignment="1" applyFont="1">
      <alignment horizontal="left" shrinkToFit="0" wrapText="0"/>
    </xf>
    <xf borderId="12" fillId="4" fontId="26" numFmtId="0" xfId="0" applyAlignment="1" applyBorder="1" applyFont="1">
      <alignment horizontal="left" readingOrder="0" shrinkToFit="0" wrapText="0"/>
    </xf>
    <xf borderId="15" fillId="4" fontId="26" numFmtId="0" xfId="0" applyAlignment="1" applyBorder="1" applyFont="1">
      <alignment horizontal="left" readingOrder="0" shrinkToFit="0" wrapText="0"/>
    </xf>
    <xf borderId="12" fillId="0" fontId="21" numFmtId="164" xfId="0" applyAlignment="1" applyBorder="1" applyFont="1" applyNumberFormat="1">
      <alignment readingOrder="0"/>
    </xf>
    <xf borderId="14" fillId="0" fontId="3" numFmtId="0" xfId="0" applyAlignment="1" applyBorder="1" applyFont="1">
      <alignment readingOrder="0" shrinkToFit="0" wrapText="1"/>
    </xf>
    <xf borderId="14" fillId="0" fontId="21" numFmtId="164" xfId="0" applyBorder="1" applyFont="1" applyNumberFormat="1"/>
    <xf borderId="14" fillId="0" fontId="21" numFmtId="0" xfId="0" applyBorder="1" applyFont="1"/>
    <xf borderId="1" fillId="0" fontId="19" numFmtId="9" xfId="0" applyAlignment="1" applyBorder="1" applyFont="1" applyNumberFormat="1">
      <alignment readingOrder="0"/>
    </xf>
    <xf borderId="0" fillId="5" fontId="27" numFmtId="0" xfId="0" applyAlignment="1" applyFont="1">
      <alignment horizontal="center" readingOrder="0"/>
    </xf>
    <xf borderId="12" fillId="0" fontId="19" numFmtId="9" xfId="0" applyAlignment="1" applyBorder="1" applyFont="1" applyNumberFormat="1">
      <alignment readingOrder="0"/>
    </xf>
    <xf borderId="12" fillId="0" fontId="19" numFmtId="9" xfId="0" applyBorder="1" applyFont="1" applyNumberFormat="1"/>
    <xf borderId="16" fillId="4" fontId="28" numFmtId="0" xfId="0" applyBorder="1" applyFont="1"/>
    <xf borderId="14" fillId="4" fontId="3" numFmtId="0" xfId="0" applyBorder="1" applyFont="1"/>
    <xf borderId="17" fillId="4" fontId="3" numFmtId="0" xfId="0" applyBorder="1" applyFont="1"/>
    <xf borderId="2" fillId="5" fontId="20" numFmtId="0" xfId="0" applyAlignment="1" applyBorder="1" applyFont="1">
      <alignment horizontal="center"/>
    </xf>
    <xf borderId="18" fillId="6" fontId="17" numFmtId="0" xfId="0" applyAlignment="1" applyBorder="1" applyFill="1" applyFont="1">
      <alignment shrinkToFit="0" wrapText="0"/>
    </xf>
    <xf borderId="5" fillId="6" fontId="3" numFmtId="1" xfId="0" applyBorder="1" applyFont="1" applyNumberFormat="1"/>
    <xf borderId="2" fillId="5" fontId="3" numFmtId="0" xfId="0" applyBorder="1" applyFont="1"/>
    <xf borderId="15" fillId="6" fontId="17" numFmtId="0" xfId="0" applyAlignment="1" applyBorder="1" applyFont="1">
      <alignment shrinkToFit="0" wrapText="0"/>
    </xf>
    <xf borderId="13" fillId="6" fontId="3" numFmtId="1" xfId="0" applyBorder="1" applyFont="1" applyNumberFormat="1"/>
    <xf borderId="19" fillId="6" fontId="17" numFmtId="0" xfId="0" applyAlignment="1" applyBorder="1" applyFont="1">
      <alignment shrinkToFit="0" wrapText="0"/>
    </xf>
    <xf borderId="17" fillId="6" fontId="3" numFmtId="164" xfId="0" applyBorder="1" applyFont="1" applyNumberFormat="1"/>
    <xf borderId="2" fillId="4" fontId="3" numFmtId="0" xfId="0" applyBorder="1" applyFont="1"/>
    <xf borderId="0" fillId="4" fontId="3" numFmtId="0" xfId="0" applyFont="1"/>
    <xf borderId="3" fillId="4" fontId="3" numFmtId="0" xfId="0" applyBorder="1" applyFont="1"/>
    <xf borderId="2" fillId="5" fontId="20" numFmtId="0" xfId="0" applyAlignment="1" applyBorder="1" applyFont="1">
      <alignment horizontal="center" readingOrder="0"/>
    </xf>
    <xf borderId="1" fillId="6" fontId="29" numFmtId="0" xfId="0" applyAlignment="1" applyBorder="1" applyFont="1">
      <alignment readingOrder="0"/>
    </xf>
    <xf borderId="5" fillId="6" fontId="3" numFmtId="164" xfId="0" applyBorder="1" applyFont="1" applyNumberFormat="1"/>
    <xf borderId="15" fillId="6" fontId="30" numFmtId="0" xfId="0" applyAlignment="1" applyBorder="1" applyFont="1">
      <alignment readingOrder="0" shrinkToFit="0" wrapText="0"/>
    </xf>
    <xf borderId="13" fillId="6" fontId="3" numFmtId="164" xfId="0" applyBorder="1" applyFont="1" applyNumberFormat="1"/>
    <xf borderId="14" fillId="6" fontId="29" numFmtId="0" xfId="0" applyBorder="1" applyFont="1"/>
    <xf borderId="4" fillId="7" fontId="20" numFmtId="0" xfId="0" applyAlignment="1" applyBorder="1" applyFill="1" applyFont="1">
      <alignment horizontal="center" readingOrder="0"/>
    </xf>
    <xf borderId="1" fillId="6" fontId="3" numFmtId="0" xfId="0" applyAlignment="1" applyBorder="1" applyFont="1">
      <alignment readingOrder="0"/>
    </xf>
    <xf borderId="0" fillId="0" fontId="31" numFmtId="0" xfId="0" applyFont="1"/>
    <xf borderId="20" fillId="4" fontId="32" numFmtId="0" xfId="0" applyAlignment="1" applyBorder="1" applyFont="1">
      <alignment vertical="bottom"/>
    </xf>
    <xf borderId="13" fillId="4" fontId="1" numFmtId="0" xfId="0" applyAlignment="1" applyBorder="1" applyFont="1">
      <alignment vertical="bottom"/>
    </xf>
    <xf borderId="21" fillId="4" fontId="1" numFmtId="0" xfId="0" applyAlignment="1" applyBorder="1" applyFont="1">
      <alignment readingOrder="0" vertical="bottom"/>
    </xf>
    <xf borderId="5" fillId="4" fontId="33" numFmtId="164" xfId="0" applyAlignment="1" applyBorder="1" applyFont="1" applyNumberFormat="1">
      <alignment horizontal="right" vertical="bottom"/>
    </xf>
    <xf borderId="5" fillId="4" fontId="33" numFmtId="0" xfId="0" applyAlignment="1" applyBorder="1" applyFont="1">
      <alignment horizontal="right" vertical="bottom"/>
    </xf>
    <xf borderId="21" fillId="4" fontId="34" numFmtId="0" xfId="0" applyAlignment="1" applyBorder="1" applyFont="1">
      <alignment readingOrder="0" vertical="bottom"/>
    </xf>
    <xf borderId="5" fillId="4" fontId="34" numFmtId="0" xfId="0" applyAlignment="1" applyBorder="1" applyFont="1">
      <alignment vertical="bottom"/>
    </xf>
    <xf borderId="21" fillId="0" fontId="1" numFmtId="0" xfId="0" applyAlignment="1" applyBorder="1" applyFont="1">
      <alignment vertical="bottom"/>
    </xf>
    <xf borderId="5" fillId="4" fontId="35" numFmtId="0" xfId="0" applyAlignment="1" applyBorder="1" applyFont="1">
      <alignment horizontal="right" vertical="bottom"/>
    </xf>
    <xf borderId="5" fillId="4" fontId="35" numFmtId="165" xfId="0" applyAlignment="1" applyBorder="1" applyFont="1" applyNumberFormat="1">
      <alignment horizontal="right" vertical="bottom"/>
    </xf>
    <xf borderId="5" fillId="4" fontId="35" numFmtId="166" xfId="0" applyAlignment="1" applyBorder="1" applyFont="1" applyNumberFormat="1">
      <alignment horizontal="right" vertical="bottom"/>
    </xf>
    <xf borderId="21" fillId="4" fontId="1" numFmtId="0" xfId="0" applyAlignment="1" applyBorder="1" applyFont="1">
      <alignment vertical="bottom"/>
    </xf>
    <xf borderId="22" fillId="4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21" fillId="4" fontId="32" numFmtId="0" xfId="0" applyAlignment="1" applyBorder="1" applyFont="1">
      <alignment vertical="bottom"/>
    </xf>
    <xf borderId="5" fillId="4" fontId="1" numFmtId="0" xfId="0" applyAlignment="1" applyBorder="1" applyFont="1">
      <alignment vertical="bottom"/>
    </xf>
    <xf borderId="5" fillId="4" fontId="33" numFmtId="1" xfId="0" applyAlignment="1" applyBorder="1" applyFont="1" applyNumberFormat="1">
      <alignment horizontal="right" vertical="bottom"/>
    </xf>
    <xf borderId="16" fillId="0" fontId="36" numFmtId="0" xfId="0" applyBorder="1" applyFont="1"/>
    <xf borderId="14" fillId="0" fontId="3" numFmtId="0" xfId="0" applyBorder="1" applyFont="1"/>
    <xf borderId="17" fillId="0" fontId="3" numFmtId="0" xfId="0" applyBorder="1" applyFont="1"/>
    <xf borderId="2" fillId="0" fontId="37" numFmtId="0" xfId="0" applyBorder="1" applyFont="1"/>
    <xf borderId="0" fillId="0" fontId="37" numFmtId="0" xfId="0" applyFont="1"/>
    <xf borderId="0" fillId="0" fontId="37" numFmtId="0" xfId="0" applyAlignment="1" applyFont="1">
      <alignment readingOrder="0"/>
    </xf>
    <xf borderId="3" fillId="0" fontId="37" numFmtId="9" xfId="0" applyBorder="1" applyFont="1" applyNumberFormat="1"/>
    <xf borderId="4" fillId="0" fontId="37" numFmtId="0" xfId="0" applyBorder="1" applyFont="1"/>
    <xf borderId="1" fillId="0" fontId="37" numFmtId="164" xfId="0" applyBorder="1" applyFont="1" applyNumberFormat="1"/>
    <xf borderId="5" fillId="0" fontId="3" numFmtId="0" xfId="0" applyBorder="1" applyFont="1"/>
    <xf borderId="0" fillId="0" fontId="38" numFmtId="0" xfId="0" applyFont="1"/>
    <xf borderId="0" fillId="0" fontId="38" numFmtId="0" xfId="0" applyAlignment="1" applyFont="1">
      <alignment readingOrder="0"/>
    </xf>
    <xf borderId="16" fillId="0" fontId="39" numFmtId="0" xfId="0" applyAlignment="1" applyBorder="1" applyFont="1">
      <alignment readingOrder="0"/>
    </xf>
    <xf borderId="14" fillId="0" fontId="39" numFmtId="0" xfId="0" applyBorder="1" applyFont="1"/>
    <xf borderId="2" fillId="0" fontId="40" numFmtId="0" xfId="0" applyBorder="1" applyFont="1"/>
    <xf borderId="0" fillId="0" fontId="40" numFmtId="0" xfId="0" applyFont="1"/>
    <xf borderId="6" fillId="4" fontId="30" numFmtId="0" xfId="0" applyAlignment="1" applyBorder="1" applyFont="1">
      <alignment horizontal="left" shrinkToFit="0" wrapText="0"/>
    </xf>
    <xf borderId="3" fillId="0" fontId="40" numFmtId="164" xfId="0" applyBorder="1" applyFont="1" applyNumberFormat="1"/>
    <xf borderId="6" fillId="4" fontId="30" numFmtId="0" xfId="0" applyAlignment="1" applyBorder="1" applyFont="1">
      <alignment shrinkToFit="0" wrapText="0"/>
    </xf>
    <xf borderId="4" fillId="0" fontId="40" numFmtId="0" xfId="0" applyBorder="1" applyFont="1"/>
    <xf borderId="1" fillId="0" fontId="40" numFmtId="0" xfId="0" applyBorder="1" applyFont="1"/>
    <xf borderId="5" fillId="0" fontId="40" numFmtId="0" xfId="0" applyBorder="1" applyFont="1"/>
    <xf borderId="16" fillId="0" fontId="39" numFmtId="0" xfId="0" applyBorder="1" applyFont="1"/>
    <xf borderId="0" fillId="4" fontId="17" numFmtId="0" xfId="0" applyAlignment="1" applyFont="1">
      <alignment shrinkToFit="0" wrapText="0"/>
    </xf>
    <xf borderId="3" fillId="4" fontId="40" numFmtId="1" xfId="0" applyBorder="1" applyFont="1" applyNumberFormat="1"/>
    <xf borderId="3" fillId="4" fontId="40" numFmtId="164" xfId="0" applyBorder="1" applyFont="1" applyNumberFormat="1"/>
    <xf borderId="0" fillId="5" fontId="3" numFmtId="0" xfId="0" applyFont="1"/>
    <xf borderId="0" fillId="8" fontId="3" numFmtId="0" xfId="0" applyFill="1" applyFont="1"/>
    <xf borderId="0" fillId="4" fontId="41" numFmtId="0" xfId="0" applyAlignment="1" applyFont="1">
      <alignment horizontal="left" readingOrder="0"/>
    </xf>
    <xf borderId="0" fillId="4" fontId="41" numFmtId="0" xfId="0" applyAlignment="1" applyFont="1">
      <alignment readingOrder="0" shrinkToFit="0" wrapText="0"/>
    </xf>
    <xf borderId="0" fillId="4" fontId="42" numFmtId="0" xfId="0" applyAlignment="1" applyFont="1">
      <alignment shrinkToFit="0" wrapText="0"/>
    </xf>
    <xf borderId="24" fillId="4" fontId="43" numFmtId="0" xfId="0" applyAlignment="1" applyBorder="1" applyFont="1">
      <alignment readingOrder="0" shrinkToFit="0" wrapText="0"/>
    </xf>
    <xf borderId="0" fillId="4" fontId="44" numFmtId="0" xfId="0" applyAlignment="1" applyFont="1">
      <alignment readingOrder="0" shrinkToFit="0" wrapText="0"/>
    </xf>
    <xf borderId="0" fillId="0" fontId="31" numFmtId="0" xfId="0" applyAlignment="1" applyFont="1">
      <alignment readingOrder="0"/>
    </xf>
    <xf borderId="0" fillId="0" fontId="31" numFmtId="164" xfId="0" applyFont="1" applyNumberFormat="1"/>
    <xf borderId="0" fillId="0" fontId="3" numFmtId="0" xfId="0" applyAlignment="1" applyFont="1">
      <alignment readingOrder="0"/>
    </xf>
    <xf borderId="0" fillId="8" fontId="31" numFmtId="0" xfId="0" applyFont="1"/>
    <xf borderId="0" fillId="0" fontId="45" numFmtId="0" xfId="0" applyAlignment="1" applyFont="1">
      <alignment horizontal="center"/>
    </xf>
    <xf borderId="6" fillId="4" fontId="17" numFmtId="0" xfId="0" applyAlignment="1" applyBorder="1" applyFont="1">
      <alignment shrinkToFit="0" wrapText="0"/>
    </xf>
    <xf borderId="0" fillId="4" fontId="46" numFmtId="0" xfId="0" applyFont="1"/>
    <xf borderId="25" fillId="4" fontId="13" numFmtId="0" xfId="0" applyAlignment="1" applyBorder="1" applyFont="1">
      <alignment shrinkToFit="0" wrapText="0"/>
    </xf>
    <xf borderId="15" fillId="4" fontId="13" numFmtId="0" xfId="0" applyAlignment="1" applyBorder="1" applyFont="1">
      <alignment shrinkToFit="0" wrapText="0"/>
    </xf>
    <xf borderId="26" fillId="4" fontId="13" numFmtId="0" xfId="0" applyAlignment="1" applyBorder="1" applyFont="1">
      <alignment shrinkToFit="0" wrapText="0"/>
    </xf>
    <xf borderId="27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shrinkToFit="0" wrapText="0"/>
    </xf>
    <xf borderId="28" fillId="4" fontId="13" numFmtId="0" xfId="0" applyAlignment="1" applyBorder="1" applyFont="1">
      <alignment shrinkToFit="0" wrapText="0"/>
    </xf>
    <xf borderId="28" fillId="5" fontId="47" numFmtId="0" xfId="0" applyAlignment="1" applyBorder="1" applyFont="1">
      <alignment horizontal="center" readingOrder="0" shrinkToFit="0" vertical="center" wrapText="0"/>
    </xf>
    <xf borderId="28" fillId="5" fontId="47" numFmtId="0" xfId="0" applyAlignment="1" applyBorder="1" applyFont="1">
      <alignment horizontal="center" shrinkToFit="0" vertical="center" wrapText="0"/>
    </xf>
    <xf borderId="10" fillId="5" fontId="47" numFmtId="0" xfId="0" applyAlignment="1" applyBorder="1" applyFont="1">
      <alignment horizontal="center" shrinkToFit="0" vertical="center" wrapText="0"/>
    </xf>
    <xf borderId="10" fillId="9" fontId="47" numFmtId="0" xfId="0" applyAlignment="1" applyBorder="1" applyFill="1" applyFont="1">
      <alignment horizontal="center" shrinkToFit="0" vertical="center" wrapText="0"/>
    </xf>
    <xf borderId="6" fillId="4" fontId="13" numFmtId="9" xfId="0" applyAlignment="1" applyBorder="1" applyFont="1" applyNumberFormat="1">
      <alignment shrinkToFit="0" wrapText="0"/>
    </xf>
    <xf borderId="29" fillId="4" fontId="13" numFmtId="9" xfId="0" applyAlignment="1" applyBorder="1" applyFont="1" applyNumberFormat="1">
      <alignment shrinkToFit="0" wrapText="0"/>
    </xf>
    <xf borderId="6" fillId="4" fontId="26" numFmtId="0" xfId="0" applyAlignment="1" applyBorder="1" applyFont="1">
      <alignment shrinkToFit="0" wrapText="0"/>
    </xf>
    <xf borderId="0" fillId="4" fontId="26" numFmtId="0" xfId="0" applyAlignment="1" applyFont="1">
      <alignment shrinkToFit="0" wrapText="0"/>
    </xf>
    <xf borderId="24" fillId="4" fontId="26" numFmtId="0" xfId="0" applyAlignment="1" applyBorder="1" applyFont="1">
      <alignment shrinkToFit="0" wrapText="0"/>
    </xf>
    <xf borderId="30" fillId="5" fontId="47" numFmtId="0" xfId="0" applyAlignment="1" applyBorder="1" applyFont="1">
      <alignment horizontal="center" shrinkToFit="0" vertical="center" wrapText="0"/>
    </xf>
    <xf borderId="30" fillId="0" fontId="15" numFmtId="0" xfId="0" applyBorder="1" applyFont="1"/>
    <xf borderId="29" fillId="4" fontId="26" numFmtId="0" xfId="0" applyAlignment="1" applyBorder="1" applyFont="1">
      <alignment shrinkToFit="0" wrapText="0"/>
    </xf>
    <xf borderId="6" fillId="4" fontId="26" numFmtId="164" xfId="0" applyAlignment="1" applyBorder="1" applyFont="1" applyNumberFormat="1">
      <alignment shrinkToFit="0" wrapText="0"/>
    </xf>
    <xf borderId="6" fillId="4" fontId="26" numFmtId="0" xfId="0" applyAlignment="1" applyBorder="1" applyFont="1">
      <alignment horizontal="left" shrinkToFit="0" wrapText="0"/>
    </xf>
    <xf borderId="29" fillId="4" fontId="26" numFmtId="164" xfId="0" applyAlignment="1" applyBorder="1" applyFont="1" applyNumberFormat="1">
      <alignment shrinkToFit="0" wrapText="0"/>
    </xf>
    <xf borderId="6" fillId="4" fontId="26" numFmtId="164" xfId="0" applyAlignment="1" applyBorder="1" applyFont="1" applyNumberFormat="1">
      <alignment horizontal="right" shrinkToFit="0" wrapText="0"/>
    </xf>
    <xf borderId="6" fillId="4" fontId="13" numFmtId="164" xfId="0" applyAlignment="1" applyBorder="1" applyFont="1" applyNumberFormat="1">
      <alignment shrinkToFit="0" wrapText="0"/>
    </xf>
    <xf borderId="29" fillId="4" fontId="13" numFmtId="164" xfId="0" applyAlignment="1" applyBorder="1" applyFont="1" applyNumberFormat="1">
      <alignment readingOrder="0" shrinkToFit="0" wrapText="0"/>
    </xf>
    <xf borderId="6" fillId="4" fontId="26" numFmtId="0" xfId="0" applyAlignment="1" applyBorder="1" applyFont="1">
      <alignment horizontal="left" readingOrder="0" shrinkToFit="0" wrapText="0"/>
    </xf>
    <xf borderId="29" fillId="4" fontId="13" numFmtId="164" xfId="0" applyAlignment="1" applyBorder="1" applyFont="1" applyNumberFormat="1">
      <alignment shrinkToFit="0" wrapText="0"/>
    </xf>
    <xf borderId="6" fillId="4" fontId="26" numFmtId="0" xfId="0" applyAlignment="1" applyBorder="1" applyFont="1">
      <alignment horizontal="left" readingOrder="0" shrinkToFit="0" wrapText="1"/>
    </xf>
    <xf borderId="31" fillId="4" fontId="26" numFmtId="164" xfId="0" applyAlignment="1" applyBorder="1" applyFont="1" applyNumberFormat="1">
      <alignment readingOrder="0" shrinkToFit="0" wrapText="0"/>
    </xf>
    <xf borderId="6" fillId="4" fontId="30" numFmtId="164" xfId="0" applyAlignment="1" applyBorder="1" applyFont="1" applyNumberFormat="1">
      <alignment shrinkToFit="0" wrapText="0"/>
    </xf>
    <xf borderId="6" fillId="4" fontId="30" numFmtId="9" xfId="0" applyAlignment="1" applyBorder="1" applyFont="1" applyNumberFormat="1">
      <alignment shrinkToFit="0" wrapText="0"/>
    </xf>
    <xf borderId="0" fillId="4" fontId="30" numFmtId="9" xfId="0" applyAlignment="1" applyFont="1" applyNumberFormat="1">
      <alignment shrinkToFit="0" wrapText="0"/>
    </xf>
    <xf borderId="31" fillId="4" fontId="48" numFmtId="0" xfId="0" applyAlignment="1" applyBorder="1" applyFont="1">
      <alignment shrinkToFit="0" wrapText="0"/>
    </xf>
    <xf borderId="6" fillId="4" fontId="26" numFmtId="164" xfId="0" applyAlignment="1" applyBorder="1" applyFont="1" applyNumberFormat="1">
      <alignment readingOrder="0" shrinkToFit="0" wrapText="0"/>
    </xf>
    <xf borderId="6" fillId="5" fontId="13" numFmtId="0" xfId="0" applyAlignment="1" applyBorder="1" applyFont="1">
      <alignment shrinkToFit="0" wrapText="0"/>
    </xf>
    <xf borderId="6" fillId="4" fontId="30" numFmtId="0" xfId="0" applyAlignment="1" applyBorder="1" applyFont="1">
      <alignment horizontal="left" readingOrder="0" shrinkToFit="0" wrapText="0"/>
    </xf>
    <xf borderId="6" fillId="4" fontId="47" numFmtId="0" xfId="0" applyAlignment="1" applyBorder="1" applyFont="1">
      <alignment shrinkToFit="0" vertical="center" wrapText="0"/>
    </xf>
    <xf borderId="6" fillId="4" fontId="49" numFmtId="9" xfId="0" applyAlignment="1" applyBorder="1" applyFont="1" applyNumberFormat="1">
      <alignment shrinkToFit="0" wrapText="0"/>
    </xf>
    <xf borderId="0" fillId="4" fontId="49" numFmtId="9" xfId="0" applyAlignment="1" applyFont="1" applyNumberFormat="1">
      <alignment shrinkToFit="0" wrapText="0"/>
    </xf>
    <xf borderId="10" fillId="5" fontId="47" numFmtId="0" xfId="0" applyAlignment="1" applyBorder="1" applyFont="1">
      <alignment horizontal="center" readingOrder="0" shrinkToFit="0" vertical="center" wrapText="0"/>
    </xf>
    <xf borderId="6" fillId="4" fontId="26" numFmtId="9" xfId="0" applyAlignment="1" applyBorder="1" applyFont="1" applyNumberFormat="1">
      <alignment shrinkToFit="0" wrapText="0"/>
    </xf>
    <xf borderId="6" fillId="4" fontId="26" numFmtId="0" xfId="0" applyAlignment="1" applyBorder="1" applyFont="1">
      <alignment readingOrder="0" shrinkToFit="0" wrapText="0"/>
    </xf>
    <xf borderId="6" fillId="4" fontId="13" numFmtId="9" xfId="0" applyAlignment="1" applyBorder="1" applyFont="1" applyNumberFormat="1">
      <alignment horizontal="right" shrinkToFit="0" wrapText="1"/>
    </xf>
    <xf borderId="6" fillId="4" fontId="13" numFmtId="0" xfId="0" applyAlignment="1" applyBorder="1" applyFont="1">
      <alignment horizontal="right" shrinkToFit="0" wrapText="1"/>
    </xf>
    <xf borderId="6" fillId="4" fontId="30" numFmtId="3" xfId="0" applyAlignment="1" applyBorder="1" applyFont="1" applyNumberFormat="1">
      <alignment shrinkToFit="0" wrapText="0"/>
    </xf>
    <xf borderId="29" fillId="4" fontId="30" numFmtId="1" xfId="0" applyAlignment="1" applyBorder="1" applyFont="1" applyNumberFormat="1">
      <alignment shrinkToFit="0" wrapText="0"/>
    </xf>
    <xf borderId="6" fillId="4" fontId="26" numFmtId="3" xfId="0" applyAlignment="1" applyBorder="1" applyFont="1" applyNumberFormat="1">
      <alignment shrinkToFit="0" wrapText="0"/>
    </xf>
    <xf borderId="6" fillId="4" fontId="13" numFmtId="1" xfId="0" applyAlignment="1" applyBorder="1" applyFont="1" applyNumberFormat="1">
      <alignment readingOrder="0" shrinkToFit="0" wrapText="0"/>
    </xf>
    <xf borderId="6" fillId="4" fontId="30" numFmtId="164" xfId="0" applyAlignment="1" applyBorder="1" applyFont="1" applyNumberFormat="1">
      <alignment readingOrder="0" shrinkToFit="0" wrapText="0"/>
    </xf>
    <xf borderId="24" fillId="4" fontId="26" numFmtId="0" xfId="0" applyAlignment="1" applyBorder="1" applyFont="1">
      <alignment readingOrder="0" shrinkToFit="0" wrapText="0"/>
    </xf>
    <xf borderId="31" fillId="4" fontId="13" numFmtId="164" xfId="0" applyAlignment="1" applyBorder="1" applyFont="1" applyNumberFormat="1">
      <alignment readingOrder="0" shrinkToFit="0" wrapText="0"/>
    </xf>
    <xf borderId="31" fillId="4" fontId="13" numFmtId="164" xfId="0" applyAlignment="1" applyBorder="1" applyFont="1" applyNumberFormat="1">
      <alignment shrinkToFit="0" wrapText="0"/>
    </xf>
    <xf borderId="6" fillId="9" fontId="47" numFmtId="0" xfId="0" applyAlignment="1" applyBorder="1" applyFont="1">
      <alignment horizontal="center" readingOrder="0" shrinkToFit="0" vertical="center" wrapText="0"/>
    </xf>
    <xf borderId="10" fillId="9" fontId="47" numFmtId="0" xfId="0" applyAlignment="1" applyBorder="1" applyFont="1">
      <alignment horizontal="center" readingOrder="0" shrinkToFit="0" vertical="center" wrapText="0"/>
    </xf>
    <xf borderId="31" fillId="4" fontId="48" numFmtId="164" xfId="0" applyAlignment="1" applyBorder="1" applyFont="1" applyNumberFormat="1">
      <alignment shrinkToFit="0" wrapText="0"/>
    </xf>
    <xf borderId="6" fillId="4" fontId="48" numFmtId="0" xfId="0" applyAlignment="1" applyBorder="1" applyFont="1">
      <alignment shrinkToFit="0" wrapText="0"/>
    </xf>
    <xf borderId="6" fillId="4" fontId="47" numFmtId="0" xfId="0" applyAlignment="1" applyBorder="1" applyFont="1">
      <alignment horizontal="center" shrinkToFit="0" vertical="center" wrapText="0"/>
    </xf>
    <xf borderId="6" fillId="4" fontId="13" numFmtId="3" xfId="0" applyAlignment="1" applyBorder="1" applyFont="1" applyNumberFormat="1">
      <alignment shrinkToFit="0" wrapText="0"/>
    </xf>
    <xf borderId="6" fillId="4" fontId="48" numFmtId="164" xfId="0" applyAlignment="1" applyBorder="1" applyFont="1" applyNumberFormat="1">
      <alignment shrinkToFit="0" wrapText="0"/>
    </xf>
    <xf borderId="6" fillId="4" fontId="30" numFmtId="0" xfId="0" applyAlignment="1" applyBorder="1" applyFont="1">
      <alignment readingOrder="0" shrinkToFit="0" wrapText="0"/>
    </xf>
    <xf borderId="0" fillId="0" fontId="29" numFmtId="165" xfId="0" applyFont="1" applyNumberFormat="1"/>
    <xf borderId="10" fillId="7" fontId="47" numFmtId="0" xfId="0" applyAlignment="1" applyBorder="1" applyFont="1">
      <alignment horizontal="center" shrinkToFit="0" vertical="center" wrapText="0"/>
    </xf>
    <xf borderId="30" fillId="7" fontId="47" numFmtId="0" xfId="0" applyAlignment="1" applyBorder="1" applyFont="1">
      <alignment horizontal="center" shrinkToFit="0" vertical="center" wrapText="0"/>
    </xf>
    <xf borderId="0" fillId="0" fontId="29" numFmtId="0" xfId="0" applyFont="1"/>
    <xf borderId="0" fillId="0" fontId="29" numFmtId="164" xfId="0" applyFont="1" applyNumberFormat="1"/>
    <xf borderId="10" fillId="4" fontId="26" numFmtId="0" xfId="0" applyAlignment="1" applyBorder="1" applyFont="1">
      <alignment shrinkToFit="0" wrapText="0"/>
    </xf>
    <xf borderId="10" fillId="4" fontId="30" numFmtId="164" xfId="0" applyAlignment="1" applyBorder="1" applyFont="1" applyNumberFormat="1">
      <alignment shrinkToFit="0" wrapText="0"/>
    </xf>
    <xf borderId="10" fillId="4" fontId="49" numFmtId="9" xfId="0" applyAlignment="1" applyBorder="1" applyFont="1" applyNumberFormat="1">
      <alignment shrinkToFit="0" wrapText="0"/>
    </xf>
    <xf borderId="32" fillId="4" fontId="26" numFmtId="0" xfId="0" applyAlignment="1" applyBorder="1" applyFont="1">
      <alignment shrinkToFit="0" wrapText="0"/>
    </xf>
    <xf borderId="7" fillId="4" fontId="47" numFmtId="0" xfId="0" applyAlignment="1" applyBorder="1" applyFont="1">
      <alignment horizontal="center" shrinkToFit="0" vertical="center" wrapText="0"/>
    </xf>
    <xf borderId="7" fillId="4" fontId="47" numFmtId="0" xfId="0" applyAlignment="1" applyBorder="1" applyFont="1">
      <alignment shrinkToFit="0" vertical="center" wrapText="0"/>
    </xf>
    <xf borderId="33" fillId="4" fontId="26" numFmtId="0" xfId="0" applyAlignment="1" applyBorder="1" applyFont="1">
      <alignment shrinkToFit="0" wrapText="0"/>
    </xf>
    <xf borderId="28" fillId="4" fontId="13" numFmtId="0" xfId="0" applyAlignment="1" applyBorder="1" applyFont="1">
      <alignment horizontal="left" shrinkToFit="0" wrapText="0"/>
    </xf>
    <xf borderId="0" fillId="4" fontId="13" numFmtId="0" xfId="0" applyAlignment="1" applyFont="1">
      <alignment horizontal="left" shrinkToFit="0" wrapText="0"/>
    </xf>
    <xf borderId="0" fillId="4" fontId="13" numFmtId="0" xfId="0" applyAlignment="1" applyFont="1">
      <alignment shrinkToFit="0" wrapText="0"/>
    </xf>
    <xf borderId="0" fillId="4" fontId="30" numFmtId="0" xfId="0" applyAlignment="1" applyFont="1">
      <alignment shrinkToFit="0" wrapText="0"/>
    </xf>
    <xf borderId="6" fillId="4" fontId="50" numFmtId="0" xfId="0" applyAlignment="1" applyBorder="1" applyFont="1">
      <alignment horizontal="left" shrinkToFit="0" wrapText="0"/>
    </xf>
    <xf borderId="0" fillId="4" fontId="50" numFmtId="0" xfId="0" applyAlignment="1" applyFont="1">
      <alignment horizontal="left" shrinkToFit="0" wrapText="0"/>
    </xf>
    <xf borderId="6" fillId="4" fontId="47" numFmtId="0" xfId="0" applyAlignment="1" applyBorder="1" applyFont="1">
      <alignment horizontal="left" shrinkToFit="0" wrapText="0"/>
    </xf>
    <xf borderId="0" fillId="4" fontId="47" numFmtId="0" xfId="0" applyAlignment="1" applyFont="1">
      <alignment horizontal="left" shrinkToFit="0" wrapText="0"/>
    </xf>
    <xf borderId="34" fillId="4" fontId="26" numFmtId="0" xfId="0" applyAlignment="1" applyBorder="1" applyFont="1">
      <alignment shrinkToFit="0" wrapText="0"/>
    </xf>
    <xf borderId="35" fillId="4" fontId="26" numFmtId="0" xfId="0" applyAlignment="1" applyBorder="1" applyFont="1">
      <alignment shrinkToFit="0" wrapText="0"/>
    </xf>
    <xf borderId="6" fillId="4" fontId="51" numFmtId="0" xfId="0" applyAlignment="1" applyBorder="1" applyFont="1">
      <alignment horizontal="left" shrinkToFit="0" wrapText="0"/>
    </xf>
    <xf borderId="11" fillId="4" fontId="13" numFmtId="0" xfId="0" applyAlignment="1" applyBorder="1" applyFont="1">
      <alignment shrinkToFit="0" wrapText="0"/>
    </xf>
    <xf borderId="0" fillId="5" fontId="47" numFmtId="0" xfId="0" applyAlignment="1" applyFont="1">
      <alignment horizontal="center" shrinkToFit="0" vertical="center" wrapText="0"/>
    </xf>
    <xf borderId="0" fillId="5" fontId="47" numFmtId="0" xfId="0" applyAlignment="1" applyFont="1">
      <alignment horizontal="center" readingOrder="0" shrinkToFit="0" vertical="center" wrapText="1"/>
    </xf>
    <xf borderId="36" fillId="4" fontId="17" numFmtId="0" xfId="0" applyAlignment="1" applyBorder="1" applyFont="1">
      <alignment shrinkToFit="0" wrapText="0"/>
    </xf>
    <xf borderId="6" fillId="4" fontId="48" numFmtId="9" xfId="0" applyAlignment="1" applyBorder="1" applyFont="1" applyNumberFormat="1">
      <alignment shrinkToFit="0" wrapText="0"/>
    </xf>
    <xf borderId="29" fillId="4" fontId="48" numFmtId="9" xfId="0" applyAlignment="1" applyBorder="1" applyFont="1" applyNumberFormat="1">
      <alignment shrinkToFit="0" wrapText="0"/>
    </xf>
    <xf borderId="0" fillId="0" fontId="3" numFmtId="167" xfId="0" applyFont="1" applyNumberFormat="1"/>
    <xf borderId="0" fillId="0" fontId="29" numFmtId="9" xfId="0" applyFont="1" applyNumberFormat="1"/>
    <xf borderId="6" fillId="4" fontId="13" numFmtId="0" xfId="0" applyAlignment="1" applyBorder="1" applyFont="1">
      <alignment shrinkToFit="0" wrapText="1"/>
    </xf>
    <xf borderId="0" fillId="4" fontId="26" numFmtId="0" xfId="0" applyAlignment="1" applyFont="1">
      <alignment horizontal="left" shrinkToFit="0" wrapText="0"/>
    </xf>
    <xf borderId="0" fillId="4" fontId="13" numFmtId="168" xfId="0" applyAlignment="1" applyFont="1" applyNumberFormat="1">
      <alignment shrinkToFit="0" wrapText="0"/>
    </xf>
    <xf borderId="0" fillId="4" fontId="13" numFmtId="167" xfId="0" applyAlignment="1" applyFont="1" applyNumberFormat="1">
      <alignment shrinkToFit="0" wrapText="0"/>
    </xf>
    <xf borderId="37" fillId="4" fontId="26" numFmtId="0" xfId="0" applyAlignment="1" applyBorder="1" applyFont="1">
      <alignment horizontal="left" shrinkToFit="0" wrapText="0"/>
    </xf>
    <xf borderId="6" fillId="4" fontId="13" numFmtId="168" xfId="0" applyAlignment="1" applyBorder="1" applyFont="1" applyNumberFormat="1">
      <alignment shrinkToFit="0" wrapText="0"/>
    </xf>
    <xf borderId="31" fillId="4" fontId="13" numFmtId="167" xfId="0" applyAlignment="1" applyBorder="1" applyFont="1" applyNumberFormat="1">
      <alignment shrinkToFit="0" wrapText="0"/>
    </xf>
    <xf borderId="6" fillId="4" fontId="17" numFmtId="9" xfId="0" applyAlignment="1" applyBorder="1" applyFont="1" applyNumberFormat="1">
      <alignment shrinkToFit="0" wrapText="0"/>
    </xf>
    <xf borderId="0" fillId="4" fontId="17" numFmtId="9" xfId="0" applyAlignment="1" applyFont="1" applyNumberFormat="1">
      <alignment shrinkToFit="0" wrapText="0"/>
    </xf>
    <xf borderId="7" fillId="4" fontId="13" numFmtId="168" xfId="0" applyAlignment="1" applyBorder="1" applyFont="1" applyNumberFormat="1">
      <alignment shrinkToFit="0" wrapText="0"/>
    </xf>
    <xf borderId="8" fillId="4" fontId="30" numFmtId="0" xfId="0" applyAlignment="1" applyBorder="1" applyFont="1">
      <alignment horizontal="left" shrinkToFit="0" wrapText="0"/>
    </xf>
    <xf borderId="6" fillId="4" fontId="26" numFmtId="168" xfId="0" applyAlignment="1" applyBorder="1" applyFont="1" applyNumberFormat="1">
      <alignment shrinkToFit="0" wrapText="0"/>
    </xf>
    <xf borderId="0" fillId="4" fontId="46" numFmtId="167" xfId="0" applyFont="1" applyNumberFormat="1"/>
    <xf borderId="33" fillId="4" fontId="13" numFmtId="167" xfId="0" applyAlignment="1" applyBorder="1" applyFont="1" applyNumberFormat="1">
      <alignment shrinkToFit="0" wrapText="0"/>
    </xf>
    <xf borderId="29" fillId="4" fontId="13" numFmtId="167" xfId="0" applyAlignment="1" applyBorder="1" applyFont="1" applyNumberFormat="1">
      <alignment shrinkToFit="0" wrapText="0"/>
    </xf>
    <xf borderId="8" fillId="4" fontId="17" numFmtId="0" xfId="0" applyAlignment="1" applyBorder="1" applyFont="1">
      <alignment shrinkToFit="0" wrapText="0"/>
    </xf>
    <xf borderId="30" fillId="4" fontId="13" numFmtId="0" xfId="0" applyAlignment="1" applyBorder="1" applyFont="1">
      <alignment shrinkToFit="0" wrapText="0"/>
    </xf>
    <xf borderId="0" fillId="4" fontId="30" numFmtId="164" xfId="0" applyAlignment="1" applyFont="1" applyNumberFormat="1">
      <alignment shrinkToFit="0" wrapText="0"/>
    </xf>
    <xf borderId="6" fillId="4" fontId="13" numFmtId="167" xfId="0" applyAlignment="1" applyBorder="1" applyFont="1" applyNumberFormat="1">
      <alignment shrinkToFit="0" wrapText="0"/>
    </xf>
    <xf borderId="6" fillId="4" fontId="26" numFmtId="169" xfId="0" applyAlignment="1" applyBorder="1" applyFont="1" applyNumberFormat="1">
      <alignment shrinkToFit="0" wrapText="0"/>
    </xf>
    <xf borderId="24" fillId="4" fontId="42" numFmtId="0" xfId="0" applyAlignment="1" applyBorder="1" applyFont="1">
      <alignment shrinkToFit="0" wrapText="0"/>
    </xf>
    <xf borderId="0" fillId="0" fontId="3" numFmtId="1" xfId="0" applyFont="1" applyNumberFormat="1"/>
    <xf borderId="0" fillId="0" fontId="29" numFmtId="1" xfId="0" applyFont="1" applyNumberFormat="1"/>
    <xf borderId="0" fillId="0" fontId="3" numFmtId="1" xfId="0" applyAlignment="1" applyFont="1" applyNumberFormat="1">
      <alignment readingOrder="0"/>
    </xf>
    <xf borderId="0" fillId="4" fontId="26" numFmtId="9" xfId="0" applyAlignment="1" applyFont="1" applyNumberFormat="1">
      <alignment shrinkToFit="0" wrapText="0"/>
    </xf>
    <xf borderId="6" fillId="4" fontId="17" numFmtId="164" xfId="0" applyAlignment="1" applyBorder="1" applyFont="1" applyNumberFormat="1">
      <alignment shrinkToFit="0" wrapText="0"/>
    </xf>
    <xf borderId="6" fillId="4" fontId="13" numFmtId="0" xfId="0" applyAlignment="1" applyBorder="1" applyFont="1">
      <alignment horizontal="left" shrinkToFit="0" wrapText="0"/>
    </xf>
    <xf borderId="38" fillId="4" fontId="13" numFmtId="167" xfId="0" applyAlignment="1" applyBorder="1" applyFont="1" applyNumberFormat="1">
      <alignment shrinkToFit="0" wrapText="0"/>
    </xf>
    <xf borderId="24" fillId="4" fontId="26" numFmtId="167" xfId="0" applyAlignment="1" applyBorder="1" applyFont="1" applyNumberFormat="1">
      <alignment shrinkToFit="0" wrapText="0"/>
    </xf>
    <xf borderId="6" fillId="5" fontId="47" numFmtId="0" xfId="0" applyAlignment="1" applyBorder="1" applyFont="1">
      <alignment horizontal="center" shrinkToFit="0" wrapText="0"/>
    </xf>
    <xf borderId="29" fillId="4" fontId="30" numFmtId="164" xfId="0" applyAlignment="1" applyBorder="1" applyFont="1" applyNumberFormat="1">
      <alignment shrinkToFit="0" wrapText="0"/>
    </xf>
    <xf borderId="6" fillId="4" fontId="52" numFmtId="0" xfId="0" applyAlignment="1" applyBorder="1" applyFont="1">
      <alignment shrinkToFit="0" wrapText="0"/>
    </xf>
    <xf borderId="24" fillId="4" fontId="52" numFmtId="0" xfId="0" applyAlignment="1" applyBorder="1" applyFont="1">
      <alignment shrinkToFit="0" wrapText="0"/>
    </xf>
    <xf borderId="29" fillId="4" fontId="52" numFmtId="0" xfId="0" applyAlignment="1" applyBorder="1" applyFont="1">
      <alignment shrinkToFit="0" wrapText="0"/>
    </xf>
    <xf borderId="28" fillId="4" fontId="47" numFmtId="0" xfId="0" applyAlignment="1" applyBorder="1" applyFont="1">
      <alignment horizontal="center" readingOrder="0" shrinkToFit="0" vertical="center" wrapText="0"/>
    </xf>
    <xf borderId="0" fillId="4" fontId="52" numFmtId="0" xfId="0" applyAlignment="1" applyFont="1">
      <alignment shrinkToFit="0" wrapText="0"/>
    </xf>
    <xf borderId="6" fillId="4" fontId="47" numFmtId="0" xfId="0" applyAlignment="1" applyBorder="1" applyFont="1">
      <alignment shrinkToFit="0" wrapText="0"/>
    </xf>
    <xf borderId="6" fillId="4" fontId="47" numFmtId="164" xfId="0" applyAlignment="1" applyBorder="1" applyFont="1" applyNumberFormat="1">
      <alignment shrinkToFit="0" wrapText="0"/>
    </xf>
    <xf borderId="6" fillId="4" fontId="53" numFmtId="0" xfId="0" applyAlignment="1" applyBorder="1" applyFont="1">
      <alignment horizontal="left" shrinkToFit="0" wrapText="0"/>
    </xf>
    <xf borderId="0" fillId="4" fontId="53" numFmtId="0" xfId="0" applyAlignment="1" applyFont="1">
      <alignment horizontal="left" shrinkToFit="0" wrapText="0"/>
    </xf>
    <xf borderId="6" fillId="4" fontId="52" numFmtId="3" xfId="0" applyAlignment="1" applyBorder="1" applyFont="1" applyNumberFormat="1">
      <alignment shrinkToFit="0" wrapText="0"/>
    </xf>
    <xf borderId="24" fillId="4" fontId="13" numFmtId="0" xfId="0" applyAlignment="1" applyBorder="1" applyFont="1">
      <alignment shrinkToFit="0" wrapText="0"/>
    </xf>
    <xf borderId="29" fillId="4" fontId="13" numFmtId="0" xfId="0" applyAlignment="1" applyBorder="1" applyFont="1">
      <alignment shrinkToFit="0" wrapText="0"/>
    </xf>
    <xf borderId="6" fillId="4" fontId="17" numFmtId="0" xfId="0" applyAlignment="1" applyBorder="1" applyFont="1">
      <alignment horizontal="left" shrinkToFit="0" wrapText="0"/>
    </xf>
    <xf borderId="0" fillId="4" fontId="17" numFmtId="0" xfId="0" applyAlignment="1" applyFont="1">
      <alignment horizontal="left" shrinkToFit="0" wrapText="0"/>
    </xf>
    <xf borderId="7" fillId="2" fontId="18" numFmtId="0" xfId="0" applyAlignment="1" applyBorder="1" applyFont="1">
      <alignment horizontal="center" readingOrder="0" shrinkToFit="0" vertical="center" wrapText="0"/>
    </xf>
    <xf borderId="8" fillId="4" fontId="17" numFmtId="0" xfId="0" applyAlignment="1" applyBorder="1" applyFont="1">
      <alignment readingOrder="0" shrinkToFit="0" wrapText="0"/>
    </xf>
    <xf borderId="39" fillId="4" fontId="13" numFmtId="167" xfId="0" applyAlignment="1" applyBorder="1" applyFont="1" applyNumberFormat="1">
      <alignment shrinkToFit="0" wrapText="0"/>
    </xf>
    <xf borderId="6" fillId="4" fontId="26" numFmtId="169" xfId="0" applyAlignment="1" applyBorder="1" applyFont="1" applyNumberFormat="1">
      <alignment readingOrder="0" shrinkToFit="0" wrapText="0"/>
    </xf>
    <xf borderId="30" fillId="5" fontId="47" numFmtId="0" xfId="0" applyAlignment="1" applyBorder="1" applyFont="1">
      <alignment horizontal="center" readingOrder="0" shrinkToFit="0" vertical="center" wrapText="0"/>
    </xf>
    <xf borderId="6" fillId="4" fontId="26" numFmtId="3" xfId="0" applyAlignment="1" applyBorder="1" applyFont="1" applyNumberFormat="1">
      <alignment readingOrder="0" shrinkToFit="0" wrapText="0"/>
    </xf>
    <xf borderId="0" fillId="4" fontId="54" numFmtId="0" xfId="0" applyAlignment="1" applyFont="1">
      <alignment readingOrder="0" shrinkToFit="0" wrapText="0"/>
    </xf>
    <xf borderId="6" fillId="4" fontId="26" numFmtId="165" xfId="0" applyAlignment="1" applyBorder="1" applyFont="1" applyNumberFormat="1">
      <alignment readingOrder="0" shrinkToFit="0" wrapText="0"/>
    </xf>
    <xf borderId="24" fillId="4" fontId="42" numFmtId="0" xfId="0" applyAlignment="1" applyBorder="1" applyFont="1">
      <alignment readingOrder="0" shrinkToFit="0" wrapText="0"/>
    </xf>
    <xf borderId="6" fillId="4" fontId="26" numFmtId="10" xfId="0" applyAlignment="1" applyBorder="1" applyFont="1" applyNumberFormat="1">
      <alignment shrinkToFit="0" wrapText="0"/>
    </xf>
    <xf borderId="0" fillId="4" fontId="26" numFmtId="0" xfId="0" applyAlignment="1" applyFont="1">
      <alignment readingOrder="0" shrinkToFit="0" wrapText="0"/>
    </xf>
    <xf borderId="6" fillId="4" fontId="47" numFmtId="0" xfId="0" applyAlignment="1" applyBorder="1" applyFont="1">
      <alignment readingOrder="0" shrinkToFit="0" wrapText="0"/>
    </xf>
    <xf borderId="0" fillId="0" fontId="29" numFmtId="0" xfId="0" applyAlignment="1" applyFont="1">
      <alignment readingOrder="0"/>
    </xf>
    <xf borderId="0" fillId="0" fontId="29" numFmtId="0" xfId="0" applyFont="1"/>
    <xf borderId="0" fillId="0" fontId="3" numFmtId="0" xfId="0" applyFont="1"/>
    <xf borderId="0" fillId="0" fontId="55" numFmtId="0" xfId="0" applyAlignment="1" applyFont="1">
      <alignment readingOrder="0"/>
    </xf>
    <xf borderId="0" fillId="4" fontId="3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9" numFmtId="0" xfId="0" applyFont="1"/>
    <xf borderId="0" fillId="4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10" fontId="56" numFmtId="0" xfId="0" applyAlignment="1" applyFill="1" applyFont="1">
      <alignment horizontal="right" vertical="bottom"/>
    </xf>
    <xf borderId="0" fillId="0" fontId="19" numFmtId="164" xfId="0" applyAlignment="1" applyFont="1" applyNumberFormat="1">
      <alignment readingOrder="0"/>
    </xf>
    <xf borderId="0" fillId="0" fontId="19" numFmtId="10" xfId="0" applyFont="1" applyNumberFormat="1"/>
    <xf borderId="0" fillId="10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horizontal="right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164" xfId="0" applyAlignment="1" applyFont="1" applyNumberFormat="1">
      <alignment horizontal="right" vertical="bottom"/>
    </xf>
    <xf borderId="0" fillId="0" fontId="19" numFmtId="9" xfId="0" applyFont="1" applyNumberFormat="1"/>
    <xf borderId="0" fillId="0" fontId="19" numFmtId="164" xfId="0" applyFont="1" applyNumberFormat="1"/>
    <xf borderId="0" fillId="4" fontId="46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Operating 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'1. Total Operational Efficiency'!$E$53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'1. Total Operational Efficiency'!$E$54</c:f>
              <c:numCache/>
            </c:numRef>
          </c:val>
        </c:ser>
        <c:ser>
          <c:idx val="1"/>
          <c:order val="1"/>
          <c:tx>
            <c:strRef>
              <c:f>'1. Total Operational Efficiency'!$D$53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'1. Total Operational Efficiency'!$D$54</c:f>
              <c:numCache/>
            </c:numRef>
          </c:val>
        </c:ser>
        <c:axId val="684478373"/>
        <c:axId val="1683885407"/>
      </c:barChart>
      <c:catAx>
        <c:axId val="684478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885407"/>
      </c:catAx>
      <c:valAx>
        <c:axId val="1683885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Operating 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478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cost from outage/unavailability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 Total DevOps Productivity (s'!$C$46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val>
            <c:numRef>
              <c:f>'3. Total DevOps Productivity (s'!$C$47</c:f>
              <c:numCache/>
            </c:numRef>
          </c:val>
        </c:ser>
        <c:ser>
          <c:idx val="1"/>
          <c:order val="1"/>
          <c:tx>
            <c:strRef>
              <c:f>'3. Total DevOps Productivity (s'!$D$46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val>
            <c:numRef>
              <c:f>'3. Total DevOps Productivity (s'!$D$47</c:f>
              <c:numCache/>
            </c:numRef>
          </c:val>
        </c:ser>
        <c:ser>
          <c:idx val="2"/>
          <c:order val="2"/>
          <c:tx>
            <c:strRef>
              <c:f>'3. Total DevOps Productivity (s'!$E$46</c:f>
            </c:strRef>
          </c:tx>
          <c:val>
            <c:numRef>
              <c:f>'3. Total DevOps Productivity (s'!$E$47</c:f>
              <c:numCache/>
            </c:numRef>
          </c:val>
        </c:ser>
        <c:ser>
          <c:idx val="3"/>
          <c:order val="3"/>
          <c:tx>
            <c:strRef>
              <c:f>'3. Total DevOps Productivity (s'!$F$46</c:f>
            </c:strRef>
          </c:tx>
          <c:val>
            <c:numRef>
              <c:f>'3. Total DevOps Productivity (s'!$F$47</c:f>
              <c:numCache/>
            </c:numRef>
          </c:val>
        </c:ser>
        <c:ser>
          <c:idx val="4"/>
          <c:order val="4"/>
          <c:tx>
            <c:strRef>
              <c:f>'3. Total DevOps Productivity (s'!$G$46</c:f>
            </c:strRef>
          </c:tx>
          <c:val>
            <c:numRef>
              <c:f>'3. Total DevOps Productivity (s'!$G$47</c:f>
              <c:numCache/>
            </c:numRef>
          </c:val>
        </c:ser>
        <c:ser>
          <c:idx val="5"/>
          <c:order val="5"/>
          <c:tx>
            <c:strRef>
              <c:f>'3. Total DevOps Productivity (s'!$H$46</c:f>
            </c:strRef>
          </c:tx>
          <c:val>
            <c:numRef>
              <c:f>'3. Total DevOps Productivity (s'!$H$47</c:f>
              <c:numCache/>
            </c:numRef>
          </c:val>
        </c:ser>
        <c:ser>
          <c:idx val="6"/>
          <c:order val="6"/>
          <c:tx>
            <c:strRef>
              <c:f>'3. Total DevOps Productivity (s'!$I$46</c:f>
            </c:strRef>
          </c:tx>
          <c:val>
            <c:numRef>
              <c:f>'3. Total DevOps Productivity (s'!$I$47</c:f>
              <c:numCache/>
            </c:numRef>
          </c:val>
        </c:ser>
        <c:ser>
          <c:idx val="7"/>
          <c:order val="7"/>
          <c:tx>
            <c:strRef>
              <c:f>'3. Total DevOps Productivity (s'!$J$46</c:f>
            </c:strRef>
          </c:tx>
          <c:val>
            <c:numRef>
              <c:f>'3. Total DevOps Productivity (s'!$J$47</c:f>
              <c:numCache/>
            </c:numRef>
          </c:val>
        </c:ser>
        <c:ser>
          <c:idx val="8"/>
          <c:order val="8"/>
          <c:tx>
            <c:strRef>
              <c:f>'3. Total DevOps Productivity (s'!$K$46</c:f>
            </c:strRef>
          </c:tx>
          <c:val>
            <c:numRef>
              <c:f>'3. Total DevOps Productivity (s'!$K$47</c:f>
              <c:numCache/>
            </c:numRef>
          </c:val>
        </c:ser>
        <c:ser>
          <c:idx val="9"/>
          <c:order val="9"/>
          <c:tx>
            <c:strRef>
              <c:f>'3. Total DevOps Productivity (s'!$L$46</c:f>
            </c:strRef>
          </c:tx>
          <c:val>
            <c:numRef>
              <c:f>'3. Total DevOps Productivity (s'!$L$47</c:f>
              <c:numCache/>
            </c:numRef>
          </c:val>
        </c:ser>
        <c:ser>
          <c:idx val="10"/>
          <c:order val="10"/>
          <c:tx>
            <c:strRef>
              <c:f>'3. Total DevOps Productivity (s'!$M$46</c:f>
            </c:strRef>
          </c:tx>
          <c:val>
            <c:numRef>
              <c:f>'3. Total DevOps Productivity (s'!$M$47</c:f>
              <c:numCache/>
            </c:numRef>
          </c:val>
        </c:ser>
        <c:ser>
          <c:idx val="11"/>
          <c:order val="11"/>
          <c:tx>
            <c:strRef>
              <c:f>'3. Total DevOps Productivity (s'!$N$46</c:f>
            </c:strRef>
          </c:tx>
          <c:val>
            <c:numRef>
              <c:f>'3. Total DevOps Productivity (s'!$N$47</c:f>
              <c:numCache/>
            </c:numRef>
          </c:val>
        </c:ser>
        <c:ser>
          <c:idx val="12"/>
          <c:order val="12"/>
          <c:tx>
            <c:strRef>
              <c:f>'3. Total DevOps Productivity (s'!$O$46</c:f>
            </c:strRef>
          </c:tx>
          <c:val>
            <c:numRef>
              <c:f>'3. Total DevOps Productivity (s'!$O$47</c:f>
              <c:numCache/>
            </c:numRef>
          </c:val>
        </c:ser>
        <c:ser>
          <c:idx val="13"/>
          <c:order val="13"/>
          <c:tx>
            <c:strRef>
              <c:f>'3. Total DevOps Productivity (s'!$P$46</c:f>
            </c:strRef>
          </c:tx>
          <c:val>
            <c:numRef>
              <c:f>'3. Total DevOps Productivity (s'!$P$47</c:f>
              <c:numCache/>
            </c:numRef>
          </c:val>
        </c:ser>
        <c:ser>
          <c:idx val="14"/>
          <c:order val="14"/>
          <c:tx>
            <c:strRef>
              <c:f>'3. Total DevOps Productivity (s'!$Q$46</c:f>
            </c:strRef>
          </c:tx>
          <c:val>
            <c:numRef>
              <c:f>'3. Total DevOps Productivity (s'!$Q$47</c:f>
              <c:numCache/>
            </c:numRef>
          </c:val>
        </c:ser>
        <c:ser>
          <c:idx val="15"/>
          <c:order val="15"/>
          <c:tx>
            <c:strRef>
              <c:f>'3. Total DevOps Productivity (s'!$R$46</c:f>
            </c:strRef>
          </c:tx>
          <c:val>
            <c:numRef>
              <c:f>'3. Total DevOps Productivity (s'!$R$47</c:f>
              <c:numCache/>
            </c:numRef>
          </c:val>
        </c:ser>
        <c:ser>
          <c:idx val="16"/>
          <c:order val="16"/>
          <c:tx>
            <c:strRef>
              <c:f>'3. Total DevOps Productivity (s'!$S$46</c:f>
            </c:strRef>
          </c:tx>
          <c:val>
            <c:numRef>
              <c:f>'3. Total DevOps Productivity (s'!$S$47</c:f>
              <c:numCache/>
            </c:numRef>
          </c:val>
        </c:ser>
        <c:ser>
          <c:idx val="17"/>
          <c:order val="17"/>
          <c:tx>
            <c:strRef>
              <c:f>'3. Total DevOps Productivity (s'!$T$46</c:f>
            </c:strRef>
          </c:tx>
          <c:val>
            <c:numRef>
              <c:f>'3. Total DevOps Productivity (s'!$T$47</c:f>
              <c:numCache/>
            </c:numRef>
          </c:val>
        </c:ser>
        <c:ser>
          <c:idx val="18"/>
          <c:order val="18"/>
          <c:tx>
            <c:strRef>
              <c:f>'3. Total DevOps Productivity (s'!$U$46</c:f>
            </c:strRef>
          </c:tx>
          <c:val>
            <c:numRef>
              <c:f>'3. Total DevOps Productivity (s'!$U$47</c:f>
              <c:numCache/>
            </c:numRef>
          </c:val>
        </c:ser>
        <c:ser>
          <c:idx val="19"/>
          <c:order val="19"/>
          <c:tx>
            <c:strRef>
              <c:f>'3. Total DevOps Productivity (s'!$V$46</c:f>
            </c:strRef>
          </c:tx>
          <c:val>
            <c:numRef>
              <c:f>'3. Total DevOps Productivity (s'!$V$47</c:f>
              <c:numCache/>
            </c:numRef>
          </c:val>
        </c:ser>
        <c:ser>
          <c:idx val="20"/>
          <c:order val="20"/>
          <c:tx>
            <c:strRef>
              <c:f>'3. Total DevOps Productivity (s'!$W$46</c:f>
            </c:strRef>
          </c:tx>
          <c:val>
            <c:numRef>
              <c:f>'3. Total DevOps Productivity (s'!$W$47</c:f>
              <c:numCache/>
            </c:numRef>
          </c:val>
        </c:ser>
        <c:ser>
          <c:idx val="21"/>
          <c:order val="21"/>
          <c:tx>
            <c:strRef>
              <c:f>'3. Total DevOps Productivity (s'!$X$46</c:f>
            </c:strRef>
          </c:tx>
          <c:val>
            <c:numRef>
              <c:f>'3. Total DevOps Productivity (s'!$X$47</c:f>
              <c:numCache/>
            </c:numRef>
          </c:val>
        </c:ser>
        <c:ser>
          <c:idx val="22"/>
          <c:order val="22"/>
          <c:tx>
            <c:strRef>
              <c:f>'3. Total DevOps Productivity (s'!$Y$46</c:f>
            </c:strRef>
          </c:tx>
          <c:val>
            <c:numRef>
              <c:f>'3. Total DevOps Productivity (s'!$Y$47</c:f>
              <c:numCache/>
            </c:numRef>
          </c:val>
        </c:ser>
        <c:ser>
          <c:idx val="23"/>
          <c:order val="23"/>
          <c:tx>
            <c:strRef>
              <c:f>'3. Total DevOps Productivity (s'!$Z$46</c:f>
            </c:strRef>
          </c:tx>
          <c:val>
            <c:numRef>
              <c:f>'3. Total DevOps Productivity (s'!$Z$47</c:f>
              <c:numCache/>
            </c:numRef>
          </c:val>
        </c:ser>
        <c:ser>
          <c:idx val="24"/>
          <c:order val="24"/>
          <c:tx>
            <c:strRef>
              <c:f>'3. Total DevOps Productivity (s'!$AA$46</c:f>
            </c:strRef>
          </c:tx>
          <c:val>
            <c:numRef>
              <c:f>'3. Total DevOps Productivity (s'!$AA$47</c:f>
              <c:numCache/>
            </c:numRef>
          </c:val>
        </c:ser>
        <c:axId val="2041407196"/>
        <c:axId val="626278045"/>
      </c:barChart>
      <c:catAx>
        <c:axId val="2041407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278045"/>
      </c:catAx>
      <c:valAx>
        <c:axId val="626278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407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'2. Total Developer Productivity'!$C$43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Total Developer Productivity'!$B$44:$B$45</c:f>
            </c:strRef>
          </c:cat>
          <c:val>
            <c:numRef>
              <c:f>'2. Total Developer Productivity'!$C$44:$C$45</c:f>
              <c:numCache/>
            </c:numRef>
          </c:val>
        </c:ser>
        <c:ser>
          <c:idx val="1"/>
          <c:order val="1"/>
          <c:tx>
            <c:strRef>
              <c:f>'2. Total Developer Productivity'!$D$43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Total Developer Productivity'!$B$44:$B$45</c:f>
            </c:strRef>
          </c:cat>
          <c:val>
            <c:numRef>
              <c:f>'2. Total Developer Productivity'!$D$44</c:f>
              <c:numCache/>
            </c:numRef>
          </c:val>
        </c:ser>
        <c:axId val="2010484762"/>
        <c:axId val="1863572238"/>
      </c:barChart>
      <c:catAx>
        <c:axId val="201048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Roboto"/>
              </a:defRPr>
            </a:pPr>
          </a:p>
        </c:txPr>
        <c:crossAx val="1863572238"/>
      </c:catAx>
      <c:valAx>
        <c:axId val="1863572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Cost per 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Roboto"/>
              </a:defRPr>
            </a:pPr>
          </a:p>
        </c:txPr>
        <c:crossAx val="2010484762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'2. Total Developer Productivity'!$C$45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Total Developer Productivity'!$B$46</c:f>
            </c:strRef>
          </c:cat>
          <c:val>
            <c:numRef>
              <c:f>'2. Total Developer Productivity'!$C$46</c:f>
              <c:numCache/>
            </c:numRef>
          </c:val>
        </c:ser>
        <c:ser>
          <c:idx val="1"/>
          <c:order val="1"/>
          <c:tx>
            <c:strRef>
              <c:f>'2. Total Developer Productivity'!$D$45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Total Developer Productivity'!$B$46</c:f>
            </c:strRef>
          </c:cat>
          <c:val>
            <c:numRef>
              <c:f>'2. Total Developer Productivity'!$D$46</c:f>
              <c:numCache/>
            </c:numRef>
          </c:val>
        </c:ser>
        <c:axId val="1597028172"/>
        <c:axId val="523150936"/>
      </c:barChart>
      <c:catAx>
        <c:axId val="159702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Roboto"/>
              </a:defRPr>
            </a:pPr>
          </a:p>
        </c:txPr>
        <c:crossAx val="523150936"/>
      </c:catAx>
      <c:valAx>
        <c:axId val="523150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Roboto"/>
              </a:defRPr>
            </a:pPr>
          </a:p>
        </c:txPr>
        <c:crossAx val="1597028172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DevOps Cost per release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 Total DevOps Productivity (s'!$C$44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'3. Total DevOps Productivity (s'!$C$45</c:f>
              <c:numCache/>
            </c:numRef>
          </c:val>
        </c:ser>
        <c:ser>
          <c:idx val="1"/>
          <c:order val="1"/>
          <c:tx>
            <c:strRef>
              <c:f>'3. Total DevOps Productivity (s'!$D$44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'3. Total DevOps Productivity (s'!$D$45</c:f>
              <c:numCache/>
            </c:numRef>
          </c:val>
        </c:ser>
        <c:ser>
          <c:idx val="2"/>
          <c:order val="2"/>
          <c:tx>
            <c:strRef>
              <c:f>'3. Total DevOps Productivity (s'!$E$44</c:f>
            </c:strRef>
          </c:tx>
          <c:val>
            <c:numRef>
              <c:f>'3. Total DevOps Productivity (s'!$E$45</c:f>
              <c:numCache/>
            </c:numRef>
          </c:val>
        </c:ser>
        <c:ser>
          <c:idx val="3"/>
          <c:order val="3"/>
          <c:tx>
            <c:strRef>
              <c:f>'3. Total DevOps Productivity (s'!$F$44</c:f>
            </c:strRef>
          </c:tx>
          <c:val>
            <c:numRef>
              <c:f>'3. Total DevOps Productivity (s'!$F$45</c:f>
              <c:numCache/>
            </c:numRef>
          </c:val>
        </c:ser>
        <c:ser>
          <c:idx val="4"/>
          <c:order val="4"/>
          <c:tx>
            <c:strRef>
              <c:f>'3. Total DevOps Productivity (s'!$G$44</c:f>
            </c:strRef>
          </c:tx>
          <c:val>
            <c:numRef>
              <c:f>'3. Total DevOps Productivity (s'!$G$45</c:f>
              <c:numCache/>
            </c:numRef>
          </c:val>
        </c:ser>
        <c:ser>
          <c:idx val="5"/>
          <c:order val="5"/>
          <c:tx>
            <c:strRef>
              <c:f>'3. Total DevOps Productivity (s'!$H$44</c:f>
            </c:strRef>
          </c:tx>
          <c:val>
            <c:numRef>
              <c:f>'3. Total DevOps Productivity (s'!$H$45</c:f>
              <c:numCache/>
            </c:numRef>
          </c:val>
        </c:ser>
        <c:ser>
          <c:idx val="6"/>
          <c:order val="6"/>
          <c:tx>
            <c:strRef>
              <c:f>'3. Total DevOps Productivity (s'!$I$44</c:f>
            </c:strRef>
          </c:tx>
          <c:val>
            <c:numRef>
              <c:f>'3. Total DevOps Productivity (s'!$I$45</c:f>
              <c:numCache/>
            </c:numRef>
          </c:val>
        </c:ser>
        <c:ser>
          <c:idx val="7"/>
          <c:order val="7"/>
          <c:tx>
            <c:strRef>
              <c:f>'3. Total DevOps Productivity (s'!$J$44</c:f>
            </c:strRef>
          </c:tx>
          <c:val>
            <c:numRef>
              <c:f>'3. Total DevOps Productivity (s'!$J$45</c:f>
              <c:numCache/>
            </c:numRef>
          </c:val>
        </c:ser>
        <c:ser>
          <c:idx val="8"/>
          <c:order val="8"/>
          <c:tx>
            <c:strRef>
              <c:f>'3. Total DevOps Productivity (s'!$K$44</c:f>
            </c:strRef>
          </c:tx>
          <c:val>
            <c:numRef>
              <c:f>'3. Total DevOps Productivity (s'!$K$45</c:f>
              <c:numCache/>
            </c:numRef>
          </c:val>
        </c:ser>
        <c:ser>
          <c:idx val="9"/>
          <c:order val="9"/>
          <c:tx>
            <c:strRef>
              <c:f>'3. Total DevOps Productivity (s'!$L$44</c:f>
            </c:strRef>
          </c:tx>
          <c:val>
            <c:numRef>
              <c:f>'3. Total DevOps Productivity (s'!$L$45</c:f>
              <c:numCache/>
            </c:numRef>
          </c:val>
        </c:ser>
        <c:ser>
          <c:idx val="10"/>
          <c:order val="10"/>
          <c:tx>
            <c:strRef>
              <c:f>'3. Total DevOps Productivity (s'!$M$44</c:f>
            </c:strRef>
          </c:tx>
          <c:val>
            <c:numRef>
              <c:f>'3. Total DevOps Productivity (s'!$M$45</c:f>
              <c:numCache/>
            </c:numRef>
          </c:val>
        </c:ser>
        <c:ser>
          <c:idx val="11"/>
          <c:order val="11"/>
          <c:tx>
            <c:strRef>
              <c:f>'3. Total DevOps Productivity (s'!$N$44</c:f>
            </c:strRef>
          </c:tx>
          <c:val>
            <c:numRef>
              <c:f>'3. Total DevOps Productivity (s'!$N$45</c:f>
              <c:numCache/>
            </c:numRef>
          </c:val>
        </c:ser>
        <c:ser>
          <c:idx val="12"/>
          <c:order val="12"/>
          <c:tx>
            <c:strRef>
              <c:f>'3. Total DevOps Productivity (s'!$O$44</c:f>
            </c:strRef>
          </c:tx>
          <c:val>
            <c:numRef>
              <c:f>'3. Total DevOps Productivity (s'!$O$45</c:f>
              <c:numCache/>
            </c:numRef>
          </c:val>
        </c:ser>
        <c:ser>
          <c:idx val="13"/>
          <c:order val="13"/>
          <c:tx>
            <c:strRef>
              <c:f>'3. Total DevOps Productivity (s'!$P$44</c:f>
            </c:strRef>
          </c:tx>
          <c:val>
            <c:numRef>
              <c:f>'3. Total DevOps Productivity (s'!$P$45</c:f>
              <c:numCache/>
            </c:numRef>
          </c:val>
        </c:ser>
        <c:ser>
          <c:idx val="14"/>
          <c:order val="14"/>
          <c:tx>
            <c:strRef>
              <c:f>'3. Total DevOps Productivity (s'!$Q$44</c:f>
            </c:strRef>
          </c:tx>
          <c:val>
            <c:numRef>
              <c:f>'3. Total DevOps Productivity (s'!$Q$45</c:f>
              <c:numCache/>
            </c:numRef>
          </c:val>
        </c:ser>
        <c:ser>
          <c:idx val="15"/>
          <c:order val="15"/>
          <c:tx>
            <c:strRef>
              <c:f>'3. Total DevOps Productivity (s'!$R$44</c:f>
            </c:strRef>
          </c:tx>
          <c:val>
            <c:numRef>
              <c:f>'3. Total DevOps Productivity (s'!$R$45</c:f>
              <c:numCache/>
            </c:numRef>
          </c:val>
        </c:ser>
        <c:ser>
          <c:idx val="16"/>
          <c:order val="16"/>
          <c:tx>
            <c:strRef>
              <c:f>'3. Total DevOps Productivity (s'!$S$44</c:f>
            </c:strRef>
          </c:tx>
          <c:val>
            <c:numRef>
              <c:f>'3. Total DevOps Productivity (s'!$S$45</c:f>
              <c:numCache/>
            </c:numRef>
          </c:val>
        </c:ser>
        <c:ser>
          <c:idx val="17"/>
          <c:order val="17"/>
          <c:tx>
            <c:strRef>
              <c:f>'3. Total DevOps Productivity (s'!$T$44</c:f>
            </c:strRef>
          </c:tx>
          <c:val>
            <c:numRef>
              <c:f>'3. Total DevOps Productivity (s'!$T$45</c:f>
              <c:numCache/>
            </c:numRef>
          </c:val>
        </c:ser>
        <c:ser>
          <c:idx val="18"/>
          <c:order val="18"/>
          <c:tx>
            <c:strRef>
              <c:f>'3. Total DevOps Productivity (s'!$U$44</c:f>
            </c:strRef>
          </c:tx>
          <c:val>
            <c:numRef>
              <c:f>'3. Total DevOps Productivity (s'!$U$45</c:f>
              <c:numCache/>
            </c:numRef>
          </c:val>
        </c:ser>
        <c:ser>
          <c:idx val="19"/>
          <c:order val="19"/>
          <c:tx>
            <c:strRef>
              <c:f>'3. Total DevOps Productivity (s'!$V$44</c:f>
            </c:strRef>
          </c:tx>
          <c:val>
            <c:numRef>
              <c:f>'3. Total DevOps Productivity (s'!$V$45</c:f>
              <c:numCache/>
            </c:numRef>
          </c:val>
        </c:ser>
        <c:ser>
          <c:idx val="20"/>
          <c:order val="20"/>
          <c:tx>
            <c:strRef>
              <c:f>'3. Total DevOps Productivity (s'!$W$44</c:f>
            </c:strRef>
          </c:tx>
          <c:val>
            <c:numRef>
              <c:f>'3. Total DevOps Productivity (s'!$W$45</c:f>
              <c:numCache/>
            </c:numRef>
          </c:val>
        </c:ser>
        <c:ser>
          <c:idx val="21"/>
          <c:order val="21"/>
          <c:tx>
            <c:strRef>
              <c:f>'3. Total DevOps Productivity (s'!$X$44</c:f>
            </c:strRef>
          </c:tx>
          <c:val>
            <c:numRef>
              <c:f>'3. Total DevOps Productivity (s'!$X$45</c:f>
              <c:numCache/>
            </c:numRef>
          </c:val>
        </c:ser>
        <c:ser>
          <c:idx val="22"/>
          <c:order val="22"/>
          <c:tx>
            <c:strRef>
              <c:f>'3. Total DevOps Productivity (s'!$Y$44</c:f>
            </c:strRef>
          </c:tx>
          <c:val>
            <c:numRef>
              <c:f>'3. Total DevOps Productivity (s'!$Y$45</c:f>
              <c:numCache/>
            </c:numRef>
          </c:val>
        </c:ser>
        <c:ser>
          <c:idx val="23"/>
          <c:order val="23"/>
          <c:tx>
            <c:strRef>
              <c:f>'3. Total DevOps Productivity (s'!$Z$44</c:f>
            </c:strRef>
          </c:tx>
          <c:val>
            <c:numRef>
              <c:f>'3. Total DevOps Productivity (s'!$Z$45</c:f>
              <c:numCache/>
            </c:numRef>
          </c:val>
        </c:ser>
        <c:ser>
          <c:idx val="24"/>
          <c:order val="24"/>
          <c:tx>
            <c:strRef>
              <c:f>'3. Total DevOps Productivity (s'!$AA$44</c:f>
            </c:strRef>
          </c:tx>
          <c:val>
            <c:numRef>
              <c:f>'3. Total DevOps Productivity (s'!$AA$45</c:f>
              <c:numCache/>
            </c:numRef>
          </c:val>
        </c:ser>
        <c:axId val="1518237778"/>
        <c:axId val="238732566"/>
      </c:barChart>
      <c:catAx>
        <c:axId val="1518237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732566"/>
      </c:catAx>
      <c:valAx>
        <c:axId val="238732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237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cost from outage/unavailability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 Total DevOps Productivity (s'!$C$46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'3. Total DevOps Productivity (s'!$C$47</c:f>
              <c:numCache/>
            </c:numRef>
          </c:val>
        </c:ser>
        <c:ser>
          <c:idx val="1"/>
          <c:order val="1"/>
          <c:tx>
            <c:strRef>
              <c:f>'3. Total DevOps Productivity (s'!$D$46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'3. Total DevOps Productivity (s'!$D$47</c:f>
              <c:numCache/>
            </c:numRef>
          </c:val>
        </c:ser>
        <c:ser>
          <c:idx val="2"/>
          <c:order val="2"/>
          <c:tx>
            <c:strRef>
              <c:f>'3. Total DevOps Productivity (s'!$E$46</c:f>
            </c:strRef>
          </c:tx>
          <c:val>
            <c:numRef>
              <c:f>'3. Total DevOps Productivity (s'!$E$47</c:f>
              <c:numCache/>
            </c:numRef>
          </c:val>
        </c:ser>
        <c:ser>
          <c:idx val="3"/>
          <c:order val="3"/>
          <c:tx>
            <c:strRef>
              <c:f>'3. Total DevOps Productivity (s'!$F$46</c:f>
            </c:strRef>
          </c:tx>
          <c:val>
            <c:numRef>
              <c:f>'3. Total DevOps Productivity (s'!$F$47</c:f>
              <c:numCache/>
            </c:numRef>
          </c:val>
        </c:ser>
        <c:ser>
          <c:idx val="4"/>
          <c:order val="4"/>
          <c:tx>
            <c:strRef>
              <c:f>'3. Total DevOps Productivity (s'!$G$46</c:f>
            </c:strRef>
          </c:tx>
          <c:val>
            <c:numRef>
              <c:f>'3. Total DevOps Productivity (s'!$G$47</c:f>
              <c:numCache/>
            </c:numRef>
          </c:val>
        </c:ser>
        <c:ser>
          <c:idx val="5"/>
          <c:order val="5"/>
          <c:tx>
            <c:strRef>
              <c:f>'3. Total DevOps Productivity (s'!$H$46</c:f>
            </c:strRef>
          </c:tx>
          <c:val>
            <c:numRef>
              <c:f>'3. Total DevOps Productivity (s'!$H$47</c:f>
              <c:numCache/>
            </c:numRef>
          </c:val>
        </c:ser>
        <c:ser>
          <c:idx val="6"/>
          <c:order val="6"/>
          <c:tx>
            <c:strRef>
              <c:f>'3. Total DevOps Productivity (s'!$I$46</c:f>
            </c:strRef>
          </c:tx>
          <c:val>
            <c:numRef>
              <c:f>'3. Total DevOps Productivity (s'!$I$47</c:f>
              <c:numCache/>
            </c:numRef>
          </c:val>
        </c:ser>
        <c:ser>
          <c:idx val="7"/>
          <c:order val="7"/>
          <c:tx>
            <c:strRef>
              <c:f>'3. Total DevOps Productivity (s'!$J$46</c:f>
            </c:strRef>
          </c:tx>
          <c:val>
            <c:numRef>
              <c:f>'3. Total DevOps Productivity (s'!$J$47</c:f>
              <c:numCache/>
            </c:numRef>
          </c:val>
        </c:ser>
        <c:ser>
          <c:idx val="8"/>
          <c:order val="8"/>
          <c:tx>
            <c:strRef>
              <c:f>'3. Total DevOps Productivity (s'!$K$46</c:f>
            </c:strRef>
          </c:tx>
          <c:val>
            <c:numRef>
              <c:f>'3. Total DevOps Productivity (s'!$K$47</c:f>
              <c:numCache/>
            </c:numRef>
          </c:val>
        </c:ser>
        <c:ser>
          <c:idx val="9"/>
          <c:order val="9"/>
          <c:tx>
            <c:strRef>
              <c:f>'3. Total DevOps Productivity (s'!$L$46</c:f>
            </c:strRef>
          </c:tx>
          <c:val>
            <c:numRef>
              <c:f>'3. Total DevOps Productivity (s'!$L$47</c:f>
              <c:numCache/>
            </c:numRef>
          </c:val>
        </c:ser>
        <c:ser>
          <c:idx val="10"/>
          <c:order val="10"/>
          <c:tx>
            <c:strRef>
              <c:f>'3. Total DevOps Productivity (s'!$M$46</c:f>
            </c:strRef>
          </c:tx>
          <c:val>
            <c:numRef>
              <c:f>'3. Total DevOps Productivity (s'!$M$47</c:f>
              <c:numCache/>
            </c:numRef>
          </c:val>
        </c:ser>
        <c:ser>
          <c:idx val="11"/>
          <c:order val="11"/>
          <c:tx>
            <c:strRef>
              <c:f>'3. Total DevOps Productivity (s'!$N$46</c:f>
            </c:strRef>
          </c:tx>
          <c:val>
            <c:numRef>
              <c:f>'3. Total DevOps Productivity (s'!$N$47</c:f>
              <c:numCache/>
            </c:numRef>
          </c:val>
        </c:ser>
        <c:ser>
          <c:idx val="12"/>
          <c:order val="12"/>
          <c:tx>
            <c:strRef>
              <c:f>'3. Total DevOps Productivity (s'!$O$46</c:f>
            </c:strRef>
          </c:tx>
          <c:val>
            <c:numRef>
              <c:f>'3. Total DevOps Productivity (s'!$O$47</c:f>
              <c:numCache/>
            </c:numRef>
          </c:val>
        </c:ser>
        <c:ser>
          <c:idx val="13"/>
          <c:order val="13"/>
          <c:tx>
            <c:strRef>
              <c:f>'3. Total DevOps Productivity (s'!$P$46</c:f>
            </c:strRef>
          </c:tx>
          <c:val>
            <c:numRef>
              <c:f>'3. Total DevOps Productivity (s'!$P$47</c:f>
              <c:numCache/>
            </c:numRef>
          </c:val>
        </c:ser>
        <c:ser>
          <c:idx val="14"/>
          <c:order val="14"/>
          <c:tx>
            <c:strRef>
              <c:f>'3. Total DevOps Productivity (s'!$Q$46</c:f>
            </c:strRef>
          </c:tx>
          <c:val>
            <c:numRef>
              <c:f>'3. Total DevOps Productivity (s'!$Q$47</c:f>
              <c:numCache/>
            </c:numRef>
          </c:val>
        </c:ser>
        <c:ser>
          <c:idx val="15"/>
          <c:order val="15"/>
          <c:tx>
            <c:strRef>
              <c:f>'3. Total DevOps Productivity (s'!$R$46</c:f>
            </c:strRef>
          </c:tx>
          <c:val>
            <c:numRef>
              <c:f>'3. Total DevOps Productivity (s'!$R$47</c:f>
              <c:numCache/>
            </c:numRef>
          </c:val>
        </c:ser>
        <c:ser>
          <c:idx val="16"/>
          <c:order val="16"/>
          <c:tx>
            <c:strRef>
              <c:f>'3. Total DevOps Productivity (s'!$S$46</c:f>
            </c:strRef>
          </c:tx>
          <c:val>
            <c:numRef>
              <c:f>'3. Total DevOps Productivity (s'!$S$47</c:f>
              <c:numCache/>
            </c:numRef>
          </c:val>
        </c:ser>
        <c:ser>
          <c:idx val="17"/>
          <c:order val="17"/>
          <c:tx>
            <c:strRef>
              <c:f>'3. Total DevOps Productivity (s'!$T$46</c:f>
            </c:strRef>
          </c:tx>
          <c:val>
            <c:numRef>
              <c:f>'3. Total DevOps Productivity (s'!$T$47</c:f>
              <c:numCache/>
            </c:numRef>
          </c:val>
        </c:ser>
        <c:ser>
          <c:idx val="18"/>
          <c:order val="18"/>
          <c:tx>
            <c:strRef>
              <c:f>'3. Total DevOps Productivity (s'!$U$46</c:f>
            </c:strRef>
          </c:tx>
          <c:val>
            <c:numRef>
              <c:f>'3. Total DevOps Productivity (s'!$U$47</c:f>
              <c:numCache/>
            </c:numRef>
          </c:val>
        </c:ser>
        <c:ser>
          <c:idx val="19"/>
          <c:order val="19"/>
          <c:tx>
            <c:strRef>
              <c:f>'3. Total DevOps Productivity (s'!$V$46</c:f>
            </c:strRef>
          </c:tx>
          <c:val>
            <c:numRef>
              <c:f>'3. Total DevOps Productivity (s'!$V$47</c:f>
              <c:numCache/>
            </c:numRef>
          </c:val>
        </c:ser>
        <c:ser>
          <c:idx val="20"/>
          <c:order val="20"/>
          <c:tx>
            <c:strRef>
              <c:f>'3. Total DevOps Productivity (s'!$W$46</c:f>
            </c:strRef>
          </c:tx>
          <c:val>
            <c:numRef>
              <c:f>'3. Total DevOps Productivity (s'!$W$47</c:f>
              <c:numCache/>
            </c:numRef>
          </c:val>
        </c:ser>
        <c:ser>
          <c:idx val="21"/>
          <c:order val="21"/>
          <c:tx>
            <c:strRef>
              <c:f>'3. Total DevOps Productivity (s'!$X$46</c:f>
            </c:strRef>
          </c:tx>
          <c:val>
            <c:numRef>
              <c:f>'3. Total DevOps Productivity (s'!$X$47</c:f>
              <c:numCache/>
            </c:numRef>
          </c:val>
        </c:ser>
        <c:ser>
          <c:idx val="22"/>
          <c:order val="22"/>
          <c:tx>
            <c:strRef>
              <c:f>'3. Total DevOps Productivity (s'!$Y$46</c:f>
            </c:strRef>
          </c:tx>
          <c:val>
            <c:numRef>
              <c:f>'3. Total DevOps Productivity (s'!$Y$47</c:f>
              <c:numCache/>
            </c:numRef>
          </c:val>
        </c:ser>
        <c:ser>
          <c:idx val="23"/>
          <c:order val="23"/>
          <c:tx>
            <c:strRef>
              <c:f>'3. Total DevOps Productivity (s'!$Z$46</c:f>
            </c:strRef>
          </c:tx>
          <c:val>
            <c:numRef>
              <c:f>'3. Total DevOps Productivity (s'!$Z$47</c:f>
              <c:numCache/>
            </c:numRef>
          </c:val>
        </c:ser>
        <c:ser>
          <c:idx val="24"/>
          <c:order val="24"/>
          <c:tx>
            <c:strRef>
              <c:f>'3. Total DevOps Productivity (s'!$AA$46</c:f>
            </c:strRef>
          </c:tx>
          <c:val>
            <c:numRef>
              <c:f>'3. Total DevOps Productivity (s'!$AA$47</c:f>
              <c:numCache/>
            </c:numRef>
          </c:val>
        </c:ser>
        <c:axId val="865439905"/>
        <c:axId val="1743813058"/>
      </c:barChart>
      <c:catAx>
        <c:axId val="865439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813058"/>
      </c:catAx>
      <c:valAx>
        <c:axId val="1743813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439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Infrastructure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'1. Total Operational Efficiency'!$D$53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cat>
            <c:strRef>
              <c:f>'1. Total Operational Efficiency'!$C$54</c:f>
            </c:strRef>
          </c:cat>
          <c:val>
            <c:numRef>
              <c:f>'1. Total Operational Efficiency'!$D$54</c:f>
              <c:numCache/>
            </c:numRef>
          </c:val>
        </c:ser>
        <c:ser>
          <c:idx val="1"/>
          <c:order val="1"/>
          <c:tx>
            <c:strRef>
              <c:f>'1. Total Operational Efficiency'!$E$53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cat>
            <c:strRef>
              <c:f>'1. Total Operational Efficiency'!$C$54</c:f>
            </c:strRef>
          </c:cat>
          <c:val>
            <c:numRef>
              <c:f>'1. Total Operational Efficiency'!$E$54</c:f>
              <c:numCache/>
            </c:numRef>
          </c:val>
        </c:ser>
        <c:axId val="42800234"/>
        <c:axId val="416834803"/>
      </c:barChart>
      <c:catAx>
        <c:axId val="42800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834803"/>
      </c:catAx>
      <c:valAx>
        <c:axId val="416834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00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per release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 Total Developer Productivity'!$C$43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val>
            <c:numRef>
              <c:f>'2. Total Developer Productivity'!$C$44:$C$45</c:f>
              <c:numCache/>
            </c:numRef>
          </c:val>
        </c:ser>
        <c:ser>
          <c:idx val="1"/>
          <c:order val="1"/>
          <c:tx>
            <c:strRef>
              <c:f>'2. Total Developer Productivity'!$D$43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'2. Total Developer Productivity'!$D$44:$D$45</c:f>
              <c:numCache/>
            </c:numRef>
          </c:val>
        </c:ser>
        <c:axId val="1554296931"/>
        <c:axId val="10080853"/>
      </c:barChart>
      <c:catAx>
        <c:axId val="1554296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Roboto"/>
              </a:defRPr>
            </a:pPr>
          </a:p>
        </c:txPr>
        <c:crossAx val="10080853"/>
      </c:catAx>
      <c:valAx>
        <c:axId val="10080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Cost per 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Roboto"/>
              </a:defRPr>
            </a:pPr>
          </a:p>
        </c:txPr>
        <c:crossAx val="1554296931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Developer Productivity - Releases/year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 Total Developer Productivity'!$C$45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Total Developer Productivity'!$B$46</c:f>
            </c:strRef>
          </c:cat>
          <c:val>
            <c:numRef>
              <c:f>'2. Total Developer Productivity'!$C$46</c:f>
              <c:numCache/>
            </c:numRef>
          </c:val>
        </c:ser>
        <c:ser>
          <c:idx val="1"/>
          <c:order val="1"/>
          <c:tx>
            <c:strRef>
              <c:f>'2. Total Developer Productivity'!$D$45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Total Developer Productivity'!$B$46</c:f>
            </c:strRef>
          </c:cat>
          <c:val>
            <c:numRef>
              <c:f>'2. Total Developer Productivity'!$D$46</c:f>
              <c:numCache/>
            </c:numRef>
          </c:val>
        </c:ser>
        <c:axId val="980727162"/>
        <c:axId val="347662460"/>
      </c:barChart>
      <c:catAx>
        <c:axId val="980727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Roboto"/>
              </a:defRPr>
            </a:pPr>
          </a:p>
        </c:txPr>
        <c:crossAx val="347662460"/>
      </c:catAx>
      <c:valAx>
        <c:axId val="347662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Roboto"/>
              </a:defRPr>
            </a:pPr>
          </a:p>
        </c:txPr>
        <c:crossAx val="980727162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DevOps Cost per release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 Total DevOps Productivity (s'!$C$44</c:f>
            </c:strRef>
          </c:tx>
          <c:spPr>
            <a:solidFill>
              <a:srgbClr val="20178A"/>
            </a:solidFill>
            <a:ln cmpd="sng">
              <a:solidFill>
                <a:srgbClr val="000000"/>
              </a:solidFill>
            </a:ln>
          </c:spPr>
          <c:val>
            <c:numRef>
              <c:f>'3. Total DevOps Productivity (s'!$C$45</c:f>
              <c:numCache/>
            </c:numRef>
          </c:val>
        </c:ser>
        <c:ser>
          <c:idx val="1"/>
          <c:order val="1"/>
          <c:tx>
            <c:strRef>
              <c:f>'3. Total DevOps Productivity (s'!$D$44</c:f>
            </c:strRef>
          </c:tx>
          <c:spPr>
            <a:solidFill>
              <a:srgbClr val="4455BB"/>
            </a:solidFill>
            <a:ln cmpd="sng">
              <a:solidFill>
                <a:srgbClr val="000000"/>
              </a:solidFill>
            </a:ln>
          </c:spPr>
          <c:val>
            <c:numRef>
              <c:f>'3. Total DevOps Productivity (s'!$D$45</c:f>
              <c:numCache/>
            </c:numRef>
          </c:val>
        </c:ser>
        <c:ser>
          <c:idx val="2"/>
          <c:order val="2"/>
          <c:tx>
            <c:strRef>
              <c:f>'3. Total DevOps Productivity (s'!$E$44</c:f>
            </c:strRef>
          </c:tx>
          <c:val>
            <c:numRef>
              <c:f>'3. Total DevOps Productivity (s'!$E$45</c:f>
              <c:numCache/>
            </c:numRef>
          </c:val>
        </c:ser>
        <c:ser>
          <c:idx val="3"/>
          <c:order val="3"/>
          <c:tx>
            <c:strRef>
              <c:f>'3. Total DevOps Productivity (s'!$F$44</c:f>
            </c:strRef>
          </c:tx>
          <c:val>
            <c:numRef>
              <c:f>'3. Total DevOps Productivity (s'!$F$45</c:f>
              <c:numCache/>
            </c:numRef>
          </c:val>
        </c:ser>
        <c:ser>
          <c:idx val="4"/>
          <c:order val="4"/>
          <c:tx>
            <c:strRef>
              <c:f>'3. Total DevOps Productivity (s'!$G$44</c:f>
            </c:strRef>
          </c:tx>
          <c:val>
            <c:numRef>
              <c:f>'3. Total DevOps Productivity (s'!$G$45</c:f>
              <c:numCache/>
            </c:numRef>
          </c:val>
        </c:ser>
        <c:ser>
          <c:idx val="5"/>
          <c:order val="5"/>
          <c:tx>
            <c:strRef>
              <c:f>'3. Total DevOps Productivity (s'!$H$44</c:f>
            </c:strRef>
          </c:tx>
          <c:val>
            <c:numRef>
              <c:f>'3. Total DevOps Productivity (s'!$H$45</c:f>
              <c:numCache/>
            </c:numRef>
          </c:val>
        </c:ser>
        <c:ser>
          <c:idx val="6"/>
          <c:order val="6"/>
          <c:tx>
            <c:strRef>
              <c:f>'3. Total DevOps Productivity (s'!$I$44</c:f>
            </c:strRef>
          </c:tx>
          <c:val>
            <c:numRef>
              <c:f>'3. Total DevOps Productivity (s'!$I$45</c:f>
              <c:numCache/>
            </c:numRef>
          </c:val>
        </c:ser>
        <c:ser>
          <c:idx val="7"/>
          <c:order val="7"/>
          <c:tx>
            <c:strRef>
              <c:f>'3. Total DevOps Productivity (s'!$J$44</c:f>
            </c:strRef>
          </c:tx>
          <c:val>
            <c:numRef>
              <c:f>'3. Total DevOps Productivity (s'!$J$45</c:f>
              <c:numCache/>
            </c:numRef>
          </c:val>
        </c:ser>
        <c:ser>
          <c:idx val="8"/>
          <c:order val="8"/>
          <c:tx>
            <c:strRef>
              <c:f>'3. Total DevOps Productivity (s'!$K$44</c:f>
            </c:strRef>
          </c:tx>
          <c:val>
            <c:numRef>
              <c:f>'3. Total DevOps Productivity (s'!$K$45</c:f>
              <c:numCache/>
            </c:numRef>
          </c:val>
        </c:ser>
        <c:ser>
          <c:idx val="9"/>
          <c:order val="9"/>
          <c:tx>
            <c:strRef>
              <c:f>'3. Total DevOps Productivity (s'!$L$44</c:f>
            </c:strRef>
          </c:tx>
          <c:val>
            <c:numRef>
              <c:f>'3. Total DevOps Productivity (s'!$L$45</c:f>
              <c:numCache/>
            </c:numRef>
          </c:val>
        </c:ser>
        <c:ser>
          <c:idx val="10"/>
          <c:order val="10"/>
          <c:tx>
            <c:strRef>
              <c:f>'3. Total DevOps Productivity (s'!$M$44</c:f>
            </c:strRef>
          </c:tx>
          <c:val>
            <c:numRef>
              <c:f>'3. Total DevOps Productivity (s'!$M$45</c:f>
              <c:numCache/>
            </c:numRef>
          </c:val>
        </c:ser>
        <c:ser>
          <c:idx val="11"/>
          <c:order val="11"/>
          <c:tx>
            <c:strRef>
              <c:f>'3. Total DevOps Productivity (s'!$N$44</c:f>
            </c:strRef>
          </c:tx>
          <c:val>
            <c:numRef>
              <c:f>'3. Total DevOps Productivity (s'!$N$45</c:f>
              <c:numCache/>
            </c:numRef>
          </c:val>
        </c:ser>
        <c:ser>
          <c:idx val="12"/>
          <c:order val="12"/>
          <c:tx>
            <c:strRef>
              <c:f>'3. Total DevOps Productivity (s'!$O$44</c:f>
            </c:strRef>
          </c:tx>
          <c:val>
            <c:numRef>
              <c:f>'3. Total DevOps Productivity (s'!$O$45</c:f>
              <c:numCache/>
            </c:numRef>
          </c:val>
        </c:ser>
        <c:ser>
          <c:idx val="13"/>
          <c:order val="13"/>
          <c:tx>
            <c:strRef>
              <c:f>'3. Total DevOps Productivity (s'!$P$44</c:f>
            </c:strRef>
          </c:tx>
          <c:val>
            <c:numRef>
              <c:f>'3. Total DevOps Productivity (s'!$P$45</c:f>
              <c:numCache/>
            </c:numRef>
          </c:val>
        </c:ser>
        <c:ser>
          <c:idx val="14"/>
          <c:order val="14"/>
          <c:tx>
            <c:strRef>
              <c:f>'3. Total DevOps Productivity (s'!$Q$44</c:f>
            </c:strRef>
          </c:tx>
          <c:val>
            <c:numRef>
              <c:f>'3. Total DevOps Productivity (s'!$Q$45</c:f>
              <c:numCache/>
            </c:numRef>
          </c:val>
        </c:ser>
        <c:ser>
          <c:idx val="15"/>
          <c:order val="15"/>
          <c:tx>
            <c:strRef>
              <c:f>'3. Total DevOps Productivity (s'!$R$44</c:f>
            </c:strRef>
          </c:tx>
          <c:val>
            <c:numRef>
              <c:f>'3. Total DevOps Productivity (s'!$R$45</c:f>
              <c:numCache/>
            </c:numRef>
          </c:val>
        </c:ser>
        <c:ser>
          <c:idx val="16"/>
          <c:order val="16"/>
          <c:tx>
            <c:strRef>
              <c:f>'3. Total DevOps Productivity (s'!$S$44</c:f>
            </c:strRef>
          </c:tx>
          <c:val>
            <c:numRef>
              <c:f>'3. Total DevOps Productivity (s'!$S$45</c:f>
              <c:numCache/>
            </c:numRef>
          </c:val>
        </c:ser>
        <c:ser>
          <c:idx val="17"/>
          <c:order val="17"/>
          <c:tx>
            <c:strRef>
              <c:f>'3. Total DevOps Productivity (s'!$T$44</c:f>
            </c:strRef>
          </c:tx>
          <c:val>
            <c:numRef>
              <c:f>'3. Total DevOps Productivity (s'!$T$45</c:f>
              <c:numCache/>
            </c:numRef>
          </c:val>
        </c:ser>
        <c:ser>
          <c:idx val="18"/>
          <c:order val="18"/>
          <c:tx>
            <c:strRef>
              <c:f>'3. Total DevOps Productivity (s'!$U$44</c:f>
            </c:strRef>
          </c:tx>
          <c:val>
            <c:numRef>
              <c:f>'3. Total DevOps Productivity (s'!$U$45</c:f>
              <c:numCache/>
            </c:numRef>
          </c:val>
        </c:ser>
        <c:ser>
          <c:idx val="19"/>
          <c:order val="19"/>
          <c:tx>
            <c:strRef>
              <c:f>'3. Total DevOps Productivity (s'!$V$44</c:f>
            </c:strRef>
          </c:tx>
          <c:val>
            <c:numRef>
              <c:f>'3. Total DevOps Productivity (s'!$V$45</c:f>
              <c:numCache/>
            </c:numRef>
          </c:val>
        </c:ser>
        <c:ser>
          <c:idx val="20"/>
          <c:order val="20"/>
          <c:tx>
            <c:strRef>
              <c:f>'3. Total DevOps Productivity (s'!$W$44</c:f>
            </c:strRef>
          </c:tx>
          <c:val>
            <c:numRef>
              <c:f>'3. Total DevOps Productivity (s'!$W$45</c:f>
              <c:numCache/>
            </c:numRef>
          </c:val>
        </c:ser>
        <c:ser>
          <c:idx val="21"/>
          <c:order val="21"/>
          <c:tx>
            <c:strRef>
              <c:f>'3. Total DevOps Productivity (s'!$X$44</c:f>
            </c:strRef>
          </c:tx>
          <c:val>
            <c:numRef>
              <c:f>'3. Total DevOps Productivity (s'!$X$45</c:f>
              <c:numCache/>
            </c:numRef>
          </c:val>
        </c:ser>
        <c:ser>
          <c:idx val="22"/>
          <c:order val="22"/>
          <c:tx>
            <c:strRef>
              <c:f>'3. Total DevOps Productivity (s'!$Y$44</c:f>
            </c:strRef>
          </c:tx>
          <c:val>
            <c:numRef>
              <c:f>'3. Total DevOps Productivity (s'!$Y$45</c:f>
              <c:numCache/>
            </c:numRef>
          </c:val>
        </c:ser>
        <c:ser>
          <c:idx val="23"/>
          <c:order val="23"/>
          <c:tx>
            <c:strRef>
              <c:f>'3. Total DevOps Productivity (s'!$Z$44</c:f>
            </c:strRef>
          </c:tx>
          <c:val>
            <c:numRef>
              <c:f>'3. Total DevOps Productivity (s'!$Z$45</c:f>
              <c:numCache/>
            </c:numRef>
          </c:val>
        </c:ser>
        <c:ser>
          <c:idx val="24"/>
          <c:order val="24"/>
          <c:tx>
            <c:strRef>
              <c:f>'3. Total DevOps Productivity (s'!$AA$44</c:f>
            </c:strRef>
          </c:tx>
          <c:val>
            <c:numRef>
              <c:f>'3. Total DevOps Productivity (s'!$AA$45</c:f>
              <c:numCache/>
            </c:numRef>
          </c:val>
        </c:ser>
        <c:axId val="966062403"/>
        <c:axId val="1658454026"/>
      </c:barChart>
      <c:catAx>
        <c:axId val="966062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454026"/>
      </c:catAx>
      <c:valAx>
        <c:axId val="1658454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062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11</xdr:row>
      <xdr:rowOff>152400</xdr:rowOff>
    </xdr:from>
    <xdr:ext cx="10382250" cy="58388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990850" cy="11144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17</xdr:row>
      <xdr:rowOff>38100</xdr:rowOff>
    </xdr:from>
    <xdr:ext cx="7010400" cy="2647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23</xdr:row>
      <xdr:rowOff>38100</xdr:rowOff>
    </xdr:from>
    <xdr:ext cx="4162425" cy="5219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</xdr:colOff>
      <xdr:row>23</xdr:row>
      <xdr:rowOff>9525</xdr:rowOff>
    </xdr:from>
    <xdr:ext cx="3743325" cy="5267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28575</xdr:colOff>
      <xdr:row>23</xdr:row>
      <xdr:rowOff>19050</xdr:rowOff>
    </xdr:from>
    <xdr:ext cx="3667125" cy="5267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28575</xdr:colOff>
      <xdr:row>23</xdr:row>
      <xdr:rowOff>85725</xdr:rowOff>
    </xdr:from>
    <xdr:ext cx="4124325" cy="2343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28575</xdr:colOff>
      <xdr:row>36</xdr:row>
      <xdr:rowOff>95250</xdr:rowOff>
    </xdr:from>
    <xdr:ext cx="4162425" cy="2609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781050</xdr:colOff>
      <xdr:row>4</xdr:row>
      <xdr:rowOff>66675</xdr:rowOff>
    </xdr:from>
    <xdr:ext cx="7600950" cy="286702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9</xdr:row>
      <xdr:rowOff>38100</xdr:rowOff>
    </xdr:from>
    <xdr:ext cx="5572125" cy="5153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476250</xdr:colOff>
      <xdr:row>22</xdr:row>
      <xdr:rowOff>123825</xdr:rowOff>
    </xdr:from>
    <xdr:ext cx="5381625" cy="20288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</xdr:colOff>
      <xdr:row>6</xdr:row>
      <xdr:rowOff>142875</xdr:rowOff>
    </xdr:from>
    <xdr:ext cx="2914650" cy="3648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133350</xdr:colOff>
      <xdr:row>32</xdr:row>
      <xdr:rowOff>57150</xdr:rowOff>
    </xdr:from>
    <xdr:ext cx="3438525" cy="4057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628650</xdr:colOff>
      <xdr:row>6</xdr:row>
      <xdr:rowOff>114300</xdr:rowOff>
    </xdr:from>
    <xdr:ext cx="4914900" cy="2790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27</xdr:row>
      <xdr:rowOff>47625</xdr:rowOff>
    </xdr:from>
    <xdr:ext cx="4914900" cy="3038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finkube.io/" TargetMode="External"/><Relationship Id="rId2" Type="http://schemas.openxmlformats.org/officeDocument/2006/relationships/hyperlink" Target="http://www.finkube.io/" TargetMode="External"/><Relationship Id="rId3" Type="http://schemas.openxmlformats.org/officeDocument/2006/relationships/hyperlink" Target="http://landscape.cncf.io/" TargetMode="External"/><Relationship Id="rId4" Type="http://schemas.openxmlformats.org/officeDocument/2006/relationships/hyperlink" Target="http://landscape.cncf.io/" TargetMode="External"/><Relationship Id="rId5" Type="http://schemas.openxmlformats.org/officeDocument/2006/relationships/hyperlink" Target="https://docs.google.com/presentation/d/1JDJ3ohZ-ziEpSjGDnrepD0dUfDfwSgt1/edit" TargetMode="External"/><Relationship Id="rId6" Type="http://schemas.openxmlformats.org/officeDocument/2006/relationships/hyperlink" Target="https://www.apache.org/licenses/LICENSE-2.0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inkube.io/" TargetMode="External"/><Relationship Id="rId2" Type="http://schemas.openxmlformats.org/officeDocument/2006/relationships/hyperlink" Target="https://www.apache.org/licenses/LICENSE-2.0" TargetMode="External"/><Relationship Id="rId3" Type="http://schemas.openxmlformats.org/officeDocument/2006/relationships/hyperlink" Target="http://landscape.cncf.io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tatuscast.com/saas-application-uptime/" TargetMode="External"/><Relationship Id="rId2" Type="http://schemas.openxmlformats.org/officeDocument/2006/relationships/hyperlink" Target="https://blogs.gartner.com/andrew-lerner/2014/07/16/the-cost-of-downtime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5.57"/>
    <col customWidth="1" min="6" max="6" width="74.14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0</v>
      </c>
      <c r="B7" s="1"/>
      <c r="C7" s="1"/>
      <c r="D7" s="4"/>
      <c r="F7" s="5" t="s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/>
      <c r="B9" s="8"/>
      <c r="C9" s="8"/>
      <c r="D9" s="8"/>
      <c r="E9" s="8"/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2</v>
      </c>
      <c r="B10" s="11"/>
      <c r="C10" s="11"/>
      <c r="D10" s="11"/>
      <c r="E10" s="11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 t="s">
        <v>3</v>
      </c>
      <c r="B11" s="11"/>
      <c r="C11" s="11"/>
      <c r="D11" s="11"/>
      <c r="E11" s="11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4" t="s">
        <v>4</v>
      </c>
      <c r="B12" s="11"/>
      <c r="C12" s="11"/>
      <c r="D12" s="11"/>
      <c r="E12" s="11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5" t="s">
        <v>5</v>
      </c>
      <c r="B13" s="11"/>
      <c r="C13" s="11"/>
      <c r="D13" s="11"/>
      <c r="E13" s="11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6"/>
      <c r="B14" s="11"/>
      <c r="C14" s="11"/>
      <c r="D14" s="11"/>
      <c r="E14" s="11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7" t="s">
        <v>6</v>
      </c>
      <c r="B15" s="11"/>
      <c r="C15" s="11"/>
      <c r="D15" s="11"/>
      <c r="E15" s="11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5" t="s">
        <v>7</v>
      </c>
      <c r="B16" s="11"/>
      <c r="C16" s="11"/>
      <c r="D16" s="11"/>
      <c r="E16" s="11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4" t="s">
        <v>8</v>
      </c>
      <c r="B17" s="11"/>
      <c r="C17" s="11"/>
      <c r="D17" s="11"/>
      <c r="E17" s="11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8" t="s">
        <v>9</v>
      </c>
      <c r="B18" s="11"/>
      <c r="C18" s="11"/>
      <c r="D18" s="11"/>
      <c r="E18" s="11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9"/>
      <c r="B19" s="11"/>
      <c r="C19" s="11"/>
      <c r="D19" s="11"/>
      <c r="E19" s="11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9" t="s">
        <v>10</v>
      </c>
      <c r="B20" s="11"/>
      <c r="C20" s="11"/>
      <c r="D20" s="11"/>
      <c r="E20" s="11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4" t="s">
        <v>11</v>
      </c>
      <c r="B21" s="11"/>
      <c r="C21" s="11"/>
      <c r="D21" s="11"/>
      <c r="E21" s="11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4" t="s">
        <v>12</v>
      </c>
      <c r="B22" s="11"/>
      <c r="C22" s="11"/>
      <c r="D22" s="11"/>
      <c r="E22" s="11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20" t="s">
        <v>13</v>
      </c>
      <c r="B23" s="8"/>
      <c r="C23" s="8"/>
      <c r="D23" s="8"/>
      <c r="E23" s="8"/>
      <c r="F23" s="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 t="s">
        <v>14</v>
      </c>
      <c r="B24" s="8"/>
      <c r="C24" s="8"/>
      <c r="D24" s="8"/>
      <c r="E24" s="8"/>
      <c r="F24" s="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2"/>
      <c r="B25" s="8"/>
      <c r="C25" s="8"/>
      <c r="D25" s="8"/>
      <c r="E25" s="8"/>
      <c r="F25" s="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3" t="s">
        <v>15</v>
      </c>
      <c r="B26" s="24"/>
      <c r="C26" s="24"/>
      <c r="D26" s="24"/>
      <c r="E26" s="24"/>
      <c r="F26" s="2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1">
    <mergeCell ref="D7:E7"/>
  </mergeCells>
  <hyperlinks>
    <hyperlink r:id="rId1" ref="F7"/>
    <hyperlink r:id="rId2" ref="A13"/>
    <hyperlink r:id="rId3" ref="A16"/>
    <hyperlink r:id="rId4" ref="A18"/>
    <hyperlink r:id="rId5" location="slide=id.g169737420f5_1_33" ref="A24"/>
    <hyperlink r:id="rId6" ref="A26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2" width="49.57"/>
    <col customWidth="1" min="3" max="3" width="77.43"/>
    <col customWidth="1" min="4" max="4" width="48.71"/>
    <col customWidth="1" min="5" max="5" width="10.57"/>
    <col customWidth="1" min="6" max="6" width="14.43"/>
    <col customWidth="1" min="7" max="7" width="15.0"/>
  </cols>
  <sheetData>
    <row r="1" ht="15.75" customHeight="1">
      <c r="A1" s="26"/>
      <c r="B1" s="27" t="s">
        <v>16</v>
      </c>
      <c r="C1" s="28"/>
      <c r="D1" s="26"/>
      <c r="E1" s="26"/>
      <c r="F1" s="26"/>
      <c r="G1" s="26"/>
    </row>
    <row r="2" ht="15.75" customHeight="1">
      <c r="A2" s="26"/>
      <c r="B2" s="29" t="s">
        <v>17</v>
      </c>
      <c r="C2" s="30"/>
      <c r="D2" s="31"/>
      <c r="E2" s="31"/>
      <c r="F2" s="31"/>
      <c r="G2" s="31"/>
    </row>
    <row r="3" ht="15.75" customHeight="1">
      <c r="A3" s="26"/>
      <c r="B3" s="32"/>
      <c r="C3" s="30"/>
      <c r="D3" s="31"/>
      <c r="E3" s="31"/>
      <c r="F3" s="31"/>
      <c r="G3" s="31"/>
    </row>
    <row r="4" ht="15.75" customHeight="1">
      <c r="A4" s="26"/>
      <c r="B4" s="33" t="s">
        <v>18</v>
      </c>
      <c r="C4" s="34"/>
      <c r="D4" s="34"/>
      <c r="E4" s="34"/>
      <c r="F4" s="34"/>
      <c r="G4" s="34"/>
    </row>
    <row r="5" ht="6.0" customHeight="1">
      <c r="A5" s="26"/>
      <c r="B5" s="35"/>
      <c r="C5" s="35"/>
      <c r="D5" s="35"/>
      <c r="E5" s="35"/>
      <c r="F5" s="35"/>
      <c r="G5" s="35"/>
    </row>
    <row r="6" ht="15.75" customHeight="1">
      <c r="A6" s="31"/>
      <c r="B6" s="36" t="s">
        <v>19</v>
      </c>
      <c r="C6" s="37"/>
      <c r="D6" s="37"/>
      <c r="E6" s="37"/>
      <c r="F6" s="37"/>
      <c r="G6" s="38"/>
    </row>
    <row r="7" ht="15.75" customHeight="1">
      <c r="B7" s="39"/>
      <c r="C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ht="15.75" customHeight="1">
      <c r="B8" s="41" t="s">
        <v>20</v>
      </c>
      <c r="C8" s="42" t="s">
        <v>21</v>
      </c>
      <c r="D8" s="43" t="s">
        <v>22</v>
      </c>
      <c r="E8" s="40"/>
      <c r="F8" s="44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ht="15.75" customHeight="1">
      <c r="B9" s="45" t="s">
        <v>23</v>
      </c>
      <c r="C9" s="46" t="s">
        <v>24</v>
      </c>
      <c r="D9" s="47" t="s">
        <v>25</v>
      </c>
      <c r="E9" s="40" t="str">
        <f>IF(D9="Connected Car","CAR",IF(D9="Legacy+Batch Jobs", "LJ",IF(D9="K8s Optimization", "K8-Auto",IF(D9="Personalized Experiences","PE",IF(D9="Predictive Analysis","PA",IF(D9="Real time decision support","RT","IM"))))))</f>
        <v>IM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ht="15.75" customHeight="1">
      <c r="B10" s="48"/>
      <c r="C10" s="46" t="s">
        <v>26</v>
      </c>
      <c r="D10" s="49" t="s">
        <v>27</v>
      </c>
      <c r="E10" s="40">
        <f>IF(D10="Large 1000 Nodes", 1000,IF(D10="Small 100 Nodes", 100, If(D10="Medium 250 Nodes", 250,IF(D10="Tiny 10 Nodes", 10,5000))))</f>
        <v>1000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ht="15.75" customHeight="1">
      <c r="B11" s="48"/>
      <c r="C11" s="46" t="s">
        <v>28</v>
      </c>
      <c r="D11" s="50" t="s">
        <v>29</v>
      </c>
      <c r="E11" s="51">
        <f>VLOOKUP(D11,'Reference Public Cloud Cost'!$H$5:$M$8,5,FALSE)</f>
        <v>1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ht="15.75" customHeight="1">
      <c r="B12" s="52" t="str">
        <f>IF(E12&gt;E11,"Warning, choose smaller instance","")</f>
        <v/>
      </c>
      <c r="C12" s="46" t="s">
        <v>30</v>
      </c>
      <c r="D12" s="50" t="s">
        <v>31</v>
      </c>
      <c r="E12" s="51">
        <f>VLOOKUP(D12,'Reference Public Cloud Cost'!$H$5:$M$8,5,FALSE)</f>
        <v>0.5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ht="15.75" customHeight="1">
      <c r="B13" s="48"/>
      <c r="C13" s="46" t="s">
        <v>32</v>
      </c>
      <c r="D13" s="53">
        <v>0.09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ht="15.75" customHeight="1">
      <c r="B14" s="54"/>
      <c r="C14" s="46" t="s">
        <v>33</v>
      </c>
      <c r="D14" s="53">
        <v>0.27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ht="15.75" customHeight="1">
      <c r="B15" s="54"/>
      <c r="C15" s="46" t="s">
        <v>34</v>
      </c>
      <c r="D15" s="55">
        <v>0.0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ht="15.75" customHeight="1">
      <c r="B16" s="54"/>
      <c r="C16" s="56" t="s">
        <v>35</v>
      </c>
      <c r="D16" s="57">
        <v>1.0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ht="15.75" customHeight="1">
      <c r="B17" s="39"/>
      <c r="C17" s="39"/>
      <c r="D17" s="58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ht="15.75" customHeight="1">
      <c r="B18" s="45" t="s">
        <v>36</v>
      </c>
      <c r="C18" s="59" t="s">
        <v>37</v>
      </c>
      <c r="D18" s="60">
        <v>200000.0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ht="15.75" customHeight="1">
      <c r="B19" s="54"/>
      <c r="C19" s="46" t="s">
        <v>38</v>
      </c>
      <c r="D19" s="61">
        <v>200000.0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ht="15.75" customHeight="1">
      <c r="B20" s="54"/>
      <c r="C20" s="62" t="s">
        <v>39</v>
      </c>
      <c r="D20" s="63">
        <f>if($D$10="Hyperscale 5000 Nodes",50,IF($D$10="Large 1000 Nodes",10,IF($D$10="Medium 250 Nodes",5,2)))</f>
        <v>10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ht="15.75" customHeight="1">
      <c r="B21" s="54"/>
      <c r="C21" s="46" t="s">
        <v>40</v>
      </c>
      <c r="D21" s="63">
        <v>5.0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ht="15.75" customHeight="1">
      <c r="B22" s="54"/>
      <c r="C22" s="46" t="s">
        <v>41</v>
      </c>
      <c r="D22" s="63">
        <f>E10</f>
        <v>1000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ht="15.75" customHeight="1">
      <c r="B23" s="54"/>
      <c r="C23" s="46" t="s">
        <v>42</v>
      </c>
      <c r="D23" s="64" t="s">
        <v>43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ht="15.75" customHeight="1">
      <c r="B24" s="54"/>
      <c r="C24" s="46" t="s">
        <v>44</v>
      </c>
      <c r="D24" s="65">
        <v>4.0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ht="15.75" customHeight="1">
      <c r="B25" s="66"/>
      <c r="C25" s="67" t="s">
        <v>45</v>
      </c>
      <c r="D25" s="61">
        <v>500.0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ht="15.75" customHeight="1">
      <c r="B26" s="66"/>
      <c r="C26" s="67" t="s">
        <v>46</v>
      </c>
      <c r="D26" s="61">
        <v>200.0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ht="15.75" customHeight="1">
      <c r="B27" s="66"/>
      <c r="C27" s="68" t="s">
        <v>47</v>
      </c>
      <c r="D27" s="69">
        <v>4000.0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ht="15.75" customHeight="1">
      <c r="B28" s="66"/>
      <c r="C28" s="68" t="s">
        <v>48</v>
      </c>
      <c r="D28" s="61">
        <v>5000.0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ht="15.75" customHeight="1">
      <c r="B29" s="54"/>
      <c r="C29" s="70" t="s">
        <v>49</v>
      </c>
      <c r="D29" s="71">
        <v>2000.0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ht="15.75" customHeight="1">
      <c r="B30" s="54"/>
      <c r="C30" s="70" t="s">
        <v>50</v>
      </c>
      <c r="D30" s="72">
        <v>3.0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ht="15.75" customHeight="1">
      <c r="B32" s="41" t="s">
        <v>51</v>
      </c>
      <c r="C32" s="42" t="s">
        <v>52</v>
      </c>
      <c r="D32" s="73">
        <v>0.0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ht="15.75" customHeight="1">
      <c r="B33" s="74" t="s">
        <v>53</v>
      </c>
      <c r="C33" s="46" t="s">
        <v>54</v>
      </c>
      <c r="D33" s="75">
        <v>0.0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ht="15.75" customHeight="1">
      <c r="B34" s="54"/>
      <c r="C34" s="46" t="s">
        <v>55</v>
      </c>
      <c r="D34" s="76">
        <f>IF($E$9="CAR",0.05,IF($E$9="PE",0.05,IF($E$9="PA",0.2,IF($E$9="RT",0.1,0))))</f>
        <v>0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ht="15.75" customHeight="1">
      <c r="B35" s="54"/>
      <c r="C35" s="46" t="s">
        <v>56</v>
      </c>
      <c r="D35" s="75">
        <v>1.0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ht="15.75" customHeight="1">
      <c r="B36" s="54"/>
      <c r="C36" s="46" t="s">
        <v>57</v>
      </c>
      <c r="D36" s="75">
        <v>0.0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ht="15.75" customHeight="1">
      <c r="B38" s="77" t="s">
        <v>58</v>
      </c>
      <c r="C38" s="78"/>
      <c r="D38" s="7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ht="15.75" customHeight="1">
      <c r="B39" s="80" t="s">
        <v>59</v>
      </c>
      <c r="C39" s="81" t="s">
        <v>60</v>
      </c>
      <c r="D39" s="82">
        <f>'2. Total Developer Productivity'!D36</f>
        <v>15</v>
      </c>
    </row>
    <row r="40" ht="15.75" customHeight="1">
      <c r="B40" s="83"/>
      <c r="C40" s="84" t="s">
        <v>61</v>
      </c>
      <c r="D40" s="85">
        <f>'2. Total Developer Productivity'!D37</f>
        <v>165</v>
      </c>
    </row>
    <row r="41" ht="15.75" customHeight="1">
      <c r="B41" s="83"/>
      <c r="C41" s="86" t="s">
        <v>62</v>
      </c>
      <c r="D41" s="87">
        <f>'2. Total Developer Productivity'!D38</f>
        <v>62745.09804</v>
      </c>
    </row>
    <row r="42" ht="15.75" customHeight="1">
      <c r="B42" s="88"/>
      <c r="C42" s="89"/>
      <c r="D42" s="90"/>
    </row>
    <row r="43" ht="15.75" customHeight="1">
      <c r="B43" s="91" t="s">
        <v>63</v>
      </c>
      <c r="C43" s="92" t="s">
        <v>64</v>
      </c>
      <c r="D43" s="93">
        <f>'1. Total Operational Efficiency'!D54</f>
        <v>8749331.765</v>
      </c>
    </row>
    <row r="44" ht="15.75" customHeight="1">
      <c r="B44" s="83"/>
      <c r="C44" s="94" t="s">
        <v>65</v>
      </c>
      <c r="D44" s="95">
        <f>'1. Total Operational Efficiency'!E54</f>
        <v>1189833.333</v>
      </c>
    </row>
    <row r="45" ht="15.75" customHeight="1">
      <c r="B45" s="83"/>
      <c r="C45" s="96" t="s">
        <v>66</v>
      </c>
      <c r="D45" s="87">
        <f>'1. Total Operational Efficiency'!E55</f>
        <v>7559498.431</v>
      </c>
    </row>
    <row r="46" ht="15.75" customHeight="1">
      <c r="B46" s="88"/>
      <c r="C46" s="89"/>
      <c r="D46" s="90"/>
    </row>
    <row r="47" ht="15.75" customHeight="1">
      <c r="B47" s="97" t="s">
        <v>67</v>
      </c>
      <c r="C47" s="98" t="s">
        <v>68</v>
      </c>
      <c r="D47" s="93" t="str">
        <f>'CloudNatix vs K8s Platform (OpenShift, Tanzu etc.)'!E13-'CloudNatix vs K8s Platform (OpenShift, Tanzu etc.)'!D13</f>
        <v>#REF!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>
      <c r="B68" s="99" t="s">
        <v>69</v>
      </c>
    </row>
    <row r="69" ht="15.75" customHeight="1"/>
    <row r="70" ht="15.75" customHeight="1">
      <c r="B70" s="100" t="s">
        <v>70</v>
      </c>
      <c r="C70" s="101"/>
    </row>
    <row r="71" ht="15.75" customHeight="1">
      <c r="B71" s="102" t="s">
        <v>71</v>
      </c>
      <c r="C71" s="103">
        <v>5000.0</v>
      </c>
    </row>
    <row r="72" ht="15.75" customHeight="1">
      <c r="B72" s="102" t="s">
        <v>72</v>
      </c>
      <c r="C72" s="104">
        <v>3.0</v>
      </c>
    </row>
    <row r="73" ht="15.75" customHeight="1">
      <c r="B73" s="105" t="s">
        <v>73</v>
      </c>
      <c r="C73" s="106"/>
    </row>
    <row r="74" ht="15.75" customHeight="1">
      <c r="B74" s="107" t="s">
        <v>74</v>
      </c>
      <c r="C74" s="108">
        <v>0.45</v>
      </c>
    </row>
    <row r="75" ht="15.75" customHeight="1">
      <c r="B75" s="107" t="s">
        <v>75</v>
      </c>
      <c r="C75" s="108">
        <v>1.5</v>
      </c>
    </row>
    <row r="76" ht="15.75" customHeight="1">
      <c r="B76" s="107" t="s">
        <v>76</v>
      </c>
      <c r="C76" s="109">
        <v>0.1</v>
      </c>
    </row>
    <row r="77" ht="15.75" customHeight="1">
      <c r="B77" s="107" t="s">
        <v>77</v>
      </c>
      <c r="C77" s="110">
        <v>100.0</v>
      </c>
    </row>
    <row r="78" ht="15.75" customHeight="1">
      <c r="B78" s="107" t="s">
        <v>78</v>
      </c>
      <c r="C78" s="108">
        <v>42.0</v>
      </c>
    </row>
    <row r="79" ht="15.75" customHeight="1">
      <c r="B79" s="107" t="s">
        <v>79</v>
      </c>
      <c r="C79" s="108">
        <v>2.1</v>
      </c>
    </row>
    <row r="80" ht="15.75" customHeight="1">
      <c r="B80" s="111" t="s">
        <v>80</v>
      </c>
      <c r="C80" s="108">
        <v>7.0</v>
      </c>
    </row>
    <row r="81" ht="15.75" customHeight="1">
      <c r="B81" s="112"/>
      <c r="C81" s="113"/>
    </row>
    <row r="82" ht="15.75" customHeight="1">
      <c r="B82" s="114" t="s">
        <v>81</v>
      </c>
      <c r="C82" s="115"/>
    </row>
    <row r="83" ht="15.75" customHeight="1">
      <c r="B83" s="111" t="s">
        <v>82</v>
      </c>
      <c r="C83" s="116">
        <v>1.0</v>
      </c>
    </row>
    <row r="84" ht="15.75" customHeight="1">
      <c r="B84" s="111" t="s">
        <v>83</v>
      </c>
      <c r="C84" s="116">
        <v>1.0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C1"/>
    <mergeCell ref="B4:G4"/>
    <mergeCell ref="B6:G6"/>
  </mergeCells>
  <conditionalFormatting sqref="D9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D11:D12">
      <formula1>'Reference Public Cloud Cost'!$H$5:$H$8</formula1>
    </dataValidation>
    <dataValidation type="list" allowBlank="1" sqref="B6">
      <formula1>"Small 100 Nodes,Medium 250 Nodes,Large 1000 Nodes,Hyperscale 5000 Nodes"</formula1>
    </dataValidation>
    <dataValidation type="list" allowBlank="1" sqref="D16">
      <formula1>"0%,25%,50%,75%,100%"</formula1>
    </dataValidation>
    <dataValidation type="list" allowBlank="1" showInputMessage="1" prompt="Click and enter a value from the list of items" sqref="D9">
      <formula1>"CloudNative Orchestration [K8s/Containerization],Cloud Native Automation [Future],Cloud Native App Delivery [Future],Cloud Native App Services [Future],Multi Cloud Native App Services [Future]"</formula1>
    </dataValidation>
    <dataValidation type="decimal" allowBlank="1" showDropDown="1" showInputMessage="1" showErrorMessage="1" prompt="Between 0 and 1" sqref="D13">
      <formula1>0.0</formula1>
      <formula2>1.0</formula2>
    </dataValidation>
    <dataValidation type="list" allowBlank="1" sqref="D23">
      <formula1>"Yes,No"</formula1>
    </dataValidation>
    <dataValidation type="list" allowBlank="1" sqref="D10">
      <formula1>"Small 100 Nodes,Medium 250 Nodes,Large 1000 Nodes,Hyperscale 5000 Nodes,Tiny 10 Nodes"</formula1>
    </dataValidation>
  </dataValidations>
  <hyperlinks>
    <hyperlink r:id="rId1" ref="B1"/>
    <hyperlink r:id="rId2" ref="B2"/>
    <hyperlink r:id="rId3" ref="B3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16.29"/>
    <col customWidth="1" min="3" max="3" width="14.43"/>
    <col customWidth="1" min="4" max="4" width="17.57"/>
    <col customWidth="1" min="5" max="5" width="22.86"/>
    <col customWidth="1" min="6" max="6" width="9.57"/>
    <col customWidth="1" min="7" max="7" width="6.57"/>
    <col customWidth="1" min="8" max="8" width="46.14"/>
    <col customWidth="1" min="9" max="9" width="21.29"/>
    <col customWidth="1" min="14" max="20" width="18.57"/>
  </cols>
  <sheetData>
    <row r="1" ht="15.75" customHeight="1"/>
    <row r="2" ht="31.5" customHeight="1">
      <c r="B2" s="117" t="str">
        <f>"Summary of Cloud Native (Kubernetes) ROI for "&amp;'Project Plan'!D8&amp;" Project"</f>
        <v>Summary of Cloud Native (Kubernetes) ROI for Kube Global Domination Project</v>
      </c>
      <c r="C2" s="118"/>
      <c r="D2" s="118"/>
      <c r="E2" s="118"/>
      <c r="F2" s="118"/>
      <c r="G2" s="118"/>
      <c r="H2" s="118"/>
      <c r="I2" s="119"/>
    </row>
    <row r="3" ht="15.75" customHeight="1">
      <c r="B3" s="120" t="s">
        <v>84</v>
      </c>
      <c r="C3" s="121" t="str">
        <f>'Project Plan'!D9</f>
        <v>CloudNative Orchestration [K8s/Containerization]</v>
      </c>
      <c r="F3" s="122" t="s">
        <v>85</v>
      </c>
      <c r="I3" s="123">
        <f>'Project Plan'!D16</f>
        <v>1</v>
      </c>
    </row>
    <row r="4" ht="15.75" customHeight="1">
      <c r="B4" s="124" t="s">
        <v>86</v>
      </c>
      <c r="C4" s="125" t="str">
        <f>'Project Plan'!D10</f>
        <v>Large 1000 Nodes</v>
      </c>
      <c r="D4" s="59"/>
      <c r="E4" s="59"/>
      <c r="F4" s="59"/>
      <c r="G4" s="59"/>
      <c r="H4" s="59"/>
      <c r="I4" s="126"/>
    </row>
    <row r="5" ht="15.75" customHeight="1">
      <c r="B5" s="127"/>
    </row>
    <row r="6" ht="15.75" customHeight="1">
      <c r="B6" s="128" t="s">
        <v>87</v>
      </c>
    </row>
    <row r="7" ht="15.75" customHeight="1">
      <c r="B7" s="129" t="s">
        <v>88</v>
      </c>
      <c r="C7" s="118"/>
      <c r="D7" s="118"/>
      <c r="E7" s="118"/>
      <c r="F7" s="118"/>
      <c r="G7" s="130" t="s">
        <v>89</v>
      </c>
      <c r="H7" s="118"/>
      <c r="I7" s="119"/>
    </row>
    <row r="8" ht="15.75" customHeight="1">
      <c r="B8" s="131" t="s">
        <v>90</v>
      </c>
      <c r="C8" s="132"/>
      <c r="D8" s="132"/>
      <c r="E8" s="132"/>
      <c r="F8" s="132"/>
      <c r="G8" s="132"/>
      <c r="H8" s="133" t="s">
        <v>91</v>
      </c>
      <c r="I8" s="134">
        <f>'1. Total Operational Efficiency'!D22-'1. Total Operational Efficiency'!E22</f>
        <v>0</v>
      </c>
    </row>
    <row r="9" ht="15.75" customHeight="1">
      <c r="B9" s="131" t="s">
        <v>92</v>
      </c>
      <c r="C9" s="132"/>
      <c r="D9" s="132"/>
      <c r="E9" s="132"/>
      <c r="F9" s="132"/>
      <c r="G9" s="132"/>
      <c r="H9" s="133" t="s">
        <v>93</v>
      </c>
      <c r="I9" s="134">
        <f>'1. Total Operational Efficiency'!D44-'1. Total Operational Efficiency'!E44</f>
        <v>6663420</v>
      </c>
    </row>
    <row r="10" ht="15.75" customHeight="1">
      <c r="B10" s="131" t="s">
        <v>94</v>
      </c>
      <c r="C10" s="132"/>
      <c r="D10" s="132"/>
      <c r="E10" s="132"/>
      <c r="F10" s="132"/>
      <c r="G10" s="132"/>
      <c r="H10" s="135" t="s">
        <v>95</v>
      </c>
      <c r="I10" s="134">
        <f>'1. Total Operational Efficiency'!D50-'1. Total Operational Efficiency'!E50</f>
        <v>62745.09804</v>
      </c>
    </row>
    <row r="11" ht="15.75" customHeight="1">
      <c r="B11" s="131"/>
      <c r="C11" s="132"/>
      <c r="D11" s="132"/>
      <c r="E11" s="132"/>
      <c r="F11" s="132"/>
      <c r="G11" s="132"/>
      <c r="H11" s="135" t="s">
        <v>96</v>
      </c>
      <c r="I11" s="134">
        <f>'1. Total Operational Efficiency'!E55</f>
        <v>7559498.431</v>
      </c>
    </row>
    <row r="12" ht="15.75" customHeight="1">
      <c r="B12" s="136"/>
      <c r="C12" s="137"/>
      <c r="D12" s="137"/>
      <c r="E12" s="137"/>
      <c r="F12" s="137"/>
      <c r="G12" s="137"/>
      <c r="H12" s="137"/>
      <c r="I12" s="138"/>
    </row>
    <row r="13" ht="15.75" customHeight="1">
      <c r="B13" s="127"/>
    </row>
    <row r="14" ht="15.75" customHeight="1">
      <c r="B14" s="128" t="s">
        <v>97</v>
      </c>
    </row>
    <row r="15" ht="15.75" customHeight="1">
      <c r="B15" s="139" t="s">
        <v>98</v>
      </c>
      <c r="C15" s="118"/>
      <c r="D15" s="118"/>
      <c r="E15" s="118"/>
      <c r="F15" s="118"/>
      <c r="G15" s="130" t="s">
        <v>89</v>
      </c>
      <c r="H15" s="118"/>
      <c r="I15" s="119"/>
    </row>
    <row r="16" ht="15.75" customHeight="1">
      <c r="B16" s="131" t="s">
        <v>90</v>
      </c>
      <c r="C16" s="132"/>
      <c r="D16" s="132"/>
      <c r="E16" s="132"/>
      <c r="F16" s="132"/>
      <c r="G16" s="132"/>
      <c r="H16" s="140" t="s">
        <v>60</v>
      </c>
      <c r="I16" s="141">
        <f>'2. Total Developer Productivity'!D36</f>
        <v>15</v>
      </c>
    </row>
    <row r="17" ht="15.75" customHeight="1">
      <c r="B17" s="131" t="s">
        <v>92</v>
      </c>
      <c r="C17" s="132"/>
      <c r="D17" s="132"/>
      <c r="E17" s="132"/>
      <c r="F17" s="132"/>
      <c r="G17" s="132"/>
      <c r="H17" s="140" t="s">
        <v>61</v>
      </c>
      <c r="I17" s="141">
        <f>'2. Total Developer Productivity'!D37</f>
        <v>165</v>
      </c>
    </row>
    <row r="18" ht="15.75" customHeight="1">
      <c r="B18" s="131" t="s">
        <v>94</v>
      </c>
      <c r="C18" s="132"/>
      <c r="D18" s="132"/>
      <c r="E18" s="132"/>
      <c r="F18" s="132"/>
      <c r="G18" s="132"/>
      <c r="H18" s="140" t="s">
        <v>62</v>
      </c>
      <c r="I18" s="142">
        <f>'2. Total Developer Productivity'!D38</f>
        <v>62745.09804</v>
      </c>
    </row>
    <row r="19" ht="15.75" customHeight="1">
      <c r="B19" s="136"/>
      <c r="C19" s="137"/>
      <c r="D19" s="137"/>
      <c r="E19" s="137"/>
      <c r="F19" s="137"/>
      <c r="G19" s="137"/>
      <c r="H19" s="137"/>
      <c r="I19" s="138"/>
    </row>
    <row r="20" ht="15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</row>
    <row r="21" ht="15.75" customHeight="1">
      <c r="U21" s="144"/>
    </row>
    <row r="22" ht="15.75" customHeight="1">
      <c r="B22" s="145" t="s">
        <v>99</v>
      </c>
      <c r="H22" s="146" t="s">
        <v>100</v>
      </c>
      <c r="K22" s="147"/>
      <c r="O22" s="145" t="s">
        <v>101</v>
      </c>
      <c r="U22" s="144"/>
    </row>
    <row r="23" ht="15.75" customHeight="1">
      <c r="B23" s="122" t="s">
        <v>102</v>
      </c>
      <c r="H23" s="148" t="s">
        <v>103</v>
      </c>
      <c r="I23" s="121"/>
      <c r="J23" s="149" t="s">
        <v>104</v>
      </c>
      <c r="O23" s="122" t="s">
        <v>105</v>
      </c>
      <c r="U23" s="144"/>
    </row>
    <row r="24" ht="15.75" customHeight="1">
      <c r="E24" s="39"/>
      <c r="R24" s="39"/>
      <c r="U24" s="144"/>
    </row>
    <row r="25" ht="15.75" customHeight="1">
      <c r="U25" s="144"/>
    </row>
    <row r="26" ht="15.75" customHeight="1">
      <c r="U26" s="144"/>
    </row>
    <row r="27" ht="15.75" customHeight="1">
      <c r="U27" s="144"/>
    </row>
    <row r="28" ht="15.75" customHeight="1">
      <c r="U28" s="144"/>
    </row>
    <row r="29" ht="15.75" customHeight="1">
      <c r="U29" s="144"/>
    </row>
    <row r="30" ht="15.75" customHeight="1">
      <c r="U30" s="144"/>
    </row>
    <row r="31" ht="15.75" customHeight="1">
      <c r="U31" s="144"/>
    </row>
    <row r="32" ht="15.75" customHeight="1">
      <c r="U32" s="144"/>
    </row>
    <row r="33" ht="15.75" customHeight="1">
      <c r="U33" s="144"/>
    </row>
    <row r="34" ht="15.75" customHeight="1">
      <c r="U34" s="144"/>
    </row>
    <row r="35" ht="15.75" customHeight="1">
      <c r="U35" s="144"/>
    </row>
    <row r="36" ht="15.75" customHeight="1">
      <c r="U36" s="144"/>
    </row>
    <row r="37" ht="15.75" customHeight="1">
      <c r="U37" s="144"/>
    </row>
    <row r="38" ht="15.75" customHeight="1">
      <c r="U38" s="144"/>
    </row>
    <row r="39" ht="15.75" customHeight="1">
      <c r="U39" s="144"/>
    </row>
    <row r="40" ht="15.75" customHeight="1">
      <c r="U40" s="144"/>
    </row>
    <row r="41" ht="15.75" customHeight="1">
      <c r="U41" s="144"/>
    </row>
    <row r="42" ht="15.75" customHeight="1">
      <c r="U42" s="144"/>
    </row>
    <row r="43" ht="15.75" customHeight="1">
      <c r="U43" s="144"/>
    </row>
    <row r="44" ht="15.75" customHeight="1">
      <c r="U44" s="144"/>
    </row>
    <row r="45" ht="15.75" customHeight="1">
      <c r="U45" s="144"/>
    </row>
    <row r="46" ht="15.75" customHeight="1">
      <c r="U46" s="144"/>
    </row>
    <row r="47" ht="15.75" customHeight="1">
      <c r="U47" s="144"/>
    </row>
    <row r="48" ht="15.75" customHeight="1">
      <c r="U48" s="144"/>
    </row>
    <row r="49" ht="15.75" customHeight="1">
      <c r="U49" s="144"/>
    </row>
    <row r="50" ht="15.75" customHeight="1">
      <c r="U50" s="144"/>
    </row>
    <row r="51" ht="15.75" customHeight="1">
      <c r="B51" s="150" t="s">
        <v>106</v>
      </c>
      <c r="E51" s="151">
        <f>'1. Total Operational Efficiency'!D54-'1. Total Operational Efficiency'!E54</f>
        <v>7559498.431</v>
      </c>
      <c r="H51" s="150" t="s">
        <v>107</v>
      </c>
      <c r="I51" s="151">
        <f>'2. Total Developer Productivity'!C33*('2. Total Developer Productivity'!C34-'2. Total Developer Productivity'!D34)</f>
        <v>1066666.667</v>
      </c>
      <c r="O51" s="150" t="s">
        <v>108</v>
      </c>
      <c r="R51" s="151">
        <f>('3. Total DevOps Productivity (s'!C34 +'3. Total DevOps Productivity (s'!C35) - ('3. Total DevOps Productivity (s'!D34+'3. Total DevOps Productivity (s'!D35)</f>
        <v>5203333.333</v>
      </c>
      <c r="U51" s="144"/>
    </row>
    <row r="52" ht="15.75" customHeight="1">
      <c r="B52" s="152" t="s">
        <v>109</v>
      </c>
      <c r="H52" s="39" t="s">
        <v>110</v>
      </c>
      <c r="O52" s="152" t="s">
        <v>111</v>
      </c>
      <c r="U52" s="144"/>
    </row>
    <row r="53" ht="15.75" customHeight="1">
      <c r="B53" s="152" t="s">
        <v>112</v>
      </c>
      <c r="H53" s="152" t="s">
        <v>113</v>
      </c>
      <c r="O53" s="152" t="s">
        <v>114</v>
      </c>
      <c r="U53" s="144"/>
    </row>
    <row r="54" ht="15.75" customHeight="1">
      <c r="B54" s="152" t="s">
        <v>115</v>
      </c>
      <c r="H54" s="152" t="s">
        <v>116</v>
      </c>
      <c r="O54" s="152" t="s">
        <v>117</v>
      </c>
      <c r="U54" s="144"/>
    </row>
    <row r="55" ht="15.75" customHeight="1">
      <c r="B55" s="152"/>
      <c r="H55" s="152"/>
      <c r="O55" s="152"/>
      <c r="U55" s="144"/>
    </row>
    <row r="56" ht="15.75" customHeight="1">
      <c r="A56" s="144"/>
      <c r="B56" s="15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</row>
    <row r="57" ht="15.75" customHeight="1">
      <c r="B57" s="150"/>
    </row>
    <row r="58" ht="15.75" customHeight="1">
      <c r="J58" s="154"/>
    </row>
    <row r="59" ht="15.75" customHeight="1"/>
    <row r="60" ht="15.75" customHeight="1">
      <c r="J60" s="154"/>
    </row>
    <row r="61" ht="15.75" customHeight="1"/>
    <row r="62" ht="15.75" customHeight="1">
      <c r="J62" s="154"/>
    </row>
    <row r="63" ht="15.75" customHeight="1"/>
    <row r="64" ht="15.75" customHeight="1"/>
    <row r="65" ht="15.75" customHeight="1"/>
    <row r="66" ht="15.75" customHeight="1">
      <c r="B66" s="99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2" width="33.29"/>
    <col customWidth="1" min="3" max="3" width="60.86"/>
    <col customWidth="1" min="4" max="4" width="19.71"/>
    <col customWidth="1" min="5" max="5" width="19.29"/>
    <col customWidth="1" min="6" max="7" width="14.29"/>
    <col customWidth="1" min="8" max="8" width="3.0"/>
    <col customWidth="1" min="9" max="10" width="14.43"/>
    <col customWidth="1" min="11" max="11" width="23.57"/>
    <col customWidth="1" min="12" max="12" width="14.43"/>
    <col customWidth="1" min="13" max="13" width="4.0"/>
    <col customWidth="1" min="14" max="14" width="64.29"/>
    <col customWidth="1" min="15" max="27" width="14.43"/>
  </cols>
  <sheetData>
    <row r="1" ht="15.75" customHeight="1">
      <c r="A1" s="26"/>
      <c r="B1" s="26"/>
      <c r="C1" s="155"/>
      <c r="D1" s="15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4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ht="22.5" customHeight="1">
      <c r="A3" s="26"/>
      <c r="B3" s="33" t="s">
        <v>118</v>
      </c>
      <c r="C3" s="34"/>
      <c r="D3" s="34"/>
      <c r="E3" s="34"/>
      <c r="F3" s="34"/>
      <c r="G3" s="34"/>
      <c r="H3" s="3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3.75" customHeight="1">
      <c r="A4" s="26"/>
      <c r="B4" s="35"/>
      <c r="C4" s="35"/>
      <c r="D4" s="35"/>
      <c r="E4" s="35"/>
      <c r="F4" s="35"/>
      <c r="G4" s="35"/>
      <c r="H4" s="3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57.0" customHeight="1">
      <c r="A5" s="31"/>
      <c r="B5" s="157"/>
      <c r="C5" s="158"/>
      <c r="D5" s="158"/>
      <c r="E5" s="158"/>
      <c r="F5" s="158"/>
      <c r="G5" s="159"/>
      <c r="H5" s="160"/>
      <c r="I5" s="16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12.75" customHeight="1">
      <c r="A6" s="26"/>
      <c r="B6" s="162"/>
      <c r="C6" s="162"/>
      <c r="D6" s="163" t="s">
        <v>119</v>
      </c>
      <c r="E6" s="163" t="s">
        <v>120</v>
      </c>
      <c r="F6" s="164" t="s">
        <v>121</v>
      </c>
      <c r="G6" s="163" t="s">
        <v>122</v>
      </c>
      <c r="H6" s="162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12.75" customHeight="1">
      <c r="A7" s="165" t="s">
        <v>123</v>
      </c>
      <c r="B7" s="166" t="s">
        <v>124</v>
      </c>
      <c r="C7" s="26" t="s">
        <v>125</v>
      </c>
      <c r="D7" s="167">
        <f>'Project Plan'!D13</f>
        <v>0.09</v>
      </c>
      <c r="E7" s="168">
        <f>'Project Plan'!D14</f>
        <v>0.27</v>
      </c>
      <c r="F7" s="169"/>
      <c r="G7" s="170"/>
      <c r="H7" s="171"/>
      <c r="I7" s="171"/>
      <c r="J7" s="171"/>
      <c r="K7" s="171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9.5" customHeight="1">
      <c r="A8" s="172"/>
      <c r="B8" s="173"/>
      <c r="C8" s="169" t="s">
        <v>126</v>
      </c>
      <c r="D8" s="174">
        <f>round('Project Plan'!D22*(1-'Project Plan'!D16),0)</f>
        <v>0</v>
      </c>
      <c r="E8" s="174">
        <f>rounddown(D8*D7/E7)</f>
        <v>0</v>
      </c>
      <c r="F8" s="169"/>
      <c r="G8" s="170"/>
      <c r="H8" s="171"/>
      <c r="I8" s="150" t="s">
        <v>127</v>
      </c>
      <c r="J8" s="171"/>
      <c r="K8" s="171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12.75" customHeight="1">
      <c r="A9" s="172"/>
      <c r="B9" s="173"/>
      <c r="C9" s="169"/>
      <c r="D9" s="169"/>
      <c r="E9" s="174"/>
      <c r="F9" s="169"/>
      <c r="G9" s="170"/>
      <c r="H9" s="171"/>
      <c r="J9" s="171"/>
      <c r="K9" s="171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12.75" customHeight="1">
      <c r="A10" s="172"/>
      <c r="B10" s="173"/>
      <c r="C10" s="169" t="s">
        <v>128</v>
      </c>
      <c r="D10" s="58">
        <f t="shared" ref="D10:E10" si="1">SUM(D11:D16)</f>
        <v>9793</v>
      </c>
      <c r="E10" s="175">
        <f t="shared" si="1"/>
        <v>5793</v>
      </c>
      <c r="F10" s="169"/>
      <c r="G10" s="170"/>
      <c r="H10" s="171"/>
      <c r="I10" s="171"/>
      <c r="J10" s="171"/>
      <c r="K10" s="1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12.75" customHeight="1">
      <c r="A11" s="172"/>
      <c r="B11" s="173"/>
      <c r="C11" s="176" t="s">
        <v>129</v>
      </c>
      <c r="D11" s="175">
        <f>round('Project Plan'!C71/'Project Plan'!C72,0)</f>
        <v>1667</v>
      </c>
      <c r="E11" s="177">
        <f t="shared" ref="E11:E13" si="2">D11</f>
        <v>1667</v>
      </c>
      <c r="F11" s="169"/>
      <c r="G11" s="170"/>
      <c r="H11" s="171"/>
      <c r="I11" s="171"/>
      <c r="J11" s="171"/>
      <c r="K11" s="171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2.75" customHeight="1">
      <c r="A12" s="172"/>
      <c r="B12" s="173"/>
      <c r="C12" s="176" t="s">
        <v>130</v>
      </c>
      <c r="D12" s="178">
        <f>round('Project Plan'!C74*'Project Plan'!C75*'Project Plan'!C76*24*365,0)</f>
        <v>591</v>
      </c>
      <c r="E12" s="177">
        <f t="shared" si="2"/>
        <v>591</v>
      </c>
      <c r="F12" s="169"/>
      <c r="G12" s="170"/>
      <c r="H12" s="171"/>
      <c r="I12" s="171"/>
      <c r="J12" s="171"/>
      <c r="K12" s="171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12.75" customHeight="1">
      <c r="A13" s="172"/>
      <c r="B13" s="173"/>
      <c r="C13" s="176" t="s">
        <v>131</v>
      </c>
      <c r="D13" s="178">
        <f>round('Project Plan'!C80*'Project Plan'!C79*'Project Plan'!C77/'Project Plan'!C78,0)</f>
        <v>35</v>
      </c>
      <c r="E13" s="177">
        <f t="shared" si="2"/>
        <v>35</v>
      </c>
      <c r="F13" s="169"/>
      <c r="G13" s="170"/>
      <c r="H13" s="171"/>
      <c r="I13" s="171"/>
      <c r="J13" s="171"/>
      <c r="K13" s="171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12.75" customHeight="1">
      <c r="A14" s="172"/>
      <c r="B14" s="173"/>
      <c r="C14" s="176" t="s">
        <v>132</v>
      </c>
      <c r="D14" s="179">
        <f>'Project Plan'!D25</f>
        <v>500</v>
      </c>
      <c r="E14" s="180">
        <v>500.0</v>
      </c>
      <c r="F14" s="169"/>
      <c r="G14" s="170"/>
      <c r="H14" s="171"/>
      <c r="I14" s="171"/>
      <c r="J14" s="171"/>
      <c r="K14" s="171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ht="12.75" customHeight="1">
      <c r="A15" s="172"/>
      <c r="B15" s="173"/>
      <c r="C15" s="181" t="s">
        <v>133</v>
      </c>
      <c r="D15" s="179">
        <f>'Project Plan'!D29</f>
        <v>2000</v>
      </c>
      <c r="E15" s="182">
        <f>if('Project Plan'!D23="No",D15,0)</f>
        <v>2000</v>
      </c>
      <c r="F15" s="169"/>
      <c r="G15" s="170"/>
      <c r="H15" s="171"/>
      <c r="I15" s="171"/>
      <c r="J15" s="171"/>
      <c r="K15" s="171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27.0" customHeight="1">
      <c r="A16" s="172"/>
      <c r="B16" s="173"/>
      <c r="C16" s="183" t="s">
        <v>134</v>
      </c>
      <c r="D16" s="175">
        <f>'Project Plan'!D28</f>
        <v>5000</v>
      </c>
      <c r="E16" s="184">
        <v>1000.0</v>
      </c>
      <c r="F16" s="169"/>
      <c r="G16" s="170"/>
      <c r="H16" s="171"/>
      <c r="I16" s="171"/>
      <c r="J16" s="171"/>
      <c r="K16" s="171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ht="12.75" customHeight="1">
      <c r="A17" s="172"/>
      <c r="B17" s="173"/>
      <c r="C17" s="176"/>
      <c r="D17" s="175"/>
      <c r="E17" s="175"/>
      <c r="F17" s="169"/>
      <c r="G17" s="170"/>
      <c r="H17" s="171"/>
      <c r="I17" s="171"/>
      <c r="J17" s="171"/>
      <c r="K17" s="171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12.75" customHeight="1">
      <c r="A18" s="172"/>
      <c r="B18" s="173"/>
      <c r="C18" s="133" t="s">
        <v>135</v>
      </c>
      <c r="D18" s="185">
        <f t="shared" ref="D18:E18" si="3">D10*D8</f>
        <v>0</v>
      </c>
      <c r="E18" s="185">
        <f t="shared" si="3"/>
        <v>0</v>
      </c>
      <c r="F18" s="186" t="str">
        <f>iferror(1-E18/D18,"")</f>
        <v/>
      </c>
      <c r="G18" s="187"/>
      <c r="H18" s="171"/>
      <c r="I18" s="171"/>
      <c r="J18" s="171"/>
      <c r="K18" s="171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12.75" customHeight="1">
      <c r="A19" s="172"/>
      <c r="B19" s="169"/>
      <c r="C19" s="169"/>
      <c r="D19" s="26"/>
      <c r="E19" s="188"/>
      <c r="F19" s="169"/>
      <c r="G19" s="170"/>
      <c r="H19" s="171"/>
      <c r="I19" s="171"/>
      <c r="J19" s="171"/>
      <c r="K19" s="171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12.75" customHeight="1">
      <c r="A20" s="172"/>
      <c r="B20" s="166" t="s">
        <v>67</v>
      </c>
      <c r="C20" s="181" t="s">
        <v>136</v>
      </c>
      <c r="D20" s="189">
        <v>0.0</v>
      </c>
      <c r="E20" s="175">
        <f>'Project Plan'!D15*E8</f>
        <v>0</v>
      </c>
      <c r="F20" s="169"/>
      <c r="G20" s="170"/>
      <c r="H20" s="171"/>
      <c r="I20" s="171"/>
      <c r="J20" s="171"/>
      <c r="K20" s="171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ht="12.75" customHeight="1">
      <c r="A21" s="164"/>
      <c r="B21" s="173"/>
      <c r="C21" s="176"/>
      <c r="D21" s="175"/>
      <c r="E21" s="175"/>
      <c r="F21" s="169"/>
      <c r="G21" s="170"/>
      <c r="H21" s="171"/>
      <c r="I21" s="171"/>
      <c r="J21" s="171"/>
      <c r="K21" s="171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2.75" customHeight="1">
      <c r="A22" s="190"/>
      <c r="B22" s="173"/>
      <c r="C22" s="191" t="s">
        <v>137</v>
      </c>
      <c r="D22" s="185">
        <f>if(D18=0,0,#REF!+D18)</f>
        <v>0</v>
      </c>
      <c r="E22" s="185">
        <f>if(E18=0,0,E20+E50+E18)</f>
        <v>0</v>
      </c>
      <c r="F22" s="186" t="str">
        <f>iferror(1-E22/D22,"")</f>
        <v/>
      </c>
      <c r="G22" s="187"/>
      <c r="H22" s="171"/>
      <c r="I22" s="171"/>
      <c r="J22" s="171"/>
      <c r="K22" s="171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ht="12.75" customHeight="1">
      <c r="A23" s="26"/>
      <c r="B23" s="192"/>
      <c r="C23" s="176"/>
      <c r="D23" s="175"/>
      <c r="E23" s="175"/>
      <c r="F23" s="193"/>
      <c r="G23" s="194"/>
      <c r="H23" s="171"/>
      <c r="I23" s="171"/>
      <c r="J23" s="171"/>
      <c r="K23" s="171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2.75" customHeight="1">
      <c r="A24" s="195" t="s">
        <v>138</v>
      </c>
      <c r="B24" s="166" t="s">
        <v>139</v>
      </c>
      <c r="C24" s="169" t="s">
        <v>140</v>
      </c>
      <c r="D24" s="196">
        <f>'Project Plan'!D13</f>
        <v>0.09</v>
      </c>
      <c r="E24" s="168">
        <f>'Project Plan'!D14</f>
        <v>0.27</v>
      </c>
      <c r="F24" s="169"/>
      <c r="G24" s="170"/>
      <c r="H24" s="171"/>
      <c r="I24" s="171"/>
      <c r="J24" s="171"/>
      <c r="K24" s="171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ht="12.75" customHeight="1">
      <c r="A25" s="172"/>
      <c r="B25" s="173"/>
      <c r="C25" s="197" t="s">
        <v>141</v>
      </c>
      <c r="D25" s="198" t="str">
        <f>'Project Plan'!D11</f>
        <v>m5.2xlarge 1 yr reserved AMI (8 CPU, 32GB)</v>
      </c>
      <c r="E25" s="199" t="str">
        <f>'Project Plan'!D12</f>
        <v>m5.4xlarge 1 yr reserved AMI (16 CPU, 64GB)</v>
      </c>
      <c r="F25" s="169"/>
      <c r="G25" s="170"/>
      <c r="H25" s="171"/>
      <c r="I25" s="171"/>
      <c r="J25" s="171"/>
      <c r="K25" s="171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2.75" customHeight="1">
      <c r="A26" s="172"/>
      <c r="B26" s="173"/>
      <c r="C26" s="197" t="s">
        <v>142</v>
      </c>
      <c r="D26" s="200">
        <f>round('Project Plan'!D22,0)</f>
        <v>1000</v>
      </c>
      <c r="E26" s="201">
        <f>'Project Plan'!D22*('Project Plan'!D16)*(D7/E7)*('Project Plan'!E12/'Project Plan'!E11)</f>
        <v>166.6666667</v>
      </c>
      <c r="F26" s="169"/>
      <c r="G26" s="170"/>
      <c r="H26" s="171"/>
      <c r="I26" s="171"/>
      <c r="J26" s="171"/>
      <c r="K26" s="171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ht="12.75" customHeight="1">
      <c r="A27" s="172"/>
      <c r="B27" s="173"/>
      <c r="C27" s="197" t="s">
        <v>143</v>
      </c>
      <c r="D27" s="202">
        <v>0.0</v>
      </c>
      <c r="E27" s="203">
        <v>0.0</v>
      </c>
      <c r="F27" s="169"/>
      <c r="G27" s="170"/>
      <c r="H27" s="171"/>
      <c r="I27" s="171"/>
      <c r="J27" s="171"/>
      <c r="K27" s="171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ht="12.75" customHeight="1">
      <c r="A28" s="172"/>
      <c r="B28" s="173"/>
      <c r="C28" s="197" t="s">
        <v>144</v>
      </c>
      <c r="D28" s="175">
        <f>'Reference Public Cloud Cost'!C14</f>
        <v>2119.92</v>
      </c>
      <c r="E28" s="175">
        <f>'Reference Public Cloud Cost'!C13</f>
        <v>4239</v>
      </c>
      <c r="F28" s="169"/>
      <c r="G28" s="170"/>
      <c r="H28" s="171"/>
      <c r="I28" s="171"/>
      <c r="J28" s="171"/>
      <c r="K28" s="171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ht="12.75" customHeight="1">
      <c r="A29" s="172"/>
      <c r="B29" s="166"/>
      <c r="C29" s="176" t="s">
        <v>132</v>
      </c>
      <c r="D29" s="179">
        <f>'Project Plan'!D25</f>
        <v>500</v>
      </c>
      <c r="E29" s="180">
        <v>500.0</v>
      </c>
      <c r="F29" s="169"/>
      <c r="G29" s="170"/>
      <c r="H29" s="171"/>
      <c r="I29" s="171"/>
      <c r="J29" s="171"/>
      <c r="K29" s="171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23.25" customHeight="1">
      <c r="A30" s="172"/>
      <c r="B30" s="166"/>
      <c r="C30" s="183" t="s">
        <v>134</v>
      </c>
      <c r="D30" s="189">
        <v>5000.0</v>
      </c>
      <c r="E30" s="184">
        <v>1000.0</v>
      </c>
      <c r="F30" s="169"/>
      <c r="G30" s="170"/>
      <c r="H30" s="171"/>
      <c r="I30" s="171"/>
      <c r="J30" s="171"/>
      <c r="K30" s="171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23.25" customHeight="1">
      <c r="A31" s="172"/>
      <c r="B31" s="166"/>
      <c r="C31" s="181" t="s">
        <v>145</v>
      </c>
      <c r="D31" s="204">
        <f t="shared" ref="D31:E31" si="4">sum(D28:D30)</f>
        <v>7619.92</v>
      </c>
      <c r="E31" s="204">
        <f t="shared" si="4"/>
        <v>5739</v>
      </c>
      <c r="F31" s="169"/>
      <c r="G31" s="170"/>
      <c r="H31" s="171"/>
      <c r="I31" s="171"/>
      <c r="J31" s="171"/>
      <c r="K31" s="171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23.25" customHeight="1">
      <c r="A32" s="172"/>
      <c r="B32" s="166"/>
      <c r="C32" s="191" t="s">
        <v>146</v>
      </c>
      <c r="D32" s="189">
        <f t="shared" ref="D32:E32" si="5">D26*D31</f>
        <v>7619920</v>
      </c>
      <c r="E32" s="189">
        <f t="shared" si="5"/>
        <v>956500</v>
      </c>
      <c r="F32" s="169"/>
      <c r="G32" s="170"/>
      <c r="H32" s="171"/>
      <c r="I32" s="171"/>
      <c r="J32" s="171"/>
      <c r="K32" s="171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2.75" customHeight="1">
      <c r="A33" s="172"/>
      <c r="B33" s="192"/>
      <c r="C33" s="171"/>
      <c r="D33" s="186"/>
      <c r="E33" s="169"/>
      <c r="F33" s="193"/>
      <c r="G33" s="194"/>
      <c r="H33" s="171"/>
      <c r="I33" s="171"/>
      <c r="J33" s="171"/>
      <c r="K33" s="171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2.75" customHeight="1">
      <c r="A34" s="172"/>
      <c r="B34" s="166"/>
      <c r="C34" s="205" t="s">
        <v>147</v>
      </c>
      <c r="D34" s="206">
        <v>0.0</v>
      </c>
      <c r="E34" s="207">
        <v>0.0</v>
      </c>
      <c r="F34" s="169"/>
      <c r="G34" s="170"/>
      <c r="H34" s="171"/>
      <c r="I34" s="171"/>
      <c r="J34" s="171"/>
      <c r="K34" s="171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2.75" customHeight="1">
      <c r="A35" s="172"/>
      <c r="B35" s="208" t="s">
        <v>148</v>
      </c>
      <c r="C35" s="205" t="s">
        <v>149</v>
      </c>
      <c r="D35" s="206">
        <v>0.0</v>
      </c>
      <c r="E35" s="207">
        <v>0.0</v>
      </c>
      <c r="F35" s="169"/>
      <c r="G35" s="170"/>
      <c r="H35" s="171"/>
      <c r="I35" s="171"/>
      <c r="J35" s="171"/>
      <c r="K35" s="171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2.75" customHeight="1">
      <c r="A36" s="172"/>
      <c r="B36" s="209" t="s">
        <v>150</v>
      </c>
      <c r="C36" s="205" t="s">
        <v>151</v>
      </c>
      <c r="D36" s="206">
        <v>0.0</v>
      </c>
      <c r="E36" s="207">
        <v>0.0</v>
      </c>
      <c r="F36" s="169"/>
      <c r="G36" s="170"/>
      <c r="H36" s="171"/>
      <c r="I36" s="171"/>
      <c r="J36" s="171"/>
      <c r="K36" s="171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2.75" customHeight="1">
      <c r="A37" s="172"/>
      <c r="B37" s="166"/>
      <c r="C37" s="205" t="s">
        <v>152</v>
      </c>
      <c r="D37" s="206">
        <v>0.0</v>
      </c>
      <c r="E37" s="207">
        <v>0.0</v>
      </c>
      <c r="F37" s="169"/>
      <c r="G37" s="170"/>
      <c r="H37" s="171"/>
      <c r="I37" s="171"/>
      <c r="J37" s="171"/>
      <c r="K37" s="171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2.75" customHeight="1">
      <c r="A38" s="172"/>
      <c r="B38" s="166"/>
      <c r="C38" s="205" t="s">
        <v>153</v>
      </c>
      <c r="D38" s="206">
        <v>0.0</v>
      </c>
      <c r="E38" s="206">
        <v>0.0</v>
      </c>
      <c r="F38" s="169"/>
      <c r="G38" s="170"/>
      <c r="H38" s="171"/>
      <c r="I38" s="171"/>
      <c r="J38" s="171"/>
      <c r="K38" s="171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2.75" customHeight="1">
      <c r="A39" s="172"/>
      <c r="B39" s="166"/>
      <c r="C39" s="169"/>
      <c r="D39" s="185"/>
      <c r="E39" s="210"/>
      <c r="F39" s="169"/>
      <c r="G39" s="170"/>
      <c r="H39" s="171"/>
      <c r="I39" s="171"/>
      <c r="J39" s="171"/>
      <c r="K39" s="171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2.75" customHeight="1">
      <c r="A40" s="172"/>
      <c r="B40" s="166"/>
      <c r="C40" s="135" t="s">
        <v>154</v>
      </c>
      <c r="D40" s="185">
        <f>SUM(D32:D39)</f>
        <v>7619920</v>
      </c>
      <c r="E40" s="185">
        <f>sum(E32:E39)</f>
        <v>956500</v>
      </c>
      <c r="F40" s="186"/>
      <c r="G40" s="187"/>
      <c r="H40" s="171"/>
      <c r="I40" s="171"/>
      <c r="J40" s="171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2.75" customHeight="1">
      <c r="A41" s="172"/>
      <c r="B41" s="169"/>
      <c r="C41" s="169"/>
      <c r="D41" s="186"/>
      <c r="E41" s="211"/>
      <c r="F41" s="169"/>
      <c r="G41" s="170"/>
      <c r="H41" s="171"/>
      <c r="I41" s="171"/>
      <c r="J41" s="171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2.75" customHeight="1">
      <c r="A42" s="172"/>
      <c r="B42" s="166" t="s">
        <v>67</v>
      </c>
      <c r="C42" s="181" t="s">
        <v>155</v>
      </c>
      <c r="E42" s="185">
        <f>E27*'Project Plan'!D15</f>
        <v>0</v>
      </c>
      <c r="F42" s="169"/>
      <c r="G42" s="170"/>
      <c r="H42" s="171"/>
      <c r="I42" s="171"/>
      <c r="J42" s="171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2.75" customHeight="1">
      <c r="A43" s="172"/>
      <c r="B43" s="173"/>
      <c r="C43" s="176"/>
      <c r="D43" s="186"/>
      <c r="E43" s="175"/>
      <c r="F43" s="169"/>
      <c r="G43" s="170"/>
      <c r="H43" s="171"/>
      <c r="I43" s="171"/>
      <c r="J43" s="171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2.75" customHeight="1">
      <c r="A44" s="172"/>
      <c r="B44" s="173"/>
      <c r="C44" s="191" t="s">
        <v>156</v>
      </c>
      <c r="D44" s="185">
        <f>D40</f>
        <v>7619920</v>
      </c>
      <c r="E44" s="185">
        <f>E42+E40</f>
        <v>956500</v>
      </c>
      <c r="F44" s="186">
        <f>iferror(1-E44/D44,"")</f>
        <v>0.8744737478</v>
      </c>
      <c r="G44" s="187"/>
      <c r="H44" s="171"/>
      <c r="I44" s="171"/>
      <c r="J44" s="171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2.75" customHeight="1">
      <c r="A45" s="212"/>
      <c r="B45" s="212"/>
      <c r="C45" s="169"/>
      <c r="D45" s="186"/>
      <c r="E45" s="175"/>
      <c r="F45" s="193"/>
      <c r="G45" s="194"/>
      <c r="H45" s="171"/>
      <c r="I45" s="171"/>
      <c r="J45" s="171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2.75" customHeight="1">
      <c r="A46" s="172" t="s">
        <v>157</v>
      </c>
      <c r="B46" s="209" t="s">
        <v>158</v>
      </c>
      <c r="C46" s="197" t="s">
        <v>159</v>
      </c>
      <c r="D46" s="26">
        <f>round((D8+D26)/D47,0)</f>
        <v>200</v>
      </c>
      <c r="E46" s="26">
        <f>if(E8&lt;'Project Plan'!D24, E8, 'Project Plan'!D24)</f>
        <v>0</v>
      </c>
      <c r="F46" s="193"/>
      <c r="G46" s="194"/>
      <c r="H46" s="171"/>
      <c r="I46" s="171"/>
      <c r="J46" s="171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2.75" customHeight="1">
      <c r="A47" s="172"/>
      <c r="B47" s="173"/>
      <c r="C47" s="152" t="s">
        <v>160</v>
      </c>
      <c r="D47" s="202">
        <f>'Project Plan'!D21</f>
        <v>5</v>
      </c>
      <c r="E47" s="213">
        <f t="shared" ref="E47:E48" si="6">D47</f>
        <v>5</v>
      </c>
      <c r="F47" s="193"/>
      <c r="G47" s="194"/>
      <c r="H47" s="171"/>
      <c r="I47" s="171"/>
      <c r="J47" s="171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2.75" customHeight="1">
      <c r="A48" s="172"/>
      <c r="B48" s="173"/>
      <c r="C48" s="197" t="s">
        <v>161</v>
      </c>
      <c r="D48" s="179">
        <f>'Project Plan'!D19</f>
        <v>200000</v>
      </c>
      <c r="E48" s="175">
        <f t="shared" si="6"/>
        <v>200000</v>
      </c>
      <c r="F48" s="193"/>
      <c r="G48" s="194"/>
      <c r="H48" s="171"/>
      <c r="I48" s="171"/>
      <c r="J48" s="171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2.75" customHeight="1">
      <c r="A49" s="172"/>
      <c r="B49" s="173"/>
      <c r="C49" s="169"/>
      <c r="D49" s="214"/>
      <c r="E49" s="214"/>
      <c r="F49" s="193"/>
      <c r="G49" s="194"/>
      <c r="H49" s="171"/>
      <c r="I49" s="171"/>
      <c r="J49" s="171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2.75" customHeight="1">
      <c r="A50" s="172"/>
      <c r="B50" s="173"/>
      <c r="C50" s="135" t="s">
        <v>162</v>
      </c>
      <c r="D50" s="185">
        <f>'2. Total Developer Productivity'!C34</f>
        <v>129411.7647</v>
      </c>
      <c r="E50" s="185">
        <f>'2. Total Developer Productivity'!D34</f>
        <v>66666.66667</v>
      </c>
      <c r="F50" s="193"/>
      <c r="G50" s="194"/>
      <c r="H50" s="171"/>
      <c r="I50" s="171"/>
      <c r="J50" s="171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75" customHeight="1">
      <c r="A51" s="172"/>
      <c r="B51" s="166"/>
      <c r="C51" s="215" t="s">
        <v>163</v>
      </c>
      <c r="D51" s="216">
        <f>D47*D48</f>
        <v>1000000</v>
      </c>
      <c r="E51" s="185">
        <f>(E47*E48)*((E26+E8)/(D26+D8))</f>
        <v>166666.6667</v>
      </c>
      <c r="F51" s="193"/>
      <c r="G51" s="194"/>
      <c r="H51" s="171"/>
      <c r="I51" s="171"/>
      <c r="J51" s="171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212"/>
      <c r="B52" s="212"/>
      <c r="C52" s="169"/>
      <c r="D52" s="186"/>
      <c r="E52" s="175"/>
      <c r="F52" s="193"/>
      <c r="G52" s="194"/>
      <c r="H52" s="171"/>
      <c r="I52" s="171"/>
      <c r="J52" s="171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12.75" customHeight="1">
      <c r="A53" s="212"/>
      <c r="B53" s="212"/>
      <c r="C53" s="169"/>
      <c r="D53" s="186" t="str">
        <f t="shared" ref="D53:E53" si="7">D6</f>
        <v>Without Kubernetes</v>
      </c>
      <c r="E53" s="186" t="str">
        <f t="shared" si="7"/>
        <v>With Kubernetes</v>
      </c>
      <c r="F53" s="193"/>
      <c r="G53" s="194"/>
      <c r="H53" s="171"/>
      <c r="I53" s="171"/>
      <c r="J53" s="171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12.75" customHeight="1">
      <c r="A54" s="217" t="s">
        <v>67</v>
      </c>
      <c r="B54" s="212"/>
      <c r="C54" s="215" t="s">
        <v>164</v>
      </c>
      <c r="D54" s="185">
        <f>D44+D22+D50+D51</f>
        <v>8749331.765</v>
      </c>
      <c r="E54" s="185">
        <f>E50+E44+E22+E51</f>
        <v>1189833.333</v>
      </c>
      <c r="F54" s="186">
        <f>iferror(1-E54/D54,"")</f>
        <v>0.864008662</v>
      </c>
      <c r="G54" s="187"/>
      <c r="H54" s="171"/>
      <c r="I54" s="171"/>
      <c r="J54" s="171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12.75" customHeight="1">
      <c r="A55" s="218"/>
      <c r="B55" s="212"/>
      <c r="C55" s="219" t="s">
        <v>66</v>
      </c>
      <c r="E55" s="220">
        <f>D54-E54</f>
        <v>7559498.431</v>
      </c>
      <c r="F55" s="186"/>
      <c r="G55" s="187"/>
      <c r="H55" s="171"/>
      <c r="I55" s="171"/>
      <c r="J55" s="171"/>
      <c r="K55" s="171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2.75" customHeight="1">
      <c r="A56" s="212"/>
      <c r="B56" s="212"/>
      <c r="C56" s="169"/>
      <c r="D56" s="185"/>
      <c r="E56" s="185"/>
      <c r="F56" s="193"/>
      <c r="G56" s="194"/>
      <c r="H56" s="171"/>
      <c r="I56" s="171"/>
      <c r="J56" s="171"/>
      <c r="K56" s="171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2.75" customHeight="1">
      <c r="A57" s="212"/>
      <c r="B57" s="212"/>
      <c r="C57" s="221"/>
      <c r="D57" s="222"/>
      <c r="E57" s="222"/>
      <c r="F57" s="223"/>
      <c r="G57" s="194"/>
      <c r="H57" s="224"/>
      <c r="I57" s="171"/>
      <c r="J57" s="171"/>
      <c r="K57" s="171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12.75" customHeight="1">
      <c r="A58" s="212"/>
      <c r="B58" s="225"/>
      <c r="H58" s="224"/>
      <c r="I58" s="171"/>
      <c r="J58" s="171"/>
      <c r="K58" s="171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15.75" customHeight="1">
      <c r="A59" s="212"/>
      <c r="B59" s="225"/>
      <c r="H59" s="224"/>
      <c r="I59" s="171"/>
      <c r="J59" s="171"/>
      <c r="K59" s="171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5.75" customHeight="1">
      <c r="A60" s="192"/>
      <c r="B60" s="226"/>
      <c r="H60" s="224"/>
      <c r="I60" s="171"/>
      <c r="J60" s="171"/>
      <c r="K60" s="171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15.75" customHeight="1">
      <c r="A61" s="192"/>
      <c r="B61" s="226"/>
      <c r="H61" s="224"/>
      <c r="I61" s="171"/>
      <c r="J61" s="171"/>
      <c r="K61" s="171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15.75" customHeight="1">
      <c r="A62" s="192"/>
      <c r="B62" s="226"/>
      <c r="H62" s="224"/>
      <c r="I62" s="171"/>
      <c r="J62" s="171"/>
      <c r="K62" s="171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15.75" customHeight="1">
      <c r="A63" s="26"/>
      <c r="B63" s="31"/>
      <c r="H63" s="224"/>
      <c r="I63" s="171"/>
      <c r="J63" s="171"/>
      <c r="K63" s="171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15.75" customHeight="1">
      <c r="A64" s="26"/>
      <c r="B64" s="31"/>
      <c r="H64" s="224"/>
      <c r="I64" s="171"/>
      <c r="J64" s="171"/>
      <c r="K64" s="171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5.75" customHeight="1">
      <c r="A65" s="26"/>
      <c r="B65" s="31"/>
      <c r="H65" s="224"/>
      <c r="I65" s="26"/>
      <c r="J65" s="171"/>
      <c r="K65" s="171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ht="15.75" customHeight="1">
      <c r="A66" s="26"/>
      <c r="B66" s="31"/>
      <c r="H66" s="224"/>
      <c r="I66" s="171"/>
      <c r="J66" s="171"/>
      <c r="K66" s="171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ht="15.75" customHeight="1">
      <c r="A67" s="26"/>
      <c r="B67" s="31"/>
      <c r="H67" s="224"/>
      <c r="I67" s="26"/>
      <c r="J67" s="171"/>
      <c r="K67" s="171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ht="15.75" customHeight="1">
      <c r="A68" s="26"/>
      <c r="B68" s="31"/>
      <c r="H68" s="224"/>
      <c r="I68" s="171"/>
      <c r="J68" s="171"/>
      <c r="K68" s="171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5.75" customHeight="1">
      <c r="A69" s="26"/>
      <c r="B69" s="31"/>
      <c r="H69" s="224"/>
      <c r="I69" s="26"/>
      <c r="J69" s="171"/>
      <c r="K69" s="171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ht="15.75" customHeight="1">
      <c r="A70" s="26"/>
      <c r="B70" s="31"/>
      <c r="H70" s="224"/>
      <c r="I70" s="171"/>
      <c r="J70" s="171"/>
      <c r="K70" s="171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ht="15.75" customHeight="1">
      <c r="A71" s="26"/>
      <c r="B71" s="31"/>
      <c r="H71" s="224"/>
      <c r="I71" s="171"/>
      <c r="J71" s="171"/>
      <c r="K71" s="171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5.75" customHeight="1">
      <c r="A72" s="26"/>
      <c r="B72" s="31"/>
      <c r="H72" s="224"/>
      <c r="I72" s="171"/>
      <c r="J72" s="171"/>
      <c r="K72" s="171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ht="15.75" customHeight="1">
      <c r="A73" s="26"/>
      <c r="B73" s="31"/>
      <c r="H73" s="224"/>
      <c r="I73" s="171"/>
      <c r="J73" s="171"/>
      <c r="K73" s="171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ht="15.75" customHeight="1">
      <c r="A74" s="26"/>
      <c r="B74" s="31"/>
      <c r="H74" s="171"/>
      <c r="I74" s="171"/>
      <c r="J74" s="171"/>
      <c r="K74" s="171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ht="15.75" customHeight="1">
      <c r="A75" s="26"/>
      <c r="B75" s="26"/>
      <c r="C75" s="162"/>
      <c r="D75" s="162"/>
      <c r="E75" s="227"/>
      <c r="F75" s="228"/>
      <c r="G75" s="229"/>
      <c r="H75" s="171"/>
      <c r="I75" s="171"/>
      <c r="J75" s="171"/>
      <c r="K75" s="171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ht="15.0" customHeight="1">
      <c r="A76" s="26"/>
      <c r="B76" s="26"/>
      <c r="C76" s="26"/>
      <c r="D76" s="26"/>
      <c r="E76" s="174"/>
      <c r="F76" s="26"/>
      <c r="G76" s="230"/>
      <c r="H76" s="171"/>
      <c r="I76" s="171"/>
      <c r="J76" s="171"/>
      <c r="K76" s="171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ht="15.0" customHeight="1">
      <c r="A77" s="26"/>
      <c r="B77" s="26"/>
      <c r="C77" s="26"/>
      <c r="D77" s="26"/>
      <c r="E77" s="174"/>
      <c r="F77" s="135"/>
      <c r="G77" s="231"/>
      <c r="H77" s="171"/>
      <c r="I77" s="171"/>
      <c r="J77" s="171"/>
      <c r="K77" s="171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ht="15.0" customHeight="1">
      <c r="A78" s="26"/>
      <c r="B78" s="26"/>
      <c r="C78" s="26"/>
      <c r="D78" s="171"/>
      <c r="E78" s="174"/>
      <c r="F78" s="232"/>
      <c r="G78" s="233"/>
      <c r="H78" s="171"/>
      <c r="I78" s="171"/>
      <c r="J78" s="171"/>
      <c r="K78" s="171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ht="15.0" customHeight="1">
      <c r="A79" s="26"/>
      <c r="B79" s="26"/>
      <c r="C79" s="26"/>
      <c r="D79" s="171"/>
      <c r="E79" s="174"/>
      <c r="F79" s="155"/>
      <c r="G79" s="140"/>
      <c r="H79" s="171"/>
      <c r="I79" s="171"/>
      <c r="J79" s="171"/>
      <c r="K79" s="171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ht="15.0" customHeight="1">
      <c r="A80" s="26"/>
      <c r="B80" s="26"/>
      <c r="C80" s="26"/>
      <c r="D80" s="26"/>
      <c r="E80" s="174"/>
      <c r="F80" s="232"/>
      <c r="G80" s="233"/>
      <c r="H80" s="171"/>
      <c r="I80" s="171"/>
      <c r="J80" s="171"/>
      <c r="K80" s="171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ht="15.0" customHeight="1">
      <c r="A81" s="26"/>
      <c r="B81" s="26"/>
      <c r="C81" s="26"/>
      <c r="D81" s="171"/>
      <c r="E81" s="174"/>
      <c r="F81" s="26"/>
      <c r="G81" s="230"/>
      <c r="H81" s="171"/>
      <c r="I81" s="171"/>
      <c r="J81" s="171"/>
      <c r="K81" s="171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ht="15.0" customHeight="1">
      <c r="A82" s="26"/>
      <c r="B82" s="26"/>
      <c r="C82" s="26"/>
      <c r="D82" s="171"/>
      <c r="E82" s="174"/>
      <c r="F82" s="234"/>
      <c r="G82" s="235"/>
      <c r="H82" s="171"/>
      <c r="I82" s="171"/>
      <c r="J82" s="171"/>
      <c r="K82" s="171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ht="15.0" customHeight="1">
      <c r="A83" s="26"/>
      <c r="B83" s="26"/>
      <c r="C83" s="26"/>
      <c r="D83" s="171"/>
      <c r="E83" s="174"/>
      <c r="F83" s="26"/>
      <c r="G83" s="230"/>
      <c r="H83" s="171"/>
      <c r="I83" s="171"/>
      <c r="J83" s="171"/>
      <c r="K83" s="171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ht="15.0" customHeight="1">
      <c r="A84" s="26"/>
      <c r="B84" s="26"/>
      <c r="C84" s="171"/>
      <c r="D84" s="171"/>
      <c r="E84" s="174"/>
      <c r="F84" s="26"/>
      <c r="G84" s="230"/>
      <c r="H84" s="171"/>
      <c r="I84" s="171"/>
      <c r="J84" s="171"/>
      <c r="K84" s="171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ht="12.75" customHeight="1">
      <c r="A85" s="26"/>
      <c r="B85" s="26"/>
      <c r="C85" s="171"/>
      <c r="D85" s="171"/>
      <c r="E85" s="174"/>
      <c r="F85" s="232"/>
      <c r="G85" s="233"/>
      <c r="H85" s="171"/>
      <c r="I85" s="171"/>
      <c r="J85" s="171"/>
      <c r="K85" s="171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ht="12.75" customHeight="1">
      <c r="A86" s="26"/>
      <c r="B86" s="26"/>
      <c r="C86" s="171"/>
      <c r="D86" s="171"/>
      <c r="E86" s="174"/>
      <c r="F86" s="26"/>
      <c r="G86" s="230"/>
      <c r="H86" s="171"/>
      <c r="I86" s="171"/>
      <c r="J86" s="171"/>
      <c r="K86" s="171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ht="12.75" customHeight="1">
      <c r="A87" s="26"/>
      <c r="B87" s="26"/>
      <c r="C87" s="171"/>
      <c r="D87" s="171"/>
      <c r="E87" s="174"/>
      <c r="F87" s="234"/>
      <c r="G87" s="235"/>
      <c r="H87" s="171"/>
      <c r="I87" s="171"/>
      <c r="J87" s="171"/>
      <c r="K87" s="171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ht="12.75" customHeight="1">
      <c r="A88" s="26"/>
      <c r="B88" s="26"/>
      <c r="C88" s="26"/>
      <c r="D88" s="171"/>
      <c r="E88" s="174"/>
      <c r="F88" s="169"/>
      <c r="G88" s="170"/>
      <c r="H88" s="171"/>
      <c r="I88" s="171"/>
      <c r="J88" s="171"/>
      <c r="K88" s="171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ht="12.75" customHeight="1">
      <c r="A89" s="26"/>
      <c r="B89" s="26"/>
      <c r="C89" s="26"/>
      <c r="D89" s="26"/>
      <c r="E89" s="174"/>
      <c r="F89" s="169"/>
      <c r="G89" s="170"/>
      <c r="H89" s="171"/>
      <c r="I89" s="171"/>
      <c r="J89" s="171"/>
      <c r="K89" s="171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ht="12.75" customHeight="1">
      <c r="A90" s="26"/>
      <c r="B90" s="26"/>
      <c r="C90" s="26"/>
      <c r="D90" s="171"/>
      <c r="E90" s="174"/>
      <c r="F90" s="135"/>
      <c r="G90" s="231"/>
      <c r="H90" s="171"/>
      <c r="I90" s="171"/>
      <c r="J90" s="171"/>
      <c r="K90" s="171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ht="12.75" customHeight="1">
      <c r="A91" s="26"/>
      <c r="B91" s="26"/>
      <c r="C91" s="26"/>
      <c r="D91" s="171"/>
      <c r="E91" s="174"/>
      <c r="F91" s="26"/>
      <c r="G91" s="230"/>
      <c r="H91" s="171"/>
      <c r="I91" s="171"/>
      <c r="J91" s="171"/>
      <c r="K91" s="171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ht="12.75" customHeight="1">
      <c r="A92" s="26"/>
      <c r="B92" s="26"/>
      <c r="C92" s="26"/>
      <c r="D92" s="171"/>
      <c r="E92" s="174"/>
      <c r="F92" s="234"/>
      <c r="G92" s="235"/>
      <c r="H92" s="171"/>
      <c r="I92" s="171"/>
      <c r="J92" s="171"/>
      <c r="K92" s="171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ht="12.75" customHeight="1">
      <c r="A93" s="26"/>
      <c r="B93" s="26"/>
      <c r="C93" s="26"/>
      <c r="D93" s="171"/>
      <c r="E93" s="174"/>
      <c r="F93" s="26"/>
      <c r="G93" s="230"/>
      <c r="H93" s="171"/>
      <c r="I93" s="171"/>
      <c r="J93" s="171"/>
      <c r="K93" s="171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ht="12.75" customHeight="1">
      <c r="A94" s="26"/>
      <c r="B94" s="26"/>
      <c r="C94" s="26"/>
      <c r="D94" s="171"/>
      <c r="E94" s="174"/>
      <c r="F94" s="26"/>
      <c r="G94" s="230"/>
      <c r="H94" s="171"/>
      <c r="I94" s="171"/>
      <c r="J94" s="171"/>
      <c r="K94" s="171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ht="12.75" customHeight="1">
      <c r="A95" s="26"/>
      <c r="B95" s="26"/>
      <c r="C95" s="26"/>
      <c r="D95" s="171"/>
      <c r="E95" s="174"/>
      <c r="F95" s="232"/>
      <c r="G95" s="233"/>
      <c r="H95" s="171"/>
      <c r="I95" s="171"/>
      <c r="J95" s="171"/>
      <c r="K95" s="171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ht="12.75" customHeight="1">
      <c r="A96" s="26"/>
      <c r="B96" s="26"/>
      <c r="C96" s="26"/>
      <c r="D96" s="171"/>
      <c r="E96" s="174"/>
      <c r="F96" s="169"/>
      <c r="G96" s="170"/>
      <c r="H96" s="171"/>
      <c r="I96" s="171"/>
      <c r="J96" s="171"/>
      <c r="K96" s="171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ht="12.75" customHeight="1">
      <c r="A97" s="26"/>
      <c r="B97" s="26"/>
      <c r="C97" s="171"/>
      <c r="D97" s="171"/>
      <c r="E97" s="174"/>
      <c r="F97" s="169"/>
      <c r="G97" s="170"/>
      <c r="H97" s="171"/>
      <c r="I97" s="171"/>
      <c r="J97" s="171"/>
      <c r="K97" s="171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ht="12.75" customHeight="1">
      <c r="A98" s="26"/>
      <c r="B98" s="26"/>
      <c r="C98" s="171"/>
      <c r="D98" s="171"/>
      <c r="E98" s="174"/>
      <c r="F98" s="169"/>
      <c r="G98" s="170"/>
      <c r="H98" s="171"/>
      <c r="I98" s="171"/>
      <c r="J98" s="171"/>
      <c r="K98" s="171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ht="12.75" customHeight="1">
      <c r="A99" s="26"/>
      <c r="B99" s="26"/>
      <c r="C99" s="171"/>
      <c r="D99" s="171"/>
      <c r="E99" s="174"/>
      <c r="F99" s="169"/>
      <c r="G99" s="170"/>
      <c r="H99" s="171"/>
      <c r="I99" s="171"/>
      <c r="J99" s="171"/>
      <c r="K99" s="171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ht="12.75" customHeight="1">
      <c r="A100" s="26"/>
      <c r="B100" s="26"/>
      <c r="C100" s="171"/>
      <c r="D100" s="171"/>
      <c r="E100" s="174"/>
      <c r="F100" s="169"/>
      <c r="G100" s="170"/>
      <c r="H100" s="171"/>
      <c r="I100" s="171"/>
      <c r="J100" s="171"/>
      <c r="K100" s="171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ht="12.75" customHeight="1">
      <c r="A101" s="26"/>
      <c r="B101" s="26"/>
      <c r="C101" s="171"/>
      <c r="D101" s="171"/>
      <c r="E101" s="174"/>
      <c r="F101" s="169"/>
      <c r="G101" s="170"/>
      <c r="H101" s="171"/>
      <c r="I101" s="171"/>
      <c r="J101" s="171"/>
      <c r="K101" s="171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ht="12.75" customHeight="1">
      <c r="A102" s="26"/>
      <c r="B102" s="26"/>
      <c r="C102" s="26"/>
      <c r="D102" s="171"/>
      <c r="E102" s="26"/>
      <c r="F102" s="26"/>
      <c r="G102" s="230"/>
      <c r="H102" s="171"/>
      <c r="I102" s="171"/>
      <c r="J102" s="171"/>
      <c r="K102" s="171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ht="12.75" customHeight="1">
      <c r="A103" s="26"/>
      <c r="B103" s="26"/>
      <c r="C103" s="26"/>
      <c r="D103" s="171"/>
      <c r="E103" s="26"/>
      <c r="F103" s="26"/>
      <c r="G103" s="230"/>
      <c r="H103" s="171"/>
      <c r="I103" s="171"/>
      <c r="J103" s="171"/>
      <c r="K103" s="171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ht="12.75" customHeight="1">
      <c r="A104" s="26"/>
      <c r="B104" s="26"/>
      <c r="C104" s="26"/>
      <c r="D104" s="171"/>
      <c r="E104" s="174"/>
      <c r="F104" s="169"/>
      <c r="G104" s="170"/>
      <c r="H104" s="171"/>
      <c r="I104" s="171"/>
      <c r="J104" s="171"/>
      <c r="K104" s="171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ht="12.75" customHeight="1">
      <c r="A105" s="26"/>
      <c r="B105" s="26"/>
      <c r="C105" s="26"/>
      <c r="D105" s="171"/>
      <c r="E105" s="174"/>
      <c r="F105" s="169"/>
      <c r="G105" s="170"/>
      <c r="H105" s="171"/>
      <c r="I105" s="171"/>
      <c r="J105" s="171"/>
      <c r="K105" s="171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ht="12.75" customHeight="1">
      <c r="A106" s="26"/>
      <c r="B106" s="26"/>
      <c r="C106" s="26"/>
      <c r="D106" s="171"/>
      <c r="E106" s="174"/>
      <c r="F106" s="169"/>
      <c r="G106" s="170"/>
      <c r="H106" s="171"/>
      <c r="I106" s="171"/>
      <c r="J106" s="171"/>
      <c r="K106" s="171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ht="12.75" customHeight="1">
      <c r="A107" s="26"/>
      <c r="B107" s="26"/>
      <c r="C107" s="26"/>
      <c r="D107" s="171"/>
      <c r="E107" s="174"/>
      <c r="F107" s="169"/>
      <c r="G107" s="170"/>
      <c r="H107" s="171"/>
      <c r="I107" s="171"/>
      <c r="J107" s="171"/>
      <c r="K107" s="171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ht="12.75" customHeight="1">
      <c r="A108" s="26"/>
      <c r="B108" s="26"/>
      <c r="C108" s="26"/>
      <c r="D108" s="171"/>
      <c r="E108" s="174"/>
      <c r="F108" s="169"/>
      <c r="G108" s="170"/>
      <c r="H108" s="171"/>
      <c r="I108" s="171"/>
      <c r="J108" s="171"/>
      <c r="K108" s="171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ht="12.75" customHeight="1">
      <c r="A109" s="26"/>
      <c r="B109" s="26"/>
      <c r="C109" s="26"/>
      <c r="D109" s="171"/>
      <c r="E109" s="174"/>
      <c r="F109" s="169"/>
      <c r="G109" s="170"/>
      <c r="H109" s="171"/>
      <c r="I109" s="171"/>
      <c r="J109" s="171"/>
      <c r="K109" s="171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ht="12.75" customHeight="1">
      <c r="A110" s="26"/>
      <c r="B110" s="26"/>
      <c r="C110" s="171"/>
      <c r="D110" s="171"/>
      <c r="E110" s="174"/>
      <c r="F110" s="169"/>
      <c r="G110" s="170"/>
      <c r="H110" s="171"/>
      <c r="I110" s="171"/>
      <c r="J110" s="171"/>
      <c r="K110" s="171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ht="12.75" customHeight="1">
      <c r="A111" s="26"/>
      <c r="B111" s="26"/>
      <c r="C111" s="171"/>
      <c r="D111" s="171"/>
      <c r="E111" s="174"/>
      <c r="F111" s="169"/>
      <c r="G111" s="170"/>
      <c r="H111" s="171"/>
      <c r="I111" s="171"/>
      <c r="J111" s="171"/>
      <c r="K111" s="171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ht="12.75" customHeight="1">
      <c r="A112" s="26"/>
      <c r="B112" s="26"/>
      <c r="C112" s="171"/>
      <c r="D112" s="171"/>
      <c r="E112" s="174"/>
      <c r="F112" s="169"/>
      <c r="G112" s="170"/>
      <c r="H112" s="171"/>
      <c r="I112" s="171"/>
      <c r="J112" s="171"/>
      <c r="K112" s="171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ht="12.75" customHeight="1">
      <c r="A113" s="26"/>
      <c r="B113" s="26"/>
      <c r="C113" s="171"/>
      <c r="D113" s="171"/>
      <c r="E113" s="174"/>
      <c r="F113" s="169"/>
      <c r="G113" s="170"/>
      <c r="H113" s="171"/>
      <c r="I113" s="171"/>
      <c r="J113" s="171"/>
      <c r="K113" s="171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ht="12.75" customHeight="1">
      <c r="A114" s="26"/>
      <c r="B114" s="26"/>
      <c r="C114" s="171"/>
      <c r="D114" s="171"/>
      <c r="E114" s="174"/>
      <c r="F114" s="169"/>
      <c r="G114" s="170"/>
      <c r="H114" s="171"/>
      <c r="I114" s="171"/>
      <c r="J114" s="171"/>
      <c r="K114" s="171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ht="12.75" customHeight="1">
      <c r="A115" s="26"/>
      <c r="B115" s="26"/>
      <c r="C115" s="171"/>
      <c r="D115" s="171"/>
      <c r="E115" s="174"/>
      <c r="F115" s="169"/>
      <c r="G115" s="170"/>
      <c r="H115" s="171"/>
      <c r="I115" s="171"/>
      <c r="J115" s="171"/>
      <c r="K115" s="171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ht="12.75" customHeight="1">
      <c r="A116" s="26"/>
      <c r="B116" s="26"/>
      <c r="C116" s="171"/>
      <c r="D116" s="171"/>
      <c r="E116" s="174"/>
      <c r="F116" s="169"/>
      <c r="G116" s="170"/>
      <c r="H116" s="171"/>
      <c r="I116" s="171"/>
      <c r="J116" s="171"/>
      <c r="K116" s="171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ht="12.75" customHeight="1">
      <c r="A117" s="26"/>
      <c r="B117" s="26"/>
      <c r="C117" s="171"/>
      <c r="D117" s="171"/>
      <c r="E117" s="174"/>
      <c r="F117" s="169"/>
      <c r="G117" s="170"/>
      <c r="H117" s="171"/>
      <c r="I117" s="171"/>
      <c r="J117" s="171"/>
      <c r="K117" s="171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ht="12.75" customHeight="1">
      <c r="A118" s="26"/>
      <c r="B118" s="26"/>
      <c r="C118" s="171"/>
      <c r="D118" s="171"/>
      <c r="E118" s="174"/>
      <c r="F118" s="169"/>
      <c r="G118" s="170"/>
      <c r="H118" s="171"/>
      <c r="I118" s="171"/>
      <c r="J118" s="171"/>
      <c r="K118" s="171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ht="12.75" customHeight="1">
      <c r="A119" s="26"/>
      <c r="B119" s="26"/>
      <c r="C119" s="171"/>
      <c r="D119" s="171"/>
      <c r="E119" s="174"/>
      <c r="F119" s="169"/>
      <c r="G119" s="170"/>
      <c r="H119" s="171"/>
      <c r="I119" s="171"/>
      <c r="J119" s="171"/>
      <c r="K119" s="171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ht="12.75" customHeight="1">
      <c r="A120" s="26"/>
      <c r="B120" s="26"/>
      <c r="C120" s="171"/>
      <c r="D120" s="171"/>
      <c r="E120" s="174"/>
      <c r="F120" s="169"/>
      <c r="G120" s="170"/>
      <c r="H120" s="171"/>
      <c r="I120" s="171"/>
      <c r="J120" s="171"/>
      <c r="K120" s="171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ht="12.75" customHeight="1">
      <c r="A121" s="26"/>
      <c r="B121" s="26"/>
      <c r="C121" s="171"/>
      <c r="D121" s="171"/>
      <c r="E121" s="174"/>
      <c r="F121" s="169"/>
      <c r="G121" s="170"/>
      <c r="H121" s="171"/>
      <c r="I121" s="171"/>
      <c r="J121" s="171"/>
      <c r="K121" s="171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ht="12.75" customHeight="1">
      <c r="A122" s="26"/>
      <c r="B122" s="26"/>
      <c r="C122" s="171"/>
      <c r="D122" s="171"/>
      <c r="E122" s="174"/>
      <c r="F122" s="169"/>
      <c r="G122" s="170"/>
      <c r="H122" s="171"/>
      <c r="I122" s="171"/>
      <c r="J122" s="171"/>
      <c r="K122" s="171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ht="12.75" customHeight="1">
      <c r="A123" s="26"/>
      <c r="B123" s="26"/>
      <c r="C123" s="171"/>
      <c r="D123" s="171"/>
      <c r="E123" s="174"/>
      <c r="F123" s="169"/>
      <c r="G123" s="170"/>
      <c r="H123" s="171"/>
      <c r="I123" s="171"/>
      <c r="J123" s="171"/>
      <c r="K123" s="171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ht="12.75" customHeight="1">
      <c r="A124" s="26"/>
      <c r="B124" s="26"/>
      <c r="C124" s="171"/>
      <c r="D124" s="171"/>
      <c r="E124" s="174"/>
      <c r="F124" s="169"/>
      <c r="G124" s="170"/>
      <c r="H124" s="171"/>
      <c r="I124" s="171"/>
      <c r="J124" s="171"/>
      <c r="K124" s="171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ht="12.75" customHeight="1">
      <c r="A125" s="26"/>
      <c r="B125" s="26"/>
      <c r="C125" s="171"/>
      <c r="D125" s="171"/>
      <c r="E125" s="174"/>
      <c r="F125" s="169"/>
      <c r="G125" s="170"/>
      <c r="H125" s="171"/>
      <c r="I125" s="171"/>
      <c r="J125" s="171"/>
      <c r="K125" s="171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ht="12.75" customHeight="1">
      <c r="A126" s="26"/>
      <c r="B126" s="26"/>
      <c r="C126" s="171"/>
      <c r="D126" s="171"/>
      <c r="E126" s="174"/>
      <c r="F126" s="169"/>
      <c r="G126" s="170"/>
      <c r="H126" s="171"/>
      <c r="I126" s="171"/>
      <c r="J126" s="171"/>
      <c r="K126" s="171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ht="12.75" customHeight="1">
      <c r="A127" s="26"/>
      <c r="B127" s="26"/>
      <c r="C127" s="171"/>
      <c r="D127" s="171"/>
      <c r="E127" s="174"/>
      <c r="F127" s="169"/>
      <c r="G127" s="170"/>
      <c r="H127" s="171"/>
      <c r="I127" s="171"/>
      <c r="J127" s="171"/>
      <c r="K127" s="171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ht="12.75" customHeight="1">
      <c r="A128" s="26"/>
      <c r="B128" s="26"/>
      <c r="C128" s="171"/>
      <c r="D128" s="171"/>
      <c r="E128" s="174"/>
      <c r="F128" s="169"/>
      <c r="G128" s="170"/>
      <c r="H128" s="171"/>
      <c r="I128" s="171"/>
      <c r="J128" s="171"/>
      <c r="K128" s="171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ht="12.75" customHeight="1">
      <c r="A129" s="26"/>
      <c r="B129" s="26"/>
      <c r="C129" s="171"/>
      <c r="D129" s="171"/>
      <c r="E129" s="174"/>
      <c r="F129" s="169"/>
      <c r="G129" s="170"/>
      <c r="H129" s="171"/>
      <c r="I129" s="171"/>
      <c r="J129" s="171"/>
      <c r="K129" s="171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ht="12.75" customHeight="1">
      <c r="A130" s="26"/>
      <c r="B130" s="26"/>
      <c r="C130" s="171"/>
      <c r="D130" s="171"/>
      <c r="E130" s="174"/>
      <c r="F130" s="169"/>
      <c r="G130" s="170"/>
      <c r="H130" s="171"/>
      <c r="I130" s="171"/>
      <c r="J130" s="171"/>
      <c r="K130" s="171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ht="12.75" customHeight="1">
      <c r="A131" s="26"/>
      <c r="B131" s="26"/>
      <c r="C131" s="171"/>
      <c r="D131" s="171"/>
      <c r="E131" s="174"/>
      <c r="F131" s="169"/>
      <c r="G131" s="170"/>
      <c r="H131" s="171"/>
      <c r="I131" s="171"/>
      <c r="J131" s="171"/>
      <c r="K131" s="171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ht="12.75" customHeight="1">
      <c r="A132" s="26"/>
      <c r="B132" s="26"/>
      <c r="C132" s="171"/>
      <c r="D132" s="171"/>
      <c r="E132" s="174"/>
      <c r="F132" s="169"/>
      <c r="G132" s="170"/>
      <c r="H132" s="171"/>
      <c r="I132" s="171"/>
      <c r="J132" s="171"/>
      <c r="K132" s="171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ht="12.75" customHeight="1">
      <c r="A133" s="26"/>
      <c r="B133" s="26"/>
      <c r="C133" s="171"/>
      <c r="D133" s="171"/>
      <c r="E133" s="174"/>
      <c r="F133" s="169"/>
      <c r="G133" s="170"/>
      <c r="H133" s="171"/>
      <c r="I133" s="171"/>
      <c r="J133" s="171"/>
      <c r="K133" s="171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ht="12.75" customHeight="1">
      <c r="A134" s="26"/>
      <c r="B134" s="26"/>
      <c r="C134" s="171"/>
      <c r="D134" s="171"/>
      <c r="E134" s="174"/>
      <c r="F134" s="169"/>
      <c r="G134" s="170"/>
      <c r="H134" s="171"/>
      <c r="I134" s="171"/>
      <c r="J134" s="171"/>
      <c r="K134" s="171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ht="12.75" customHeight="1">
      <c r="A135" s="26"/>
      <c r="B135" s="26"/>
      <c r="C135" s="171"/>
      <c r="D135" s="171"/>
      <c r="E135" s="174"/>
      <c r="F135" s="169"/>
      <c r="G135" s="170"/>
      <c r="H135" s="171"/>
      <c r="I135" s="171"/>
      <c r="J135" s="171"/>
      <c r="K135" s="171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ht="12.75" customHeight="1">
      <c r="A136" s="26"/>
      <c r="B136" s="26"/>
      <c r="C136" s="171"/>
      <c r="D136" s="171"/>
      <c r="E136" s="174"/>
      <c r="F136" s="169"/>
      <c r="G136" s="170"/>
      <c r="H136" s="171"/>
      <c r="I136" s="171"/>
      <c r="J136" s="171"/>
      <c r="K136" s="171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ht="12.75" customHeight="1">
      <c r="A137" s="26"/>
      <c r="B137" s="26"/>
      <c r="C137" s="171"/>
      <c r="D137" s="171"/>
      <c r="E137" s="174"/>
      <c r="F137" s="169"/>
      <c r="G137" s="170"/>
      <c r="H137" s="171"/>
      <c r="I137" s="171"/>
      <c r="J137" s="171"/>
      <c r="K137" s="171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ht="12.75" customHeight="1">
      <c r="A138" s="26"/>
      <c r="B138" s="26"/>
      <c r="C138" s="171"/>
      <c r="D138" s="171"/>
      <c r="E138" s="174"/>
      <c r="F138" s="169"/>
      <c r="G138" s="170"/>
      <c r="H138" s="171"/>
      <c r="I138" s="171"/>
      <c r="J138" s="171"/>
      <c r="K138" s="171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ht="12.75" customHeight="1">
      <c r="A139" s="26"/>
      <c r="B139" s="26"/>
      <c r="C139" s="171"/>
      <c r="D139" s="171"/>
      <c r="E139" s="174"/>
      <c r="F139" s="169"/>
      <c r="G139" s="170"/>
      <c r="H139" s="171"/>
      <c r="I139" s="171"/>
      <c r="J139" s="171"/>
      <c r="K139" s="171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ht="12.75" customHeight="1">
      <c r="A140" s="26"/>
      <c r="B140" s="26"/>
      <c r="C140" s="171"/>
      <c r="D140" s="171"/>
      <c r="E140" s="174"/>
      <c r="F140" s="169"/>
      <c r="G140" s="170"/>
      <c r="H140" s="171"/>
      <c r="I140" s="171"/>
      <c r="J140" s="171"/>
      <c r="K140" s="171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ht="12.75" customHeight="1">
      <c r="A141" s="26"/>
      <c r="B141" s="26"/>
      <c r="C141" s="171"/>
      <c r="D141" s="171"/>
      <c r="E141" s="171"/>
      <c r="F141" s="236"/>
      <c r="G141" s="237"/>
      <c r="H141" s="171"/>
      <c r="I141" s="171"/>
      <c r="J141" s="171"/>
      <c r="K141" s="171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ht="15.75" customHeight="1">
      <c r="A142" s="26"/>
      <c r="B142" s="26"/>
      <c r="C142" s="171"/>
      <c r="D142" s="171"/>
      <c r="E142" s="171"/>
      <c r="F142" s="171"/>
      <c r="G142" s="170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">
    <mergeCell ref="B3:H3"/>
    <mergeCell ref="B7:B18"/>
    <mergeCell ref="B20:B22"/>
    <mergeCell ref="B24:B28"/>
    <mergeCell ref="B42:B44"/>
    <mergeCell ref="B46:B5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14"/>
    <col customWidth="1" min="2" max="2" width="62.57"/>
    <col customWidth="1" min="3" max="3" width="19.57"/>
    <col customWidth="1" min="4" max="4" width="16.14"/>
    <col customWidth="1" min="5" max="6" width="14.29"/>
    <col customWidth="1" min="7" max="7" width="3.29"/>
    <col customWidth="1" min="8" max="8" width="39.86"/>
    <col customWidth="1" min="9" max="11" width="14.43"/>
    <col customWidth="1" min="12" max="12" width="4.29"/>
    <col customWidth="1" min="13" max="13" width="70.14"/>
    <col customWidth="1" min="14" max="27" width="14.43"/>
  </cols>
  <sheetData>
    <row r="1" ht="15.75" customHeight="1">
      <c r="A1" s="26"/>
      <c r="B1" s="155" t="s">
        <v>165</v>
      </c>
      <c r="C1" s="238" t="str">
        <f>'Project Plan'!D8</f>
        <v>Kube Global Domination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4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ht="15.75" customHeight="1">
      <c r="A3" s="26"/>
      <c r="B3" s="33" t="s">
        <v>166</v>
      </c>
      <c r="C3" s="34"/>
      <c r="D3" s="34"/>
      <c r="E3" s="34"/>
      <c r="F3" s="34"/>
      <c r="G3" s="34"/>
      <c r="H3" s="3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4.5" customHeight="1">
      <c r="A4" s="26"/>
      <c r="B4" s="35"/>
      <c r="C4" s="35"/>
      <c r="D4" s="35"/>
      <c r="E4" s="35"/>
      <c r="F4" s="35"/>
      <c r="G4" s="35"/>
      <c r="H4" s="3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54.75" customHeight="1">
      <c r="A5" s="31"/>
      <c r="B5" s="239" t="s">
        <v>167</v>
      </c>
      <c r="C5" s="37"/>
      <c r="D5" s="37"/>
      <c r="E5" s="37"/>
      <c r="F5" s="37"/>
      <c r="G5" s="37"/>
      <c r="H5" s="38"/>
      <c r="I5" s="16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19.5" customHeight="1">
      <c r="A6" s="26"/>
      <c r="B6" s="230"/>
      <c r="C6" s="163" t="s">
        <v>119</v>
      </c>
      <c r="D6" s="163" t="s">
        <v>120</v>
      </c>
      <c r="E6" s="164" t="s">
        <v>168</v>
      </c>
      <c r="F6" s="240"/>
      <c r="G6" s="230"/>
      <c r="H6" s="146" t="s">
        <v>104</v>
      </c>
      <c r="I6" s="230"/>
      <c r="J6" s="230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12.75" customHeight="1">
      <c r="A7" s="241" t="s">
        <v>169</v>
      </c>
      <c r="B7" s="242" t="s">
        <v>170</v>
      </c>
      <c r="C7" s="243"/>
      <c r="D7" s="244"/>
      <c r="E7" s="169"/>
      <c r="F7" s="170"/>
      <c r="G7" s="171"/>
      <c r="H7" s="171"/>
      <c r="I7" s="171"/>
      <c r="J7" s="171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2.75" customHeight="1">
      <c r="B8" s="39" t="s">
        <v>171</v>
      </c>
      <c r="C8" s="245">
        <v>3.0</v>
      </c>
      <c r="D8" s="245">
        <v>2.0</v>
      </c>
      <c r="E8" s="246">
        <f t="shared" ref="E8:E15" si="1">1-D8/C8</f>
        <v>0.3333333333</v>
      </c>
      <c r="F8" s="246"/>
      <c r="G8" s="171"/>
      <c r="H8" s="171"/>
      <c r="I8" s="171"/>
      <c r="J8" s="171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12.75" customHeight="1">
      <c r="B9" s="39" t="s">
        <v>172</v>
      </c>
      <c r="C9" s="245">
        <v>4.0</v>
      </c>
      <c r="D9" s="245">
        <v>1.0</v>
      </c>
      <c r="E9" s="246">
        <f t="shared" si="1"/>
        <v>0.75</v>
      </c>
      <c r="F9" s="246"/>
      <c r="G9" s="171"/>
      <c r="H9" s="247"/>
      <c r="I9" s="171"/>
      <c r="J9" s="171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12.75" customHeight="1">
      <c r="B10" s="39" t="s">
        <v>173</v>
      </c>
      <c r="C10" s="245">
        <v>4.0</v>
      </c>
      <c r="D10" s="245">
        <v>2.0</v>
      </c>
      <c r="E10" s="246">
        <f t="shared" si="1"/>
        <v>0.5</v>
      </c>
      <c r="F10" s="246"/>
      <c r="G10" s="171"/>
      <c r="H10" s="247"/>
      <c r="I10" s="171"/>
      <c r="J10" s="17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12.75" customHeight="1">
      <c r="B11" s="39" t="s">
        <v>174</v>
      </c>
      <c r="C11" s="245">
        <v>2.0</v>
      </c>
      <c r="D11" s="245">
        <v>2.0</v>
      </c>
      <c r="E11" s="246">
        <f t="shared" si="1"/>
        <v>0</v>
      </c>
      <c r="F11" s="246"/>
      <c r="G11" s="171"/>
      <c r="H11" s="247"/>
      <c r="I11" s="171"/>
      <c r="J11" s="171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2.75" customHeight="1">
      <c r="B12" s="39" t="s">
        <v>175</v>
      </c>
      <c r="C12" s="245">
        <v>8.0</v>
      </c>
      <c r="D12" s="245">
        <v>6.0</v>
      </c>
      <c r="E12" s="246">
        <f t="shared" si="1"/>
        <v>0.25</v>
      </c>
      <c r="F12" s="246"/>
      <c r="G12" s="171"/>
      <c r="H12" s="247"/>
      <c r="I12" s="171"/>
      <c r="J12" s="171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12.75" customHeight="1">
      <c r="B13" s="39" t="s">
        <v>176</v>
      </c>
      <c r="C13" s="245">
        <v>4.0</v>
      </c>
      <c r="D13" s="245">
        <v>2.0</v>
      </c>
      <c r="E13" s="246">
        <f t="shared" si="1"/>
        <v>0.5</v>
      </c>
      <c r="F13" s="246"/>
      <c r="G13" s="171"/>
      <c r="H13" s="247"/>
      <c r="I13" s="171"/>
      <c r="J13" s="171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12.75" customHeight="1">
      <c r="B14" s="39" t="s">
        <v>177</v>
      </c>
      <c r="C14" s="245">
        <v>3.0</v>
      </c>
      <c r="D14" s="245">
        <v>1.0</v>
      </c>
      <c r="E14" s="246">
        <f t="shared" si="1"/>
        <v>0.6666666667</v>
      </c>
      <c r="F14" s="246"/>
      <c r="G14" s="171"/>
      <c r="H14" s="247"/>
      <c r="I14" s="171"/>
      <c r="J14" s="17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ht="12.75" customHeight="1">
      <c r="B15" s="248" t="s">
        <v>178</v>
      </c>
      <c r="C15" s="249">
        <v>3.0</v>
      </c>
      <c r="D15" s="250">
        <v>0.0</v>
      </c>
      <c r="E15" s="246">
        <f t="shared" si="1"/>
        <v>1</v>
      </c>
      <c r="F15" s="246"/>
      <c r="G15" s="171"/>
      <c r="H15" s="247"/>
      <c r="I15" s="171"/>
      <c r="J15" s="171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12.75" customHeight="1">
      <c r="B16" s="251"/>
      <c r="C16" s="252"/>
      <c r="D16" s="253"/>
      <c r="E16" s="254"/>
      <c r="F16" s="255"/>
      <c r="G16" s="171"/>
      <c r="H16" s="247"/>
      <c r="I16" s="171"/>
      <c r="J16" s="17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ht="12.75" customHeight="1">
      <c r="E17" s="246"/>
      <c r="F17" s="246"/>
      <c r="G17" s="171"/>
      <c r="H17" s="176"/>
      <c r="I17" s="256"/>
      <c r="J17" s="171"/>
      <c r="K17" s="167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12.75" customHeight="1">
      <c r="B18" s="257" t="s">
        <v>179</v>
      </c>
      <c r="C18" s="258">
        <f>'Project Plan'!$D$30</f>
        <v>3</v>
      </c>
      <c r="D18" s="259">
        <f>'Project Plan'!$D$30</f>
        <v>3</v>
      </c>
      <c r="E18" s="186"/>
      <c r="F18" s="187"/>
      <c r="G18" s="171"/>
      <c r="H18" s="176"/>
      <c r="I18" s="252"/>
      <c r="J18" s="260"/>
      <c r="K18" s="16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12.75" customHeight="1">
      <c r="B19" s="257"/>
      <c r="C19" s="185"/>
      <c r="D19" s="185"/>
      <c r="E19" s="186"/>
      <c r="F19" s="187"/>
      <c r="G19" s="171"/>
      <c r="H19" s="176"/>
      <c r="I19" s="252"/>
      <c r="J19" s="261"/>
      <c r="K19" s="16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12.75" customHeight="1">
      <c r="B20" s="262" t="s">
        <v>180</v>
      </c>
      <c r="C20" s="245">
        <f t="shared" ref="C20:D20" si="2">SUM(C8:C15)</f>
        <v>31</v>
      </c>
      <c r="D20" s="245">
        <f t="shared" si="2"/>
        <v>16</v>
      </c>
      <c r="E20" s="246">
        <f>1-D20/C20</f>
        <v>0.4838709677</v>
      </c>
      <c r="F20" s="246"/>
      <c r="G20" s="171"/>
      <c r="H20" s="176"/>
      <c r="I20" s="252"/>
      <c r="J20" s="261"/>
      <c r="K20" s="16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ht="12.75" customHeight="1">
      <c r="A21" s="162"/>
      <c r="B21" s="26"/>
      <c r="C21" s="26"/>
      <c r="D21" s="26"/>
      <c r="E21" s="26"/>
      <c r="F21" s="230"/>
      <c r="G21" s="171"/>
      <c r="H21" s="176"/>
      <c r="I21" s="252"/>
      <c r="J21" s="261"/>
      <c r="K21" s="16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2.75" customHeight="1">
      <c r="A22" s="263"/>
      <c r="B22" s="26"/>
      <c r="C22" s="26"/>
      <c r="D22" s="26"/>
      <c r="E22" s="26"/>
      <c r="F22" s="230"/>
      <c r="G22" s="171"/>
      <c r="H22" s="176"/>
      <c r="I22" s="252"/>
      <c r="J22" s="253"/>
      <c r="K22" s="16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ht="12.75" customHeight="1">
      <c r="A23" s="195" t="s">
        <v>181</v>
      </c>
      <c r="B23" s="176" t="s">
        <v>182</v>
      </c>
      <c r="C23" s="185">
        <f>'Project Plan'!D18</f>
        <v>200000</v>
      </c>
      <c r="D23" s="185">
        <f>'Project Plan'!D18</f>
        <v>200000</v>
      </c>
      <c r="E23" s="185"/>
      <c r="F23" s="264"/>
      <c r="G23" s="171"/>
      <c r="H23" s="176"/>
      <c r="I23" s="252"/>
      <c r="J23" s="265"/>
      <c r="K23" s="16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20.25" customHeight="1">
      <c r="A24" s="172"/>
      <c r="B24" s="176" t="s">
        <v>183</v>
      </c>
      <c r="C24" s="266">
        <f>'Project Plan'!D20</f>
        <v>10</v>
      </c>
      <c r="D24" s="266">
        <f>C24</f>
        <v>10</v>
      </c>
      <c r="E24" s="185"/>
      <c r="F24" s="264"/>
      <c r="G24" s="171"/>
      <c r="H24" s="267"/>
      <c r="I24" s="171"/>
      <c r="J24" s="171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ht="12.75" customHeight="1">
      <c r="A25" s="172"/>
      <c r="B25" s="39"/>
      <c r="C25" s="268"/>
      <c r="D25" s="268"/>
      <c r="G25" s="171"/>
      <c r="H25" s="171"/>
      <c r="I25" s="171"/>
      <c r="J25" s="171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2.75" customHeight="1">
      <c r="A26" s="172"/>
      <c r="B26" s="219" t="s">
        <v>184</v>
      </c>
      <c r="C26" s="269">
        <f t="shared" ref="C26:D26" si="3">C24*SUM(C8:C15)</f>
        <v>310</v>
      </c>
      <c r="D26" s="269">
        <f t="shared" si="3"/>
        <v>160</v>
      </c>
      <c r="E26" s="246">
        <f>1-D26/C26</f>
        <v>0.4838709677</v>
      </c>
      <c r="F26" s="246"/>
      <c r="G26" s="171"/>
      <c r="H26" s="171"/>
      <c r="I26" s="171"/>
      <c r="J26" s="171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ht="12.75" customHeight="1">
      <c r="A27" s="172"/>
      <c r="B27" s="39"/>
      <c r="C27" s="58"/>
      <c r="D27" s="58"/>
      <c r="E27" s="246"/>
      <c r="F27" s="246"/>
      <c r="G27" s="171"/>
      <c r="H27" s="171"/>
      <c r="I27" s="171"/>
      <c r="J27" s="171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ht="12.75" customHeight="1">
      <c r="A28" s="172"/>
      <c r="B28" s="152" t="s">
        <v>185</v>
      </c>
      <c r="C28" s="58">
        <f>'Project Plan'!D19</f>
        <v>200000</v>
      </c>
      <c r="D28" s="58">
        <f>'Project Plan'!D19</f>
        <v>200000</v>
      </c>
      <c r="E28" s="246"/>
      <c r="F28" s="246"/>
      <c r="G28" s="171"/>
      <c r="H28" s="171"/>
      <c r="I28" s="171"/>
      <c r="J28" s="171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ht="12.75" customHeight="1">
      <c r="A29" s="172"/>
      <c r="B29" s="152" t="s">
        <v>186</v>
      </c>
      <c r="C29" s="270">
        <v>1.0</v>
      </c>
      <c r="D29" s="268">
        <f>C29</f>
        <v>1</v>
      </c>
      <c r="E29" s="246"/>
      <c r="F29" s="246"/>
      <c r="G29" s="171"/>
      <c r="H29" s="171"/>
      <c r="I29" s="171"/>
      <c r="J29" s="171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12.75" customHeight="1">
      <c r="A30" s="172"/>
      <c r="B30" s="39"/>
      <c r="C30" s="268"/>
      <c r="D30" s="268"/>
      <c r="G30" s="171"/>
      <c r="H30" s="171"/>
      <c r="I30" s="171"/>
      <c r="J30" s="171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26.25" customHeight="1">
      <c r="A31" s="172"/>
      <c r="B31" s="219" t="s">
        <v>184</v>
      </c>
      <c r="C31" s="269">
        <f>(C29+C24)*C20-C26</f>
        <v>31</v>
      </c>
      <c r="D31" s="269">
        <f>((D29+D24)*D20)-D26</f>
        <v>16</v>
      </c>
      <c r="E31" s="246">
        <f>1-D31/C31</f>
        <v>0.4838709677</v>
      </c>
      <c r="F31" s="246"/>
      <c r="G31" s="171"/>
      <c r="H31" s="145" t="s">
        <v>187</v>
      </c>
      <c r="I31" s="171"/>
      <c r="J31" s="171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2.75" customHeight="1">
      <c r="A32" s="212"/>
      <c r="B32" s="135"/>
      <c r="C32" s="185"/>
      <c r="D32" s="185"/>
      <c r="E32" s="196"/>
      <c r="F32" s="271"/>
      <c r="G32" s="171"/>
      <c r="H32" s="176"/>
      <c r="I32" s="252"/>
      <c r="J32" s="261"/>
      <c r="K32" s="16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75" customHeight="1">
      <c r="A33" s="195" t="s">
        <v>188</v>
      </c>
      <c r="B33" s="135" t="s">
        <v>189</v>
      </c>
      <c r="C33" s="202">
        <f t="shared" ref="C33:D33" si="4">ROUNDDOWN((C24+C29)*48/C20)</f>
        <v>17</v>
      </c>
      <c r="D33" s="202">
        <f t="shared" si="4"/>
        <v>33</v>
      </c>
      <c r="E33" s="169"/>
      <c r="F33" s="170"/>
      <c r="G33" s="171"/>
      <c r="H33" s="176"/>
      <c r="I33" s="252"/>
      <c r="J33" s="261"/>
      <c r="K33" s="16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75" customHeight="1">
      <c r="A34" s="172"/>
      <c r="B34" s="155" t="s">
        <v>104</v>
      </c>
      <c r="C34" s="272">
        <f t="shared" ref="C34:D34" si="5">((C29*C28)+(C24*C23))/C33</f>
        <v>129411.7647</v>
      </c>
      <c r="D34" s="272">
        <f t="shared" si="5"/>
        <v>66666.66667</v>
      </c>
      <c r="E34" s="273"/>
      <c r="F34" s="229"/>
      <c r="G34" s="171"/>
      <c r="H34" s="273"/>
      <c r="I34" s="252"/>
      <c r="J34" s="274"/>
      <c r="K34" s="16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174"/>
      <c r="E35" s="26"/>
      <c r="F35" s="230"/>
      <c r="G35" s="171"/>
      <c r="H35" s="176"/>
      <c r="I35" s="258"/>
      <c r="J35" s="275"/>
      <c r="K35" s="18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76" t="s">
        <v>190</v>
      </c>
      <c r="B36" s="155" t="s">
        <v>60</v>
      </c>
      <c r="C36" s="26"/>
      <c r="D36" s="201">
        <f>C20-D20</f>
        <v>15</v>
      </c>
      <c r="E36" s="135"/>
      <c r="F36" s="231"/>
      <c r="G36" s="171"/>
      <c r="H36" s="171"/>
      <c r="I36" s="171"/>
      <c r="J36" s="171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190"/>
      <c r="B37" s="155" t="s">
        <v>61</v>
      </c>
      <c r="C37" s="170"/>
      <c r="D37" s="201">
        <f>C26+C31-D26-D31</f>
        <v>165</v>
      </c>
      <c r="E37" s="232"/>
      <c r="F37" s="233"/>
      <c r="G37" s="171"/>
      <c r="H37" s="171"/>
      <c r="I37" s="171"/>
      <c r="J37" s="171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190"/>
      <c r="B38" s="155" t="s">
        <v>62</v>
      </c>
      <c r="C38" s="171"/>
      <c r="D38" s="277">
        <f>C34-D34</f>
        <v>62745.09804</v>
      </c>
      <c r="E38" s="232"/>
      <c r="F38" s="233"/>
      <c r="G38" s="171"/>
      <c r="H38" s="171"/>
      <c r="I38" s="171"/>
      <c r="J38" s="171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171"/>
      <c r="D39" s="174"/>
      <c r="E39" s="155"/>
      <c r="F39" s="140"/>
      <c r="G39" s="171"/>
      <c r="H39" s="171"/>
      <c r="I39" s="171"/>
      <c r="J39" s="171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174"/>
      <c r="E40" s="232"/>
      <c r="F40" s="233"/>
      <c r="G40" s="171"/>
      <c r="H40" s="171"/>
      <c r="I40" s="171"/>
      <c r="J40" s="171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78"/>
      <c r="C41" s="279"/>
      <c r="D41" s="280"/>
      <c r="E41" s="26"/>
      <c r="F41" s="230"/>
      <c r="G41" s="171"/>
      <c r="H41" s="171"/>
      <c r="I41" s="171"/>
      <c r="J41" s="171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78"/>
      <c r="C42" s="279"/>
      <c r="D42" s="280"/>
      <c r="E42" s="234"/>
      <c r="F42" s="235"/>
      <c r="G42" s="171"/>
      <c r="H42" s="171"/>
      <c r="I42" s="171"/>
      <c r="J42" s="171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78"/>
      <c r="B43" s="278"/>
      <c r="C43" s="281" t="s">
        <v>119</v>
      </c>
      <c r="D43" s="281" t="s">
        <v>120</v>
      </c>
      <c r="E43" s="278"/>
      <c r="F43" s="282"/>
      <c r="G43" s="279"/>
      <c r="H43" s="279"/>
      <c r="I43" s="279"/>
      <c r="J43" s="279"/>
      <c r="K43" s="278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8"/>
    </row>
    <row r="44" ht="15.0" customHeight="1">
      <c r="A44" s="278"/>
      <c r="B44" s="283" t="s">
        <v>104</v>
      </c>
      <c r="C44" s="284">
        <f t="shared" ref="C44:D44" si="6">C34</f>
        <v>129411.7647</v>
      </c>
      <c r="D44" s="284">
        <f t="shared" si="6"/>
        <v>66666.66667</v>
      </c>
      <c r="E44" s="278"/>
      <c r="F44" s="282"/>
      <c r="G44" s="279"/>
      <c r="H44" s="279"/>
      <c r="I44" s="279"/>
      <c r="J44" s="279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</row>
    <row r="45" ht="12.75" customHeight="1">
      <c r="A45" s="278"/>
      <c r="B45" s="283"/>
      <c r="C45" s="281" t="s">
        <v>119</v>
      </c>
      <c r="D45" s="281" t="s">
        <v>120</v>
      </c>
      <c r="E45" s="285"/>
      <c r="F45" s="286"/>
      <c r="G45" s="279"/>
      <c r="H45" s="279"/>
      <c r="I45" s="279"/>
      <c r="J45" s="279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</row>
    <row r="46" ht="12.75" customHeight="1">
      <c r="A46" s="278"/>
      <c r="B46" s="283" t="s">
        <v>189</v>
      </c>
      <c r="C46" s="287">
        <f t="shared" ref="C46:D46" si="7">C33</f>
        <v>17</v>
      </c>
      <c r="D46" s="287">
        <f t="shared" si="7"/>
        <v>33</v>
      </c>
      <c r="E46" s="285"/>
      <c r="F46" s="286"/>
      <c r="G46" s="279"/>
      <c r="H46" s="279"/>
      <c r="I46" s="279"/>
      <c r="J46" s="279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</row>
    <row r="47" ht="12.75" customHeight="1">
      <c r="A47" s="26"/>
      <c r="B47" s="288"/>
      <c r="C47" s="288"/>
      <c r="D47" s="289"/>
      <c r="E47" s="26"/>
      <c r="F47" s="230"/>
      <c r="G47" s="288"/>
      <c r="H47" s="288"/>
      <c r="I47" s="288"/>
      <c r="J47" s="288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2.75" customHeight="1">
      <c r="A48" s="26"/>
      <c r="B48" s="288"/>
      <c r="C48" s="155"/>
      <c r="D48" s="289"/>
      <c r="E48" s="290"/>
      <c r="F48" s="291"/>
      <c r="G48" s="288"/>
      <c r="H48" s="288"/>
      <c r="I48" s="288"/>
      <c r="J48" s="288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2.75" customHeight="1">
      <c r="A49" s="26"/>
      <c r="B49" s="26"/>
      <c r="C49" s="279"/>
      <c r="D49" s="280"/>
      <c r="E49" s="169"/>
      <c r="F49" s="170"/>
      <c r="G49" s="171"/>
      <c r="H49" s="171"/>
      <c r="I49" s="171"/>
      <c r="J49" s="171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2.75" customHeight="1">
      <c r="A50" s="26"/>
      <c r="B50" s="26"/>
      <c r="C50" s="278"/>
      <c r="D50" s="280"/>
      <c r="E50" s="169"/>
      <c r="F50" s="170"/>
      <c r="G50" s="171"/>
      <c r="H50" s="171"/>
      <c r="I50" s="171"/>
      <c r="J50" s="171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75" customHeight="1">
      <c r="A51" s="26"/>
      <c r="B51" s="26"/>
      <c r="C51" s="171"/>
      <c r="D51" s="174"/>
      <c r="E51" s="135"/>
      <c r="F51" s="231"/>
      <c r="G51" s="171"/>
      <c r="H51" s="171"/>
      <c r="I51" s="171"/>
      <c r="J51" s="171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26"/>
      <c r="B52" s="26"/>
      <c r="C52" s="171"/>
      <c r="D52" s="174"/>
      <c r="E52" s="26"/>
      <c r="F52" s="230"/>
      <c r="G52" s="171"/>
      <c r="H52" s="171"/>
      <c r="I52" s="171"/>
      <c r="J52" s="171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12.75" customHeight="1">
      <c r="A53" s="26"/>
      <c r="B53" s="26"/>
      <c r="C53" s="171"/>
      <c r="D53" s="174"/>
      <c r="E53" s="234"/>
      <c r="F53" s="235"/>
      <c r="G53" s="171"/>
      <c r="H53" s="171"/>
      <c r="I53" s="171"/>
      <c r="J53" s="171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12.75" customHeight="1">
      <c r="A54" s="26"/>
      <c r="B54" s="26"/>
      <c r="C54" s="171"/>
      <c r="D54" s="174"/>
      <c r="E54" s="26"/>
      <c r="F54" s="230"/>
      <c r="G54" s="171"/>
      <c r="H54" s="171"/>
      <c r="I54" s="171"/>
      <c r="J54" s="171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12.75" customHeight="1">
      <c r="A55" s="26"/>
      <c r="B55" s="26"/>
      <c r="C55" s="171"/>
      <c r="D55" s="174"/>
      <c r="E55" s="26"/>
      <c r="F55" s="230"/>
      <c r="G55" s="171"/>
      <c r="H55" s="171"/>
      <c r="I55" s="171"/>
      <c r="J55" s="171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2.75" customHeight="1">
      <c r="A56" s="26"/>
      <c r="B56" s="26"/>
      <c r="C56" s="171"/>
      <c r="D56" s="174"/>
      <c r="E56" s="232"/>
      <c r="F56" s="233"/>
      <c r="G56" s="171"/>
      <c r="H56" s="171"/>
      <c r="I56" s="171"/>
      <c r="J56" s="171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2.75" customHeight="1">
      <c r="A57" s="26"/>
      <c r="B57" s="26"/>
      <c r="C57" s="171"/>
      <c r="D57" s="174"/>
      <c r="E57" s="169"/>
      <c r="F57" s="170"/>
      <c r="G57" s="171"/>
      <c r="H57" s="171"/>
      <c r="I57" s="171"/>
      <c r="J57" s="171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12.75" customHeight="1">
      <c r="A58" s="26"/>
      <c r="B58" s="171"/>
      <c r="C58" s="171"/>
      <c r="D58" s="174"/>
      <c r="E58" s="169"/>
      <c r="F58" s="170"/>
      <c r="G58" s="171"/>
      <c r="H58" s="171"/>
      <c r="I58" s="171"/>
      <c r="J58" s="171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12.75" customHeight="1">
      <c r="A59" s="26"/>
      <c r="B59" s="171"/>
      <c r="C59" s="171"/>
      <c r="D59" s="174"/>
      <c r="E59" s="169"/>
      <c r="F59" s="170"/>
      <c r="G59" s="171"/>
      <c r="H59" s="171"/>
      <c r="I59" s="171"/>
      <c r="J59" s="171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2.75" customHeight="1">
      <c r="A60" s="26"/>
      <c r="B60" s="171"/>
      <c r="C60" s="171"/>
      <c r="D60" s="174"/>
      <c r="E60" s="169"/>
      <c r="F60" s="170"/>
      <c r="G60" s="171"/>
      <c r="H60" s="171"/>
      <c r="I60" s="171"/>
      <c r="J60" s="171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12.75" customHeight="1">
      <c r="A61" s="26"/>
      <c r="B61" s="171"/>
      <c r="C61" s="171"/>
      <c r="D61" s="174"/>
      <c r="E61" s="169"/>
      <c r="F61" s="170"/>
      <c r="G61" s="171"/>
      <c r="H61" s="171"/>
      <c r="I61" s="171"/>
      <c r="J61" s="171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12.75" customHeight="1">
      <c r="A62" s="26"/>
      <c r="B62" s="171"/>
      <c r="C62" s="171"/>
      <c r="D62" s="174"/>
      <c r="E62" s="169"/>
      <c r="F62" s="170"/>
      <c r="G62" s="171"/>
      <c r="H62" s="171"/>
      <c r="I62" s="171"/>
      <c r="J62" s="171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12.75" customHeight="1">
      <c r="A63" s="26"/>
      <c r="B63" s="26"/>
      <c r="C63" s="171"/>
      <c r="D63" s="26"/>
      <c r="E63" s="26"/>
      <c r="F63" s="230"/>
      <c r="G63" s="171"/>
      <c r="H63" s="171"/>
      <c r="I63" s="171"/>
      <c r="J63" s="171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12.75" customHeight="1">
      <c r="A64" s="26"/>
      <c r="B64" s="26"/>
      <c r="C64" s="171"/>
      <c r="D64" s="26"/>
      <c r="E64" s="26"/>
      <c r="F64" s="230"/>
      <c r="G64" s="171"/>
      <c r="H64" s="171"/>
      <c r="I64" s="171"/>
      <c r="J64" s="171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2.75" customHeight="1">
      <c r="A65" s="26"/>
      <c r="B65" s="26"/>
      <c r="C65" s="171"/>
      <c r="D65" s="174"/>
      <c r="E65" s="169"/>
      <c r="F65" s="170"/>
      <c r="G65" s="171"/>
      <c r="H65" s="171"/>
      <c r="I65" s="171"/>
      <c r="J65" s="171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ht="12.75" customHeight="1">
      <c r="A66" s="26"/>
      <c r="B66" s="26"/>
      <c r="C66" s="171"/>
      <c r="D66" s="174"/>
      <c r="E66" s="169"/>
      <c r="F66" s="170"/>
      <c r="G66" s="171"/>
      <c r="H66" s="171"/>
      <c r="I66" s="171"/>
      <c r="J66" s="171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ht="12.75" customHeight="1">
      <c r="A67" s="26"/>
      <c r="B67" s="26"/>
      <c r="C67" s="171"/>
      <c r="D67" s="174"/>
      <c r="E67" s="169"/>
      <c r="F67" s="170"/>
      <c r="G67" s="171"/>
      <c r="H67" s="171"/>
      <c r="I67" s="171"/>
      <c r="J67" s="171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ht="12.75" customHeight="1">
      <c r="A68" s="26"/>
      <c r="B68" s="26"/>
      <c r="C68" s="171"/>
      <c r="D68" s="174"/>
      <c r="E68" s="169"/>
      <c r="F68" s="170"/>
      <c r="G68" s="171"/>
      <c r="H68" s="171"/>
      <c r="I68" s="171"/>
      <c r="J68" s="171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2.75" customHeight="1">
      <c r="A69" s="26"/>
      <c r="B69" s="26"/>
      <c r="C69" s="171"/>
      <c r="D69" s="174"/>
      <c r="E69" s="169"/>
      <c r="F69" s="170"/>
      <c r="G69" s="171"/>
      <c r="H69" s="171"/>
      <c r="I69" s="171"/>
      <c r="J69" s="171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ht="12.75" customHeight="1">
      <c r="A70" s="26"/>
      <c r="B70" s="26"/>
      <c r="C70" s="171"/>
      <c r="D70" s="174"/>
      <c r="E70" s="169"/>
      <c r="F70" s="170"/>
      <c r="G70" s="171"/>
      <c r="H70" s="171"/>
      <c r="I70" s="171"/>
      <c r="J70" s="171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ht="12.75" customHeight="1">
      <c r="A71" s="26"/>
      <c r="B71" s="171"/>
      <c r="C71" s="171"/>
      <c r="D71" s="174"/>
      <c r="E71" s="169"/>
      <c r="F71" s="170"/>
      <c r="G71" s="171"/>
      <c r="H71" s="171"/>
      <c r="I71" s="171"/>
      <c r="J71" s="171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2.75" customHeight="1">
      <c r="A72" s="26"/>
      <c r="B72" s="171"/>
      <c r="C72" s="171"/>
      <c r="D72" s="174"/>
      <c r="E72" s="169"/>
      <c r="F72" s="170"/>
      <c r="G72" s="171"/>
      <c r="H72" s="171"/>
      <c r="I72" s="171"/>
      <c r="J72" s="171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ht="12.75" customHeight="1">
      <c r="A73" s="26"/>
      <c r="B73" s="171"/>
      <c r="C73" s="171"/>
      <c r="D73" s="174"/>
      <c r="E73" s="169"/>
      <c r="F73" s="170"/>
      <c r="G73" s="171"/>
      <c r="H73" s="171"/>
      <c r="I73" s="171"/>
      <c r="J73" s="171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ht="12.75" customHeight="1">
      <c r="A74" s="26"/>
      <c r="B74" s="171"/>
      <c r="C74" s="171"/>
      <c r="D74" s="174"/>
      <c r="E74" s="169"/>
      <c r="F74" s="170"/>
      <c r="G74" s="171"/>
      <c r="H74" s="171"/>
      <c r="I74" s="171"/>
      <c r="J74" s="171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ht="12.75" customHeight="1">
      <c r="A75" s="26"/>
      <c r="B75" s="171"/>
      <c r="C75" s="171"/>
      <c r="D75" s="174"/>
      <c r="E75" s="169"/>
      <c r="F75" s="170"/>
      <c r="G75" s="171"/>
      <c r="H75" s="171"/>
      <c r="I75" s="171"/>
      <c r="J75" s="171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ht="12.75" customHeight="1">
      <c r="A76" s="26"/>
      <c r="B76" s="171"/>
      <c r="C76" s="171"/>
      <c r="D76" s="174"/>
      <c r="E76" s="169"/>
      <c r="F76" s="170"/>
      <c r="G76" s="171"/>
      <c r="H76" s="171"/>
      <c r="I76" s="171"/>
      <c r="J76" s="171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ht="12.75" customHeight="1">
      <c r="A77" s="26"/>
      <c r="B77" s="171"/>
      <c r="C77" s="171"/>
      <c r="D77" s="174"/>
      <c r="E77" s="169"/>
      <c r="F77" s="170"/>
      <c r="G77" s="171"/>
      <c r="H77" s="171"/>
      <c r="I77" s="171"/>
      <c r="J77" s="171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ht="12.75" customHeight="1">
      <c r="A78" s="26"/>
      <c r="B78" s="171"/>
      <c r="C78" s="171"/>
      <c r="D78" s="174"/>
      <c r="E78" s="169"/>
      <c r="F78" s="170"/>
      <c r="G78" s="171"/>
      <c r="H78" s="171"/>
      <c r="I78" s="171"/>
      <c r="J78" s="171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ht="12.75" customHeight="1">
      <c r="A79" s="26"/>
      <c r="B79" s="171"/>
      <c r="C79" s="171"/>
      <c r="D79" s="174"/>
      <c r="E79" s="169"/>
      <c r="F79" s="170"/>
      <c r="G79" s="171"/>
      <c r="H79" s="171"/>
      <c r="I79" s="171"/>
      <c r="J79" s="171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ht="12.75" customHeight="1">
      <c r="A80" s="26"/>
      <c r="B80" s="171"/>
      <c r="C80" s="171"/>
      <c r="D80" s="174"/>
      <c r="E80" s="169"/>
      <c r="F80" s="170"/>
      <c r="G80" s="171"/>
      <c r="H80" s="171"/>
      <c r="I80" s="171"/>
      <c r="J80" s="171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ht="12.75" customHeight="1">
      <c r="A81" s="26"/>
      <c r="B81" s="171"/>
      <c r="C81" s="171"/>
      <c r="D81" s="174"/>
      <c r="E81" s="169"/>
      <c r="F81" s="170"/>
      <c r="G81" s="171"/>
      <c r="H81" s="171"/>
      <c r="I81" s="171"/>
      <c r="J81" s="171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ht="12.75" customHeight="1">
      <c r="A82" s="26"/>
      <c r="B82" s="171"/>
      <c r="C82" s="171"/>
      <c r="D82" s="174"/>
      <c r="E82" s="169"/>
      <c r="F82" s="170"/>
      <c r="G82" s="171"/>
      <c r="H82" s="171"/>
      <c r="I82" s="171"/>
      <c r="J82" s="171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ht="12.75" customHeight="1">
      <c r="A83" s="26"/>
      <c r="B83" s="171"/>
      <c r="C83" s="171"/>
      <c r="D83" s="174"/>
      <c r="E83" s="169"/>
      <c r="F83" s="170"/>
      <c r="G83" s="171"/>
      <c r="H83" s="171"/>
      <c r="I83" s="171"/>
      <c r="J83" s="171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ht="12.75" customHeight="1">
      <c r="A84" s="26"/>
      <c r="B84" s="171"/>
      <c r="C84" s="171"/>
      <c r="D84" s="174"/>
      <c r="E84" s="169"/>
      <c r="F84" s="170"/>
      <c r="G84" s="171"/>
      <c r="H84" s="171"/>
      <c r="I84" s="171"/>
      <c r="J84" s="171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ht="12.75" customHeight="1">
      <c r="A85" s="26"/>
      <c r="B85" s="171"/>
      <c r="C85" s="171"/>
      <c r="D85" s="174"/>
      <c r="E85" s="169"/>
      <c r="F85" s="170"/>
      <c r="G85" s="171"/>
      <c r="H85" s="171"/>
      <c r="I85" s="171"/>
      <c r="J85" s="171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ht="12.75" customHeight="1">
      <c r="A86" s="26"/>
      <c r="B86" s="171"/>
      <c r="C86" s="171"/>
      <c r="D86" s="174"/>
      <c r="E86" s="169"/>
      <c r="F86" s="170"/>
      <c r="G86" s="171"/>
      <c r="H86" s="171"/>
      <c r="I86" s="171"/>
      <c r="J86" s="171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ht="12.75" customHeight="1">
      <c r="A87" s="26"/>
      <c r="B87" s="171"/>
      <c r="C87" s="171"/>
      <c r="D87" s="174"/>
      <c r="E87" s="169"/>
      <c r="F87" s="170"/>
      <c r="G87" s="171"/>
      <c r="H87" s="171"/>
      <c r="I87" s="171"/>
      <c r="J87" s="171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ht="12.75" customHeight="1">
      <c r="A88" s="26"/>
      <c r="B88" s="171"/>
      <c r="C88" s="171"/>
      <c r="D88" s="174"/>
      <c r="E88" s="169"/>
      <c r="F88" s="170"/>
      <c r="G88" s="171"/>
      <c r="H88" s="171"/>
      <c r="I88" s="171"/>
      <c r="J88" s="171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ht="12.75" customHeight="1">
      <c r="A89" s="26"/>
      <c r="B89" s="171"/>
      <c r="C89" s="171"/>
      <c r="D89" s="174"/>
      <c r="E89" s="169"/>
      <c r="F89" s="170"/>
      <c r="G89" s="171"/>
      <c r="H89" s="171"/>
      <c r="I89" s="171"/>
      <c r="J89" s="171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ht="12.75" customHeight="1">
      <c r="A90" s="26"/>
      <c r="B90" s="171"/>
      <c r="C90" s="171"/>
      <c r="D90" s="174"/>
      <c r="E90" s="169"/>
      <c r="F90" s="170"/>
      <c r="G90" s="171"/>
      <c r="H90" s="171"/>
      <c r="I90" s="171"/>
      <c r="J90" s="171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ht="12.75" customHeight="1">
      <c r="A91" s="26"/>
      <c r="B91" s="171"/>
      <c r="C91" s="171"/>
      <c r="D91" s="174"/>
      <c r="E91" s="169"/>
      <c r="F91" s="170"/>
      <c r="G91" s="171"/>
      <c r="H91" s="171"/>
      <c r="I91" s="171"/>
      <c r="J91" s="171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ht="12.75" customHeight="1">
      <c r="A92" s="26"/>
      <c r="B92" s="171"/>
      <c r="C92" s="171"/>
      <c r="D92" s="174"/>
      <c r="E92" s="169"/>
      <c r="F92" s="170"/>
      <c r="G92" s="171"/>
      <c r="H92" s="171"/>
      <c r="I92" s="171"/>
      <c r="J92" s="171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ht="12.75" customHeight="1">
      <c r="A93" s="26"/>
      <c r="B93" s="171"/>
      <c r="C93" s="171"/>
      <c r="D93" s="174"/>
      <c r="E93" s="169"/>
      <c r="F93" s="170"/>
      <c r="G93" s="171"/>
      <c r="H93" s="171"/>
      <c r="I93" s="171"/>
      <c r="J93" s="171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ht="12.75" customHeight="1">
      <c r="A94" s="26"/>
      <c r="B94" s="171"/>
      <c r="C94" s="171"/>
      <c r="D94" s="174"/>
      <c r="E94" s="169"/>
      <c r="F94" s="170"/>
      <c r="G94" s="171"/>
      <c r="H94" s="171"/>
      <c r="I94" s="171"/>
      <c r="J94" s="171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ht="12.75" customHeight="1">
      <c r="A95" s="26"/>
      <c r="B95" s="171"/>
      <c r="C95" s="171"/>
      <c r="D95" s="174"/>
      <c r="E95" s="169"/>
      <c r="F95" s="170"/>
      <c r="G95" s="171"/>
      <c r="H95" s="171"/>
      <c r="I95" s="171"/>
      <c r="J95" s="171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ht="12.75" customHeight="1">
      <c r="A96" s="26"/>
      <c r="B96" s="171"/>
      <c r="C96" s="171"/>
      <c r="D96" s="174"/>
      <c r="E96" s="169"/>
      <c r="F96" s="170"/>
      <c r="G96" s="171"/>
      <c r="H96" s="171"/>
      <c r="I96" s="171"/>
      <c r="J96" s="171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ht="12.75" customHeight="1">
      <c r="A97" s="26"/>
      <c r="B97" s="171"/>
      <c r="C97" s="171"/>
      <c r="D97" s="174"/>
      <c r="E97" s="169"/>
      <c r="F97" s="170"/>
      <c r="G97" s="171"/>
      <c r="H97" s="171"/>
      <c r="I97" s="171"/>
      <c r="J97" s="171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ht="12.75" customHeight="1">
      <c r="A98" s="26"/>
      <c r="B98" s="171"/>
      <c r="C98" s="171"/>
      <c r="D98" s="174"/>
      <c r="E98" s="169"/>
      <c r="F98" s="170"/>
      <c r="G98" s="171"/>
      <c r="H98" s="171"/>
      <c r="I98" s="171"/>
      <c r="J98" s="171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ht="12.75" customHeight="1">
      <c r="A99" s="26"/>
      <c r="B99" s="171"/>
      <c r="C99" s="171"/>
      <c r="D99" s="174"/>
      <c r="E99" s="169"/>
      <c r="F99" s="170"/>
      <c r="G99" s="171"/>
      <c r="H99" s="171"/>
      <c r="I99" s="171"/>
      <c r="J99" s="171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ht="12.75" customHeight="1">
      <c r="A100" s="26"/>
      <c r="B100" s="171"/>
      <c r="C100" s="171"/>
      <c r="D100" s="174"/>
      <c r="E100" s="169"/>
      <c r="F100" s="170"/>
      <c r="G100" s="171"/>
      <c r="H100" s="171"/>
      <c r="I100" s="171"/>
      <c r="J100" s="171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ht="12.75" customHeight="1">
      <c r="A101" s="26"/>
      <c r="B101" s="171"/>
      <c r="C101" s="171"/>
      <c r="D101" s="174"/>
      <c r="E101" s="169"/>
      <c r="F101" s="170"/>
      <c r="G101" s="171"/>
      <c r="H101" s="171"/>
      <c r="I101" s="171"/>
      <c r="J101" s="171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ht="12.75" customHeight="1">
      <c r="A102" s="26"/>
      <c r="B102" s="171"/>
      <c r="C102" s="171"/>
      <c r="D102" s="171"/>
      <c r="E102" s="236"/>
      <c r="F102" s="237"/>
      <c r="G102" s="171"/>
      <c r="H102" s="171"/>
      <c r="I102" s="171"/>
      <c r="J102" s="171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ht="15.75" customHeight="1">
      <c r="A103" s="26"/>
      <c r="B103" s="171"/>
      <c r="C103" s="171"/>
      <c r="D103" s="171"/>
      <c r="E103" s="171"/>
      <c r="F103" s="170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3:H3"/>
    <mergeCell ref="B5:H5"/>
    <mergeCell ref="A7:A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62.57"/>
    <col customWidth="1" min="3" max="3" width="19.57"/>
    <col customWidth="1" min="4" max="4" width="16.14"/>
    <col customWidth="1" min="5" max="5" width="14.29"/>
    <col customWidth="1" min="6" max="6" width="19.71"/>
    <col customWidth="1" min="7" max="7" width="9.86"/>
    <col customWidth="1" min="8" max="8" width="39.86"/>
    <col customWidth="1" min="9" max="11" width="14.43"/>
    <col customWidth="1" min="12" max="12" width="4.29"/>
    <col customWidth="1" min="13" max="13" width="70.14"/>
    <col customWidth="1" min="14" max="27" width="14.43"/>
  </cols>
  <sheetData>
    <row r="1" ht="15.75" customHeight="1">
      <c r="A1" s="26"/>
      <c r="B1" s="155" t="s">
        <v>165</v>
      </c>
      <c r="C1" s="238" t="str">
        <f>'Project Plan'!D8</f>
        <v>Kube Global Domination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4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ht="15.75" customHeight="1">
      <c r="A3" s="26"/>
      <c r="B3" s="292" t="s">
        <v>191</v>
      </c>
      <c r="C3" s="34"/>
      <c r="D3" s="34"/>
      <c r="E3" s="34"/>
      <c r="F3" s="34"/>
      <c r="G3" s="34"/>
      <c r="H3" s="3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4.5" customHeight="1">
      <c r="A4" s="26"/>
      <c r="B4" s="35"/>
      <c r="C4" s="35"/>
      <c r="D4" s="35"/>
      <c r="E4" s="35"/>
      <c r="F4" s="35"/>
      <c r="G4" s="35"/>
      <c r="H4" s="3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54.75" customHeight="1">
      <c r="A5" s="31"/>
      <c r="B5" s="36" t="s">
        <v>192</v>
      </c>
      <c r="C5" s="37"/>
      <c r="D5" s="37"/>
      <c r="E5" s="37"/>
      <c r="F5" s="37"/>
      <c r="G5" s="37"/>
      <c r="H5" s="38"/>
      <c r="I5" s="16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19.5" customHeight="1">
      <c r="A6" s="26"/>
      <c r="B6" s="230"/>
      <c r="C6" s="163" t="s">
        <v>119</v>
      </c>
      <c r="D6" s="163" t="s">
        <v>120</v>
      </c>
      <c r="E6" s="164" t="s">
        <v>168</v>
      </c>
      <c r="F6" s="240"/>
      <c r="G6" s="230"/>
      <c r="H6" s="146" t="s">
        <v>193</v>
      </c>
      <c r="I6" s="230"/>
      <c r="J6" s="230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12.75" customHeight="1">
      <c r="A7" s="241"/>
      <c r="B7" s="251"/>
      <c r="C7" s="252"/>
      <c r="D7" s="253"/>
      <c r="E7" s="254"/>
      <c r="F7" s="255"/>
      <c r="G7" s="171"/>
      <c r="H7" s="247"/>
      <c r="I7" s="171"/>
      <c r="J7" s="171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2.75" customHeight="1">
      <c r="B8" s="293" t="s">
        <v>194</v>
      </c>
      <c r="C8" s="252"/>
      <c r="D8" s="253"/>
      <c r="E8" s="254"/>
      <c r="F8" s="255"/>
      <c r="G8" s="171"/>
      <c r="H8" s="247"/>
      <c r="I8" s="171"/>
      <c r="J8" s="171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12.75" customHeight="1">
      <c r="B9" s="39" t="s">
        <v>195</v>
      </c>
      <c r="C9" s="252">
        <v>2.0</v>
      </c>
      <c r="D9" s="261">
        <v>1.5</v>
      </c>
      <c r="E9" s="246">
        <f t="shared" ref="E9:E14" si="1">1-D9/C9</f>
        <v>0.25</v>
      </c>
      <c r="F9" s="152" t="s">
        <v>196</v>
      </c>
      <c r="G9" s="171"/>
      <c r="H9" s="247"/>
      <c r="I9" s="171"/>
      <c r="J9" s="171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12.75" customHeight="1">
      <c r="B10" s="39" t="s">
        <v>197</v>
      </c>
      <c r="C10" s="245">
        <v>4.0</v>
      </c>
      <c r="D10" s="245">
        <v>2.0</v>
      </c>
      <c r="E10" s="246">
        <f t="shared" si="1"/>
        <v>0.5</v>
      </c>
      <c r="F10" s="152" t="s">
        <v>196</v>
      </c>
      <c r="G10" s="171"/>
      <c r="H10" s="273"/>
      <c r="I10" s="249"/>
      <c r="J10" s="294"/>
      <c r="K10" s="16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12.75" customHeight="1">
      <c r="B11" s="39" t="s">
        <v>198</v>
      </c>
      <c r="C11" s="245">
        <v>2.0</v>
      </c>
      <c r="D11" s="245">
        <v>1.0</v>
      </c>
      <c r="E11" s="246">
        <f t="shared" si="1"/>
        <v>0.5</v>
      </c>
      <c r="F11" s="152" t="s">
        <v>196</v>
      </c>
      <c r="G11" s="171"/>
      <c r="H11" s="273"/>
      <c r="I11" s="252"/>
      <c r="J11" s="261"/>
      <c r="K11" s="16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2.75" customHeight="1">
      <c r="B12" s="39" t="s">
        <v>199</v>
      </c>
      <c r="C12" s="245">
        <v>3.0</v>
      </c>
      <c r="D12" s="245">
        <v>0.0</v>
      </c>
      <c r="E12" s="246">
        <f t="shared" si="1"/>
        <v>1</v>
      </c>
      <c r="F12" s="152" t="s">
        <v>196</v>
      </c>
      <c r="G12" s="171"/>
      <c r="H12" s="273"/>
      <c r="I12" s="252"/>
      <c r="J12" s="261"/>
      <c r="K12" s="16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12.75" customHeight="1">
      <c r="B13" s="152" t="s">
        <v>200</v>
      </c>
      <c r="C13" s="245">
        <v>4.0</v>
      </c>
      <c r="D13" s="245">
        <v>0.0</v>
      </c>
      <c r="E13" s="246">
        <f t="shared" si="1"/>
        <v>1</v>
      </c>
      <c r="F13" s="152" t="s">
        <v>196</v>
      </c>
      <c r="G13" s="171"/>
      <c r="H13" s="273"/>
      <c r="I13" s="252"/>
      <c r="J13" s="265"/>
      <c r="K13" s="167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12.75" customHeight="1">
      <c r="B14" s="273" t="s">
        <v>201</v>
      </c>
      <c r="C14" s="245">
        <v>2.0</v>
      </c>
      <c r="D14" s="245">
        <v>1.0</v>
      </c>
      <c r="E14" s="246">
        <f t="shared" si="1"/>
        <v>0.5</v>
      </c>
      <c r="F14" s="152" t="s">
        <v>196</v>
      </c>
      <c r="G14" s="171"/>
      <c r="H14" s="176"/>
      <c r="I14" s="252"/>
      <c r="J14" s="253"/>
      <c r="K14" s="167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ht="12.75" customHeight="1">
      <c r="E15" s="246"/>
      <c r="F15" s="246"/>
      <c r="G15" s="171"/>
      <c r="H15" s="176"/>
      <c r="I15" s="256"/>
      <c r="J15" s="171"/>
      <c r="K15" s="1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12.75" customHeight="1">
      <c r="B16" s="257" t="s">
        <v>179</v>
      </c>
      <c r="C16" s="258">
        <f>'Project Plan'!$D$30</f>
        <v>3</v>
      </c>
      <c r="D16" s="259">
        <f>'Project Plan'!$D$30</f>
        <v>3</v>
      </c>
      <c r="E16" s="186"/>
      <c r="F16" s="187"/>
      <c r="G16" s="171"/>
      <c r="H16" s="176"/>
      <c r="I16" s="252"/>
      <c r="J16" s="260"/>
      <c r="K16" s="16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ht="12.75" customHeight="1">
      <c r="B17" s="257"/>
      <c r="C17" s="185"/>
      <c r="D17" s="185"/>
      <c r="E17" s="186"/>
      <c r="F17" s="187"/>
      <c r="G17" s="171"/>
      <c r="H17" s="176"/>
      <c r="I17" s="252"/>
      <c r="J17" s="261"/>
      <c r="K17" s="167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12.75" customHeight="1">
      <c r="B18" s="262" t="s">
        <v>180</v>
      </c>
      <c r="C18" s="245">
        <f t="shared" ref="C18:D18" si="2">SUM(C7:C15)*C16</f>
        <v>51</v>
      </c>
      <c r="D18" s="245">
        <f t="shared" si="2"/>
        <v>16.5</v>
      </c>
      <c r="E18" s="246">
        <f>1-D18/C18</f>
        <v>0.6764705882</v>
      </c>
      <c r="F18" s="246"/>
      <c r="G18" s="171"/>
      <c r="H18" s="176"/>
      <c r="I18" s="252"/>
      <c r="J18" s="261"/>
      <c r="K18" s="16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12.75" customHeight="1">
      <c r="A19" s="162"/>
      <c r="B19" s="26"/>
      <c r="C19" s="26"/>
      <c r="D19" s="26"/>
      <c r="E19" s="26"/>
      <c r="F19" s="230"/>
      <c r="G19" s="171"/>
      <c r="H19" s="176"/>
      <c r="I19" s="252"/>
      <c r="J19" s="261"/>
      <c r="K19" s="16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12.75" customHeight="1">
      <c r="A20" s="195" t="s">
        <v>202</v>
      </c>
      <c r="B20" s="181" t="s">
        <v>203</v>
      </c>
      <c r="C20" s="185">
        <f>'Project Plan'!D18</f>
        <v>200000</v>
      </c>
      <c r="D20" s="185">
        <f>'Project Plan'!D18</f>
        <v>200000</v>
      </c>
      <c r="E20" s="185"/>
      <c r="F20" s="264"/>
      <c r="G20" s="171"/>
      <c r="H20" s="176"/>
      <c r="I20" s="252"/>
      <c r="J20" s="265"/>
      <c r="K20" s="16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ht="20.25" customHeight="1">
      <c r="A21" s="172"/>
      <c r="B21" s="181" t="s">
        <v>204</v>
      </c>
      <c r="C21" s="295">
        <v>2.0</v>
      </c>
      <c r="D21" s="266">
        <f>C21</f>
        <v>2</v>
      </c>
      <c r="E21" s="185"/>
      <c r="F21" s="264"/>
      <c r="G21" s="171"/>
      <c r="I21" s="171"/>
      <c r="J21" s="171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2.75" customHeight="1">
      <c r="A22" s="172"/>
      <c r="B22" s="39"/>
      <c r="C22" s="268"/>
      <c r="D22" s="268"/>
      <c r="G22" s="171"/>
      <c r="H22" s="171"/>
      <c r="I22" s="171"/>
      <c r="J22" s="171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ht="15.75" customHeight="1">
      <c r="A23" s="296"/>
      <c r="B23" s="197" t="s">
        <v>205</v>
      </c>
      <c r="C23" s="297">
        <v>2.0</v>
      </c>
      <c r="D23" s="297">
        <v>1.0</v>
      </c>
      <c r="E23" s="169"/>
      <c r="F23" s="170"/>
      <c r="G23" s="171"/>
      <c r="H23" s="176"/>
      <c r="I23" s="252"/>
      <c r="J23" s="274"/>
      <c r="K23" s="16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75" customHeight="1">
      <c r="A24" s="296"/>
      <c r="B24" s="197" t="s">
        <v>206</v>
      </c>
      <c r="C24" s="297">
        <v>12.0</v>
      </c>
      <c r="D24" s="202">
        <f>C24*0.6</f>
        <v>7.2</v>
      </c>
      <c r="E24" s="169"/>
      <c r="F24" s="298" t="s">
        <v>207</v>
      </c>
      <c r="G24" s="171"/>
      <c r="H24" s="176"/>
      <c r="I24" s="252"/>
      <c r="J24" s="274"/>
      <c r="K24" s="167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ht="15.75" customHeight="1">
      <c r="A25" s="296"/>
      <c r="B25" s="197" t="s">
        <v>208</v>
      </c>
      <c r="C25" s="299">
        <v>300000.0</v>
      </c>
      <c r="D25" s="299">
        <v>300000.0</v>
      </c>
      <c r="E25" s="169"/>
      <c r="F25" s="298" t="s">
        <v>209</v>
      </c>
      <c r="G25" s="171"/>
      <c r="H25" s="176"/>
      <c r="I25" s="252"/>
      <c r="J25" s="274"/>
      <c r="K25" s="16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2.75" customHeight="1">
      <c r="A26" s="172"/>
      <c r="B26" s="219" t="s">
        <v>184</v>
      </c>
      <c r="C26" s="269">
        <f t="shared" ref="C26:D26" si="3">C21*C18</f>
        <v>102</v>
      </c>
      <c r="D26" s="269">
        <f t="shared" si="3"/>
        <v>33</v>
      </c>
      <c r="E26" s="246">
        <f>1-D26/C26</f>
        <v>0.6764705882</v>
      </c>
      <c r="F26" s="246"/>
      <c r="G26" s="171"/>
      <c r="H26" s="171"/>
      <c r="I26" s="171"/>
      <c r="J26" s="171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ht="28.5" customHeight="1">
      <c r="A27" s="172"/>
      <c r="B27" s="39"/>
      <c r="C27" s="58"/>
      <c r="D27" s="58"/>
      <c r="E27" s="246"/>
      <c r="F27" s="246"/>
      <c r="G27" s="171"/>
      <c r="H27" s="300" t="s">
        <v>210</v>
      </c>
      <c r="I27" s="171"/>
      <c r="J27" s="171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ht="12.75" customHeight="1">
      <c r="A28" s="172"/>
      <c r="B28" s="152" t="s">
        <v>203</v>
      </c>
      <c r="C28" s="58">
        <f>'Project Plan'!D19</f>
        <v>200000</v>
      </c>
      <c r="D28" s="58">
        <f>'Project Plan'!D19</f>
        <v>200000</v>
      </c>
      <c r="E28" s="246"/>
      <c r="F28" s="246"/>
      <c r="G28" s="171"/>
      <c r="H28" s="171"/>
      <c r="I28" s="171"/>
      <c r="J28" s="171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ht="12.75" customHeight="1">
      <c r="A29" s="172"/>
      <c r="B29" s="152" t="s">
        <v>211</v>
      </c>
      <c r="C29" s="268">
        <f>'Project Plan'!D21</f>
        <v>5</v>
      </c>
      <c r="D29" s="268">
        <f>C29</f>
        <v>5</v>
      </c>
      <c r="E29" s="246"/>
      <c r="F29" s="246"/>
      <c r="G29" s="171"/>
      <c r="H29" s="171"/>
      <c r="I29" s="171"/>
      <c r="J29" s="171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12.75" customHeight="1">
      <c r="A30" s="172"/>
      <c r="B30" s="39"/>
      <c r="C30" s="268"/>
      <c r="D30" s="268"/>
      <c r="G30" s="171"/>
      <c r="H30" s="171"/>
      <c r="I30" s="171"/>
      <c r="J30" s="171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2.75" customHeight="1">
      <c r="A31" s="172"/>
      <c r="B31" s="219" t="s">
        <v>184</v>
      </c>
      <c r="C31" s="269">
        <f t="shared" ref="C31:D31" si="4">(C29+C21)*C18-C26</f>
        <v>255</v>
      </c>
      <c r="D31" s="269">
        <f t="shared" si="4"/>
        <v>82.5</v>
      </c>
      <c r="E31" s="246">
        <f>1-D31/C31</f>
        <v>0.6764705882</v>
      </c>
      <c r="F31" s="246"/>
      <c r="G31" s="171"/>
      <c r="H31" s="171"/>
      <c r="I31" s="171"/>
      <c r="J31" s="171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2.75" customHeight="1">
      <c r="A32" s="212"/>
      <c r="B32" s="135"/>
      <c r="C32" s="185"/>
      <c r="D32" s="185"/>
      <c r="E32" s="196"/>
      <c r="F32" s="271"/>
      <c r="G32" s="171"/>
      <c r="H32" s="176"/>
      <c r="I32" s="252"/>
      <c r="J32" s="261"/>
      <c r="K32" s="16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75" customHeight="1">
      <c r="A33" s="195" t="s">
        <v>212</v>
      </c>
      <c r="B33" s="215" t="s">
        <v>213</v>
      </c>
      <c r="C33" s="202">
        <f t="shared" ref="C33:D33" si="5">ROUNDDOWN((C21+C29)*48/C18)</f>
        <v>6</v>
      </c>
      <c r="D33" s="202">
        <f t="shared" si="5"/>
        <v>20</v>
      </c>
      <c r="E33" s="169"/>
      <c r="F33" s="170"/>
      <c r="G33" s="171"/>
      <c r="H33" s="176"/>
      <c r="I33" s="252"/>
      <c r="J33" s="261"/>
      <c r="K33" s="16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75" customHeight="1">
      <c r="A34" s="296"/>
      <c r="B34" s="215" t="s">
        <v>214</v>
      </c>
      <c r="C34" s="299">
        <f t="shared" ref="C34:D34" si="6">C25*C24*C23</f>
        <v>7200000</v>
      </c>
      <c r="D34" s="299">
        <f t="shared" si="6"/>
        <v>2160000</v>
      </c>
      <c r="E34" s="301">
        <f t="shared" ref="E34:E35" si="8">1-D34/C34</f>
        <v>0.7</v>
      </c>
      <c r="F34" s="302"/>
      <c r="G34" s="171"/>
      <c r="H34" s="176"/>
      <c r="I34" s="252"/>
      <c r="J34" s="274"/>
      <c r="K34" s="16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75" customHeight="1">
      <c r="A35" s="172"/>
      <c r="B35" s="155" t="s">
        <v>104</v>
      </c>
      <c r="C35" s="272">
        <f t="shared" ref="C35:D35" si="7">((C29*C28)+(C21*C20))/C33</f>
        <v>233333.3333</v>
      </c>
      <c r="D35" s="272">
        <f t="shared" si="7"/>
        <v>70000</v>
      </c>
      <c r="E35" s="301">
        <f t="shared" si="8"/>
        <v>0.7</v>
      </c>
      <c r="F35" s="229"/>
      <c r="G35" s="171"/>
      <c r="H35" s="273"/>
      <c r="I35" s="252"/>
      <c r="J35" s="274"/>
      <c r="K35" s="16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174"/>
      <c r="E36" s="26"/>
      <c r="F36" s="230"/>
      <c r="G36" s="171"/>
      <c r="H36" s="176"/>
      <c r="I36" s="258"/>
      <c r="J36" s="275"/>
      <c r="K36" s="18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76" t="s">
        <v>190</v>
      </c>
      <c r="B37" s="155" t="s">
        <v>60</v>
      </c>
      <c r="C37" s="26"/>
      <c r="D37" s="201">
        <f>C18-D18</f>
        <v>34.5</v>
      </c>
      <c r="E37" s="135"/>
      <c r="F37" s="231"/>
      <c r="G37" s="171"/>
      <c r="H37" s="171"/>
      <c r="I37" s="171"/>
      <c r="J37" s="171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190"/>
      <c r="B38" s="155" t="s">
        <v>61</v>
      </c>
      <c r="C38" s="170"/>
      <c r="D38" s="201">
        <f>C26+C31-D26-D31</f>
        <v>241.5</v>
      </c>
      <c r="E38" s="232"/>
      <c r="F38" s="233"/>
      <c r="G38" s="171"/>
      <c r="H38" s="171"/>
      <c r="I38" s="171"/>
      <c r="J38" s="171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190"/>
      <c r="B39" s="155" t="s">
        <v>62</v>
      </c>
      <c r="C39" s="171"/>
      <c r="D39" s="277">
        <f>C35-D35</f>
        <v>163333.3333</v>
      </c>
      <c r="E39" s="232"/>
      <c r="F39" s="233"/>
      <c r="G39" s="171"/>
      <c r="H39" s="171"/>
      <c r="I39" s="171"/>
      <c r="J39" s="171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171"/>
      <c r="D40" s="174"/>
      <c r="E40" s="155"/>
      <c r="F40" s="140"/>
      <c r="G40" s="171"/>
      <c r="H40" s="171"/>
      <c r="I40" s="171"/>
      <c r="J40" s="171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174"/>
      <c r="E41" s="232"/>
      <c r="F41" s="233"/>
      <c r="G41" s="171"/>
      <c r="H41" s="171"/>
      <c r="I41" s="171"/>
      <c r="J41" s="171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78"/>
      <c r="C42" s="279"/>
      <c r="D42" s="280"/>
      <c r="E42" s="26"/>
      <c r="F42" s="230"/>
      <c r="G42" s="171"/>
      <c r="H42" s="171"/>
      <c r="I42" s="171"/>
      <c r="J42" s="171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88"/>
      <c r="D43" s="289"/>
      <c r="E43" s="290"/>
      <c r="F43" s="291"/>
      <c r="G43" s="288"/>
      <c r="H43" s="288"/>
      <c r="I43" s="288"/>
      <c r="J43" s="288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78"/>
      <c r="B44" s="278"/>
      <c r="C44" s="281" t="s">
        <v>119</v>
      </c>
      <c r="D44" s="281" t="s">
        <v>120</v>
      </c>
      <c r="E44" s="278"/>
      <c r="F44" s="282"/>
      <c r="G44" s="279"/>
      <c r="H44" s="279"/>
      <c r="I44" s="279"/>
      <c r="J44" s="279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</row>
    <row r="45" ht="15.0" customHeight="1">
      <c r="A45" s="278"/>
      <c r="B45" s="283" t="s">
        <v>104</v>
      </c>
      <c r="C45" s="284">
        <f t="shared" ref="C45:D45" si="9">C35</f>
        <v>233333.3333</v>
      </c>
      <c r="D45" s="284">
        <f t="shared" si="9"/>
        <v>70000</v>
      </c>
      <c r="E45" s="278"/>
      <c r="F45" s="282"/>
      <c r="G45" s="279"/>
      <c r="H45" s="279"/>
      <c r="I45" s="279"/>
      <c r="J45" s="279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</row>
    <row r="46" ht="12.75" customHeight="1">
      <c r="A46" s="278"/>
      <c r="B46" s="283"/>
      <c r="C46" s="281" t="s">
        <v>119</v>
      </c>
      <c r="D46" s="281" t="s">
        <v>120</v>
      </c>
      <c r="E46" s="285"/>
      <c r="F46" s="286"/>
      <c r="G46" s="279"/>
      <c r="H46" s="279"/>
      <c r="I46" s="279"/>
      <c r="J46" s="279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</row>
    <row r="47" ht="12.75" customHeight="1">
      <c r="A47" s="278"/>
      <c r="B47" s="303" t="s">
        <v>214</v>
      </c>
      <c r="C47" s="287">
        <f t="shared" ref="C47:D47" si="10">C34</f>
        <v>7200000</v>
      </c>
      <c r="D47" s="287">
        <f t="shared" si="10"/>
        <v>2160000</v>
      </c>
      <c r="E47" s="285"/>
      <c r="F47" s="286"/>
      <c r="G47" s="279"/>
      <c r="H47" s="279"/>
      <c r="I47" s="279"/>
      <c r="J47" s="279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</row>
    <row r="48" ht="12.75" customHeight="1">
      <c r="A48" s="26"/>
      <c r="B48" s="288"/>
      <c r="C48" s="288"/>
      <c r="D48" s="289"/>
      <c r="E48" s="26"/>
      <c r="F48" s="230"/>
      <c r="G48" s="288"/>
      <c r="H48" s="288"/>
      <c r="I48" s="288"/>
      <c r="J48" s="288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2.75" customHeight="1">
      <c r="A49" s="26"/>
      <c r="B49" s="171"/>
      <c r="C49" s="283"/>
      <c r="D49" s="280"/>
      <c r="E49" s="234"/>
      <c r="F49" s="235"/>
      <c r="G49" s="171"/>
      <c r="H49" s="171"/>
      <c r="I49" s="171"/>
      <c r="J49" s="171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2.75" customHeight="1">
      <c r="A50" s="26"/>
      <c r="B50" s="26"/>
      <c r="C50" s="279"/>
      <c r="D50" s="280"/>
      <c r="E50" s="169"/>
      <c r="F50" s="170"/>
      <c r="G50" s="171"/>
      <c r="H50" s="171"/>
      <c r="I50" s="171"/>
      <c r="J50" s="171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75" customHeight="1">
      <c r="A51" s="26"/>
      <c r="B51" s="26"/>
      <c r="C51" s="278"/>
      <c r="D51" s="280"/>
      <c r="E51" s="169"/>
      <c r="F51" s="170"/>
      <c r="G51" s="171"/>
      <c r="H51" s="171"/>
      <c r="I51" s="171"/>
      <c r="J51" s="171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26"/>
      <c r="B52" s="26"/>
      <c r="C52" s="171"/>
      <c r="D52" s="174"/>
      <c r="E52" s="135"/>
      <c r="F52" s="231"/>
      <c r="G52" s="171"/>
      <c r="H52" s="171"/>
      <c r="I52" s="171"/>
      <c r="J52" s="171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12.75" customHeight="1">
      <c r="A53" s="26"/>
      <c r="B53" s="26"/>
      <c r="C53" s="171"/>
      <c r="D53" s="174"/>
      <c r="E53" s="26"/>
      <c r="F53" s="230"/>
      <c r="G53" s="171"/>
      <c r="H53" s="171"/>
      <c r="I53" s="171"/>
      <c r="J53" s="171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12.75" customHeight="1">
      <c r="A54" s="26"/>
      <c r="B54" s="26"/>
      <c r="C54" s="171"/>
      <c r="D54" s="174"/>
      <c r="E54" s="234"/>
      <c r="F54" s="235"/>
      <c r="G54" s="171"/>
      <c r="H54" s="171"/>
      <c r="I54" s="171"/>
      <c r="J54" s="171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12.75" customHeight="1">
      <c r="A55" s="26"/>
      <c r="B55" s="26"/>
      <c r="C55" s="171"/>
      <c r="D55" s="174"/>
      <c r="E55" s="26"/>
      <c r="F55" s="230"/>
      <c r="G55" s="171"/>
      <c r="H55" s="171"/>
      <c r="I55" s="171"/>
      <c r="J55" s="171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2.75" customHeight="1">
      <c r="A56" s="26"/>
      <c r="B56" s="26"/>
      <c r="C56" s="171"/>
      <c r="D56" s="174"/>
      <c r="E56" s="26"/>
      <c r="F56" s="230"/>
      <c r="G56" s="171"/>
      <c r="H56" s="171"/>
      <c r="I56" s="171"/>
      <c r="J56" s="171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2.75" customHeight="1">
      <c r="A57" s="26"/>
      <c r="B57" s="26"/>
      <c r="C57" s="171"/>
      <c r="D57" s="174"/>
      <c r="E57" s="232"/>
      <c r="F57" s="233"/>
      <c r="G57" s="171"/>
      <c r="H57" s="171"/>
      <c r="I57" s="171"/>
      <c r="J57" s="171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12.75" customHeight="1">
      <c r="A58" s="26"/>
      <c r="B58" s="26"/>
      <c r="C58" s="171"/>
      <c r="D58" s="174"/>
      <c r="E58" s="169"/>
      <c r="F58" s="170"/>
      <c r="G58" s="171"/>
      <c r="H58" s="171"/>
      <c r="I58" s="171"/>
      <c r="J58" s="171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12.75" customHeight="1">
      <c r="A59" s="26"/>
      <c r="B59" s="171"/>
      <c r="C59" s="171"/>
      <c r="D59" s="174"/>
      <c r="E59" s="169"/>
      <c r="F59" s="170"/>
      <c r="G59" s="171"/>
      <c r="H59" s="171"/>
      <c r="I59" s="171"/>
      <c r="J59" s="171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2.75" customHeight="1">
      <c r="A60" s="26"/>
      <c r="B60" s="171"/>
      <c r="C60" s="171"/>
      <c r="D60" s="174"/>
      <c r="E60" s="169"/>
      <c r="F60" s="170"/>
      <c r="G60" s="171"/>
      <c r="H60" s="171"/>
      <c r="I60" s="171"/>
      <c r="J60" s="171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12.75" customHeight="1">
      <c r="A61" s="26"/>
      <c r="B61" s="171"/>
      <c r="C61" s="171"/>
      <c r="D61" s="174"/>
      <c r="E61" s="169"/>
      <c r="F61" s="170"/>
      <c r="G61" s="171"/>
      <c r="H61" s="171"/>
      <c r="I61" s="171"/>
      <c r="J61" s="171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12.75" customHeight="1">
      <c r="A62" s="26"/>
      <c r="B62" s="171"/>
      <c r="C62" s="171"/>
      <c r="D62" s="174"/>
      <c r="E62" s="169"/>
      <c r="F62" s="170"/>
      <c r="G62" s="171"/>
      <c r="H62" s="171"/>
      <c r="I62" s="171"/>
      <c r="J62" s="171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12.75" customHeight="1">
      <c r="A63" s="26"/>
      <c r="B63" s="171"/>
      <c r="C63" s="171"/>
      <c r="D63" s="174"/>
      <c r="E63" s="169"/>
      <c r="F63" s="170"/>
      <c r="G63" s="171"/>
      <c r="H63" s="171"/>
      <c r="I63" s="171"/>
      <c r="J63" s="171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12.75" customHeight="1">
      <c r="A64" s="26"/>
      <c r="B64" s="26"/>
      <c r="C64" s="171"/>
      <c r="D64" s="26"/>
      <c r="E64" s="26"/>
      <c r="F64" s="230"/>
      <c r="G64" s="171"/>
      <c r="H64" s="171"/>
      <c r="I64" s="171"/>
      <c r="J64" s="171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2.75" customHeight="1">
      <c r="A65" s="26"/>
      <c r="B65" s="26"/>
      <c r="C65" s="171"/>
      <c r="D65" s="26"/>
      <c r="E65" s="26"/>
      <c r="F65" s="230"/>
      <c r="G65" s="171"/>
      <c r="H65" s="171"/>
      <c r="I65" s="171"/>
      <c r="J65" s="171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ht="12.75" customHeight="1">
      <c r="A66" s="26"/>
      <c r="B66" s="26"/>
      <c r="C66" s="171"/>
      <c r="D66" s="174"/>
      <c r="E66" s="169"/>
      <c r="F66" s="170"/>
      <c r="G66" s="171"/>
      <c r="H66" s="171"/>
      <c r="I66" s="171"/>
      <c r="J66" s="171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ht="12.75" customHeight="1">
      <c r="A67" s="26"/>
      <c r="B67" s="26"/>
      <c r="C67" s="171"/>
      <c r="D67" s="174"/>
      <c r="E67" s="169"/>
      <c r="F67" s="170"/>
      <c r="G67" s="171"/>
      <c r="H67" s="171"/>
      <c r="I67" s="171"/>
      <c r="J67" s="171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ht="12.75" customHeight="1">
      <c r="A68" s="26"/>
      <c r="B68" s="26"/>
      <c r="C68" s="171"/>
      <c r="D68" s="174"/>
      <c r="E68" s="169"/>
      <c r="F68" s="170"/>
      <c r="G68" s="171"/>
      <c r="H68" s="171"/>
      <c r="I68" s="171"/>
      <c r="J68" s="171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2.75" customHeight="1">
      <c r="A69" s="26"/>
      <c r="B69" s="26"/>
      <c r="C69" s="171"/>
      <c r="D69" s="174"/>
      <c r="E69" s="169"/>
      <c r="F69" s="170"/>
      <c r="G69" s="171"/>
      <c r="H69" s="171"/>
      <c r="I69" s="171"/>
      <c r="J69" s="171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ht="12.75" customHeight="1">
      <c r="A70" s="26"/>
      <c r="B70" s="26"/>
      <c r="C70" s="171"/>
      <c r="D70" s="174"/>
      <c r="E70" s="169"/>
      <c r="F70" s="170"/>
      <c r="G70" s="171"/>
      <c r="H70" s="171"/>
      <c r="I70" s="171"/>
      <c r="J70" s="171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ht="12.75" customHeight="1">
      <c r="A71" s="26"/>
      <c r="B71" s="26"/>
      <c r="C71" s="171"/>
      <c r="D71" s="174"/>
      <c r="E71" s="169"/>
      <c r="F71" s="170"/>
      <c r="G71" s="171"/>
      <c r="H71" s="171"/>
      <c r="I71" s="171"/>
      <c r="J71" s="171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2.75" customHeight="1">
      <c r="A72" s="26"/>
      <c r="B72" s="171"/>
      <c r="C72" s="171"/>
      <c r="D72" s="174"/>
      <c r="E72" s="169"/>
      <c r="F72" s="170"/>
      <c r="G72" s="171"/>
      <c r="H72" s="171"/>
      <c r="I72" s="171"/>
      <c r="J72" s="171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ht="12.75" customHeight="1">
      <c r="A73" s="26"/>
      <c r="B73" s="171"/>
      <c r="C73" s="171"/>
      <c r="D73" s="174"/>
      <c r="E73" s="169"/>
      <c r="F73" s="170"/>
      <c r="G73" s="171"/>
      <c r="H73" s="171"/>
      <c r="I73" s="171"/>
      <c r="J73" s="171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ht="12.75" customHeight="1">
      <c r="A74" s="26"/>
      <c r="B74" s="171"/>
      <c r="C74" s="171"/>
      <c r="D74" s="174"/>
      <c r="E74" s="169"/>
      <c r="F74" s="170"/>
      <c r="G74" s="171"/>
      <c r="H74" s="171"/>
      <c r="I74" s="171"/>
      <c r="J74" s="171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ht="12.75" customHeight="1">
      <c r="A75" s="26"/>
      <c r="B75" s="171"/>
      <c r="C75" s="171"/>
      <c r="D75" s="174"/>
      <c r="E75" s="169"/>
      <c r="F75" s="170"/>
      <c r="G75" s="171"/>
      <c r="H75" s="171"/>
      <c r="I75" s="171"/>
      <c r="J75" s="171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ht="12.75" customHeight="1">
      <c r="A76" s="26"/>
      <c r="B76" s="171"/>
      <c r="C76" s="171"/>
      <c r="D76" s="174"/>
      <c r="E76" s="169"/>
      <c r="F76" s="170"/>
      <c r="G76" s="171"/>
      <c r="H76" s="171"/>
      <c r="I76" s="171"/>
      <c r="J76" s="171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ht="12.75" customHeight="1">
      <c r="A77" s="26"/>
      <c r="B77" s="171"/>
      <c r="C77" s="171"/>
      <c r="D77" s="174"/>
      <c r="E77" s="169"/>
      <c r="F77" s="170"/>
      <c r="G77" s="171"/>
      <c r="H77" s="171"/>
      <c r="I77" s="171"/>
      <c r="J77" s="171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ht="12.75" customHeight="1">
      <c r="A78" s="26"/>
      <c r="B78" s="171"/>
      <c r="C78" s="171"/>
      <c r="D78" s="174"/>
      <c r="E78" s="169"/>
      <c r="F78" s="170"/>
      <c r="G78" s="171"/>
      <c r="H78" s="171"/>
      <c r="I78" s="171"/>
      <c r="J78" s="171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ht="12.75" customHeight="1">
      <c r="A79" s="26"/>
      <c r="B79" s="171"/>
      <c r="C79" s="171"/>
      <c r="D79" s="174"/>
      <c r="E79" s="169"/>
      <c r="F79" s="170"/>
      <c r="G79" s="171"/>
      <c r="H79" s="171"/>
      <c r="I79" s="171"/>
      <c r="J79" s="171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ht="12.75" customHeight="1">
      <c r="A80" s="26"/>
      <c r="B80" s="171"/>
      <c r="C80" s="171"/>
      <c r="D80" s="174"/>
      <c r="E80" s="169"/>
      <c r="F80" s="170"/>
      <c r="G80" s="171"/>
      <c r="H80" s="171"/>
      <c r="I80" s="171"/>
      <c r="J80" s="171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ht="12.75" customHeight="1">
      <c r="A81" s="26"/>
      <c r="B81" s="171"/>
      <c r="C81" s="171"/>
      <c r="D81" s="174"/>
      <c r="E81" s="169"/>
      <c r="F81" s="170"/>
      <c r="G81" s="171"/>
      <c r="H81" s="171"/>
      <c r="I81" s="171"/>
      <c r="J81" s="171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ht="12.75" customHeight="1">
      <c r="A82" s="26"/>
      <c r="B82" s="171"/>
      <c r="C82" s="171"/>
      <c r="D82" s="174"/>
      <c r="E82" s="169"/>
      <c r="F82" s="170"/>
      <c r="G82" s="171"/>
      <c r="H82" s="171"/>
      <c r="I82" s="171"/>
      <c r="J82" s="171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ht="12.75" customHeight="1">
      <c r="A83" s="26"/>
      <c r="B83" s="171"/>
      <c r="C83" s="171"/>
      <c r="D83" s="174"/>
      <c r="E83" s="169"/>
      <c r="F83" s="170"/>
      <c r="G83" s="171"/>
      <c r="H83" s="171"/>
      <c r="I83" s="171"/>
      <c r="J83" s="171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ht="12.75" customHeight="1">
      <c r="A84" s="26"/>
      <c r="B84" s="171"/>
      <c r="C84" s="171"/>
      <c r="D84" s="174"/>
      <c r="E84" s="169"/>
      <c r="F84" s="170"/>
      <c r="G84" s="171"/>
      <c r="H84" s="171"/>
      <c r="I84" s="171"/>
      <c r="J84" s="171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ht="12.75" customHeight="1">
      <c r="A85" s="26"/>
      <c r="B85" s="171"/>
      <c r="C85" s="171"/>
      <c r="D85" s="174"/>
      <c r="E85" s="169"/>
      <c r="F85" s="170"/>
      <c r="G85" s="171"/>
      <c r="H85" s="171"/>
      <c r="I85" s="171"/>
      <c r="J85" s="171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ht="12.75" customHeight="1">
      <c r="A86" s="26"/>
      <c r="B86" s="171"/>
      <c r="C86" s="171"/>
      <c r="D86" s="174"/>
      <c r="E86" s="169"/>
      <c r="F86" s="170"/>
      <c r="G86" s="171"/>
      <c r="H86" s="171"/>
      <c r="I86" s="171"/>
      <c r="J86" s="171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ht="12.75" customHeight="1">
      <c r="A87" s="26"/>
      <c r="B87" s="171"/>
      <c r="C87" s="171"/>
      <c r="D87" s="174"/>
      <c r="E87" s="169"/>
      <c r="F87" s="170"/>
      <c r="G87" s="171"/>
      <c r="H87" s="171"/>
      <c r="I87" s="171"/>
      <c r="J87" s="171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ht="12.75" customHeight="1">
      <c r="A88" s="26"/>
      <c r="B88" s="171"/>
      <c r="C88" s="171"/>
      <c r="D88" s="174"/>
      <c r="E88" s="169"/>
      <c r="F88" s="170"/>
      <c r="G88" s="171"/>
      <c r="H88" s="171"/>
      <c r="I88" s="171"/>
      <c r="J88" s="171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ht="12.75" customHeight="1">
      <c r="A89" s="26"/>
      <c r="B89" s="171"/>
      <c r="C89" s="171"/>
      <c r="D89" s="174"/>
      <c r="E89" s="169"/>
      <c r="F89" s="170"/>
      <c r="G89" s="171"/>
      <c r="H89" s="171"/>
      <c r="I89" s="171"/>
      <c r="J89" s="171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ht="12.75" customHeight="1">
      <c r="A90" s="26"/>
      <c r="B90" s="171"/>
      <c r="C90" s="171"/>
      <c r="D90" s="174"/>
      <c r="E90" s="169"/>
      <c r="F90" s="170"/>
      <c r="G90" s="171"/>
      <c r="H90" s="171"/>
      <c r="I90" s="171"/>
      <c r="J90" s="171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ht="12.75" customHeight="1">
      <c r="A91" s="26"/>
      <c r="B91" s="171"/>
      <c r="C91" s="171"/>
      <c r="D91" s="174"/>
      <c r="E91" s="169"/>
      <c r="F91" s="170"/>
      <c r="G91" s="171"/>
      <c r="H91" s="171"/>
      <c r="I91" s="171"/>
      <c r="J91" s="171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ht="12.75" customHeight="1">
      <c r="A92" s="26"/>
      <c r="B92" s="171"/>
      <c r="C92" s="171"/>
      <c r="D92" s="174"/>
      <c r="E92" s="169"/>
      <c r="F92" s="170"/>
      <c r="G92" s="171"/>
      <c r="H92" s="171"/>
      <c r="I92" s="171"/>
      <c r="J92" s="171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ht="12.75" customHeight="1">
      <c r="A93" s="26"/>
      <c r="B93" s="171"/>
      <c r="C93" s="171"/>
      <c r="D93" s="174"/>
      <c r="E93" s="169"/>
      <c r="F93" s="170"/>
      <c r="G93" s="171"/>
      <c r="H93" s="171"/>
      <c r="I93" s="171"/>
      <c r="J93" s="171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ht="12.75" customHeight="1">
      <c r="A94" s="26"/>
      <c r="B94" s="171"/>
      <c r="C94" s="171"/>
      <c r="D94" s="174"/>
      <c r="E94" s="169"/>
      <c r="F94" s="170"/>
      <c r="G94" s="171"/>
      <c r="H94" s="171"/>
      <c r="I94" s="171"/>
      <c r="J94" s="171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ht="12.75" customHeight="1">
      <c r="A95" s="26"/>
      <c r="B95" s="171"/>
      <c r="C95" s="171"/>
      <c r="D95" s="174"/>
      <c r="E95" s="169"/>
      <c r="F95" s="170"/>
      <c r="G95" s="171"/>
      <c r="H95" s="171"/>
      <c r="I95" s="171"/>
      <c r="J95" s="171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ht="12.75" customHeight="1">
      <c r="A96" s="26"/>
      <c r="B96" s="171"/>
      <c r="C96" s="171"/>
      <c r="D96" s="174"/>
      <c r="E96" s="169"/>
      <c r="F96" s="170"/>
      <c r="G96" s="171"/>
      <c r="H96" s="171"/>
      <c r="I96" s="171"/>
      <c r="J96" s="171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ht="12.75" customHeight="1">
      <c r="A97" s="26"/>
      <c r="B97" s="171"/>
      <c r="C97" s="171"/>
      <c r="D97" s="174"/>
      <c r="E97" s="169"/>
      <c r="F97" s="170"/>
      <c r="G97" s="171"/>
      <c r="H97" s="171"/>
      <c r="I97" s="171"/>
      <c r="J97" s="171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ht="12.75" customHeight="1">
      <c r="A98" s="26"/>
      <c r="B98" s="171"/>
      <c r="C98" s="171"/>
      <c r="D98" s="174"/>
      <c r="E98" s="169"/>
      <c r="F98" s="170"/>
      <c r="G98" s="171"/>
      <c r="H98" s="171"/>
      <c r="I98" s="171"/>
      <c r="J98" s="171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ht="12.75" customHeight="1">
      <c r="A99" s="26"/>
      <c r="B99" s="171"/>
      <c r="C99" s="171"/>
      <c r="D99" s="174"/>
      <c r="E99" s="169"/>
      <c r="F99" s="170"/>
      <c r="G99" s="171"/>
      <c r="H99" s="171"/>
      <c r="I99" s="171"/>
      <c r="J99" s="171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ht="12.75" customHeight="1">
      <c r="A100" s="26"/>
      <c r="B100" s="171"/>
      <c r="C100" s="171"/>
      <c r="D100" s="174"/>
      <c r="E100" s="169"/>
      <c r="F100" s="170"/>
      <c r="G100" s="171"/>
      <c r="H100" s="171"/>
      <c r="I100" s="171"/>
      <c r="J100" s="171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ht="12.75" customHeight="1">
      <c r="A101" s="26"/>
      <c r="B101" s="171"/>
      <c r="C101" s="171"/>
      <c r="D101" s="174"/>
      <c r="E101" s="169"/>
      <c r="F101" s="170"/>
      <c r="G101" s="171"/>
      <c r="H101" s="171"/>
      <c r="I101" s="171"/>
      <c r="J101" s="171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ht="12.75" customHeight="1">
      <c r="A102" s="26"/>
      <c r="B102" s="171"/>
      <c r="C102" s="171"/>
      <c r="D102" s="174"/>
      <c r="E102" s="169"/>
      <c r="F102" s="170"/>
      <c r="G102" s="171"/>
      <c r="H102" s="171"/>
      <c r="I102" s="171"/>
      <c r="J102" s="171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ht="12.75" customHeight="1">
      <c r="A103" s="26"/>
      <c r="B103" s="171"/>
      <c r="C103" s="171"/>
      <c r="D103" s="171"/>
      <c r="E103" s="236"/>
      <c r="F103" s="237"/>
      <c r="G103" s="171"/>
      <c r="H103" s="171"/>
      <c r="I103" s="171"/>
      <c r="J103" s="171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ht="15.75" customHeight="1">
      <c r="A104" s="26"/>
      <c r="B104" s="171"/>
      <c r="C104" s="171"/>
      <c r="D104" s="171"/>
      <c r="E104" s="171"/>
      <c r="F104" s="170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3:H3"/>
    <mergeCell ref="B5:H5"/>
    <mergeCell ref="A7:A18"/>
  </mergeCells>
  <hyperlinks>
    <hyperlink r:id="rId1" ref="F24"/>
    <hyperlink r:id="rId2" ref="F25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29"/>
    <col customWidth="1" min="2" max="2" width="21.71"/>
    <col customWidth="1" min="3" max="3" width="29.57"/>
    <col customWidth="1" min="4" max="4" width="26.86"/>
    <col customWidth="1" min="5" max="5" width="28.86"/>
    <col customWidth="1" min="6" max="6" width="27.71"/>
    <col customWidth="1" min="8" max="8" width="24.0"/>
    <col customWidth="1" min="9" max="9" width="25.71"/>
  </cols>
  <sheetData>
    <row r="1">
      <c r="A1" s="304" t="s">
        <v>215</v>
      </c>
      <c r="B1" s="304" t="s">
        <v>216</v>
      </c>
      <c r="C1" s="304" t="s">
        <v>217</v>
      </c>
      <c r="D1" s="304" t="s">
        <v>119</v>
      </c>
      <c r="E1" s="304" t="s">
        <v>120</v>
      </c>
      <c r="F1" s="304" t="s">
        <v>168</v>
      </c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</row>
    <row r="2">
      <c r="A2" s="306"/>
      <c r="C2" s="306"/>
    </row>
    <row r="3">
      <c r="A3" s="306"/>
      <c r="C3" s="306"/>
    </row>
    <row r="4">
      <c r="A4" s="306"/>
      <c r="C4" s="306"/>
      <c r="H4" s="307" t="s">
        <v>218</v>
      </c>
      <c r="I4" s="307" t="s">
        <v>219</v>
      </c>
    </row>
    <row r="5">
      <c r="A5" s="306"/>
      <c r="C5" s="306"/>
      <c r="H5" s="152" t="s">
        <v>220</v>
      </c>
      <c r="I5" s="152" t="s">
        <v>221</v>
      </c>
    </row>
    <row r="6">
      <c r="A6" s="306"/>
      <c r="C6" s="306"/>
      <c r="H6" s="152" t="s">
        <v>222</v>
      </c>
      <c r="I6" s="152" t="s">
        <v>223</v>
      </c>
    </row>
    <row r="7">
      <c r="A7" s="306"/>
      <c r="C7" s="306"/>
      <c r="H7" s="152" t="s">
        <v>224</v>
      </c>
    </row>
    <row r="8">
      <c r="A8" s="306"/>
      <c r="C8" s="306"/>
      <c r="H8" s="152" t="s">
        <v>215</v>
      </c>
      <c r="I8" s="152" t="s">
        <v>217</v>
      </c>
    </row>
    <row r="9">
      <c r="A9" s="306"/>
      <c r="C9" s="306"/>
    </row>
    <row r="10">
      <c r="A10" s="306"/>
      <c r="C10" s="306"/>
    </row>
    <row r="11">
      <c r="A11" s="306"/>
      <c r="C11" s="306"/>
    </row>
    <row r="12">
      <c r="A12" s="306"/>
      <c r="C12" s="306"/>
    </row>
    <row r="13">
      <c r="A13" s="306"/>
      <c r="C13" s="306"/>
    </row>
    <row r="14">
      <c r="A14" s="306"/>
      <c r="C14" s="306"/>
    </row>
    <row r="15">
      <c r="A15" s="306"/>
      <c r="C15" s="306"/>
    </row>
    <row r="16">
      <c r="A16" s="306"/>
      <c r="C16" s="306"/>
    </row>
    <row r="17">
      <c r="A17" s="306"/>
      <c r="C17" s="306"/>
    </row>
    <row r="18">
      <c r="A18" s="306"/>
      <c r="C18" s="306"/>
    </row>
    <row r="19">
      <c r="A19" s="306"/>
      <c r="C19" s="306"/>
    </row>
    <row r="20">
      <c r="A20" s="306"/>
      <c r="C20" s="306"/>
    </row>
    <row r="21">
      <c r="A21" s="306"/>
      <c r="C21" s="306"/>
    </row>
    <row r="22">
      <c r="A22" s="306"/>
      <c r="C22" s="306"/>
    </row>
    <row r="23">
      <c r="A23" s="306"/>
      <c r="C23" s="306"/>
    </row>
    <row r="24">
      <c r="A24" s="306"/>
      <c r="C24" s="306"/>
    </row>
    <row r="25">
      <c r="A25" s="306"/>
      <c r="C25" s="306"/>
    </row>
    <row r="26">
      <c r="A26" s="306"/>
      <c r="C26" s="306"/>
    </row>
    <row r="27">
      <c r="A27" s="306"/>
      <c r="C27" s="306"/>
    </row>
    <row r="28">
      <c r="A28" s="306"/>
      <c r="C28" s="306"/>
    </row>
    <row r="29">
      <c r="A29" s="306"/>
      <c r="C29" s="306"/>
    </row>
    <row r="30">
      <c r="A30" s="306"/>
      <c r="C30" s="306"/>
    </row>
    <row r="31">
      <c r="A31" s="306"/>
      <c r="C31" s="306"/>
    </row>
    <row r="32">
      <c r="A32" s="306"/>
      <c r="C32" s="306"/>
    </row>
    <row r="33">
      <c r="A33" s="306"/>
      <c r="C33" s="306"/>
    </row>
    <row r="34">
      <c r="A34" s="306"/>
      <c r="C34" s="306"/>
    </row>
    <row r="35">
      <c r="A35" s="306"/>
      <c r="C35" s="306"/>
    </row>
    <row r="36">
      <c r="A36" s="306"/>
      <c r="C36" s="306"/>
    </row>
    <row r="37">
      <c r="A37" s="306"/>
      <c r="C37" s="306"/>
    </row>
    <row r="38">
      <c r="A38" s="306"/>
      <c r="C38" s="306"/>
    </row>
    <row r="39">
      <c r="A39" s="306"/>
      <c r="C39" s="306"/>
    </row>
    <row r="40">
      <c r="A40" s="306"/>
      <c r="C40" s="306"/>
    </row>
    <row r="41">
      <c r="A41" s="306"/>
      <c r="C41" s="306"/>
    </row>
    <row r="42">
      <c r="A42" s="306"/>
      <c r="C42" s="306"/>
    </row>
    <row r="43">
      <c r="A43" s="306"/>
      <c r="C43" s="306"/>
    </row>
    <row r="44">
      <c r="A44" s="306"/>
      <c r="C44" s="306"/>
    </row>
    <row r="45">
      <c r="A45" s="306"/>
      <c r="C45" s="306"/>
    </row>
    <row r="46">
      <c r="A46" s="306"/>
      <c r="C46" s="306"/>
    </row>
    <row r="47">
      <c r="A47" s="306"/>
      <c r="C47" s="306"/>
    </row>
    <row r="48">
      <c r="A48" s="306"/>
      <c r="C48" s="306"/>
    </row>
    <row r="49">
      <c r="A49" s="306"/>
      <c r="C49" s="306"/>
    </row>
    <row r="50">
      <c r="A50" s="306"/>
      <c r="C50" s="306"/>
    </row>
    <row r="51">
      <c r="A51" s="306"/>
      <c r="C51" s="306"/>
    </row>
    <row r="52">
      <c r="A52" s="306"/>
      <c r="C52" s="306"/>
    </row>
    <row r="53">
      <c r="A53" s="306"/>
      <c r="C53" s="306"/>
    </row>
    <row r="54">
      <c r="A54" s="306"/>
      <c r="C54" s="306"/>
    </row>
    <row r="55">
      <c r="A55" s="306"/>
      <c r="C55" s="306"/>
    </row>
    <row r="56">
      <c r="A56" s="306"/>
      <c r="C56" s="306"/>
    </row>
    <row r="57">
      <c r="A57" s="306"/>
      <c r="C57" s="306"/>
    </row>
    <row r="58">
      <c r="A58" s="306"/>
      <c r="C58" s="306"/>
    </row>
    <row r="59">
      <c r="A59" s="306"/>
      <c r="C59" s="306"/>
    </row>
    <row r="60">
      <c r="A60" s="306"/>
      <c r="C60" s="306"/>
    </row>
    <row r="61">
      <c r="A61" s="306"/>
      <c r="C61" s="306"/>
    </row>
    <row r="62">
      <c r="A62" s="306"/>
      <c r="C62" s="306"/>
    </row>
    <row r="63">
      <c r="A63" s="306"/>
      <c r="C63" s="306"/>
    </row>
    <row r="64">
      <c r="A64" s="306"/>
      <c r="C64" s="306"/>
    </row>
    <row r="65">
      <c r="A65" s="306"/>
      <c r="C65" s="306"/>
    </row>
    <row r="66">
      <c r="A66" s="306"/>
      <c r="C66" s="306"/>
    </row>
    <row r="67">
      <c r="A67" s="306"/>
      <c r="C67" s="306"/>
    </row>
    <row r="68">
      <c r="A68" s="306"/>
      <c r="C68" s="306"/>
    </row>
    <row r="69">
      <c r="A69" s="306"/>
      <c r="C69" s="306"/>
    </row>
    <row r="70">
      <c r="A70" s="306"/>
      <c r="C70" s="306"/>
    </row>
    <row r="71">
      <c r="A71" s="306"/>
      <c r="C71" s="306"/>
    </row>
    <row r="72">
      <c r="A72" s="306"/>
      <c r="C72" s="306"/>
    </row>
    <row r="73">
      <c r="A73" s="306"/>
      <c r="C73" s="306"/>
    </row>
    <row r="74">
      <c r="A74" s="306"/>
      <c r="C74" s="306"/>
    </row>
    <row r="75">
      <c r="A75" s="306"/>
      <c r="C75" s="306"/>
    </row>
    <row r="76">
      <c r="A76" s="306"/>
      <c r="C76" s="306"/>
    </row>
    <row r="77">
      <c r="A77" s="306"/>
      <c r="C77" s="306"/>
    </row>
    <row r="78">
      <c r="A78" s="306"/>
      <c r="C78" s="306"/>
    </row>
    <row r="79">
      <c r="A79" s="306"/>
      <c r="C79" s="306"/>
    </row>
    <row r="80">
      <c r="A80" s="306"/>
      <c r="C80" s="306"/>
    </row>
    <row r="81">
      <c r="A81" s="306"/>
      <c r="C81" s="306"/>
    </row>
    <row r="82">
      <c r="A82" s="306"/>
      <c r="C82" s="306"/>
    </row>
    <row r="83">
      <c r="A83" s="306"/>
      <c r="C83" s="306"/>
    </row>
    <row r="84">
      <c r="A84" s="306"/>
      <c r="C84" s="306"/>
    </row>
    <row r="85">
      <c r="A85" s="306"/>
      <c r="C85" s="306"/>
    </row>
    <row r="86">
      <c r="A86" s="306"/>
      <c r="C86" s="306"/>
    </row>
    <row r="87">
      <c r="A87" s="306"/>
      <c r="C87" s="306"/>
    </row>
    <row r="88">
      <c r="A88" s="306"/>
      <c r="C88" s="306"/>
    </row>
    <row r="89">
      <c r="A89" s="306"/>
      <c r="C89" s="306"/>
    </row>
    <row r="90">
      <c r="A90" s="306"/>
      <c r="C90" s="306"/>
    </row>
    <row r="91">
      <c r="A91" s="306"/>
      <c r="C91" s="306"/>
    </row>
    <row r="92">
      <c r="A92" s="306"/>
      <c r="C92" s="306"/>
    </row>
    <row r="93">
      <c r="A93" s="306"/>
      <c r="C93" s="306"/>
    </row>
    <row r="94">
      <c r="A94" s="306"/>
      <c r="C94" s="306"/>
    </row>
    <row r="95">
      <c r="A95" s="306"/>
      <c r="C95" s="306"/>
    </row>
    <row r="96">
      <c r="A96" s="306"/>
      <c r="C96" s="306"/>
    </row>
    <row r="97">
      <c r="A97" s="306"/>
      <c r="C97" s="306"/>
    </row>
    <row r="98">
      <c r="A98" s="306"/>
      <c r="C98" s="306"/>
    </row>
    <row r="99">
      <c r="A99" s="306"/>
      <c r="C99" s="306"/>
    </row>
    <row r="100">
      <c r="A100" s="306"/>
      <c r="C100" s="306"/>
    </row>
    <row r="101">
      <c r="A101" s="306"/>
      <c r="C101" s="306"/>
    </row>
    <row r="102">
      <c r="A102" s="306"/>
      <c r="C102" s="306"/>
    </row>
    <row r="103">
      <c r="A103" s="306"/>
      <c r="C103" s="306"/>
    </row>
    <row r="104">
      <c r="A104" s="306"/>
      <c r="C104" s="306"/>
    </row>
    <row r="105">
      <c r="A105" s="306"/>
      <c r="C105" s="306"/>
    </row>
    <row r="106">
      <c r="A106" s="306"/>
      <c r="C106" s="306"/>
    </row>
    <row r="107">
      <c r="A107" s="306"/>
      <c r="C107" s="306"/>
    </row>
    <row r="108">
      <c r="A108" s="306"/>
      <c r="C108" s="306"/>
    </row>
    <row r="109">
      <c r="A109" s="306"/>
      <c r="C109" s="306"/>
    </row>
    <row r="110">
      <c r="A110" s="306"/>
      <c r="C110" s="306"/>
    </row>
    <row r="111">
      <c r="A111" s="306"/>
      <c r="C111" s="306"/>
    </row>
    <row r="112">
      <c r="A112" s="306"/>
      <c r="C112" s="306"/>
    </row>
    <row r="113">
      <c r="A113" s="306"/>
      <c r="C113" s="306"/>
    </row>
    <row r="114">
      <c r="A114" s="306"/>
      <c r="C114" s="306"/>
    </row>
    <row r="115">
      <c r="A115" s="306"/>
      <c r="C115" s="306"/>
    </row>
    <row r="116">
      <c r="A116" s="306"/>
      <c r="C116" s="306"/>
    </row>
    <row r="117">
      <c r="A117" s="306"/>
      <c r="C117" s="306"/>
    </row>
    <row r="118">
      <c r="A118" s="306"/>
      <c r="C118" s="306"/>
    </row>
    <row r="119">
      <c r="A119" s="306"/>
      <c r="C119" s="306"/>
    </row>
    <row r="120">
      <c r="A120" s="306"/>
      <c r="C120" s="306"/>
    </row>
    <row r="121">
      <c r="A121" s="306"/>
      <c r="C121" s="306"/>
    </row>
    <row r="122">
      <c r="A122" s="306"/>
      <c r="C122" s="306"/>
    </row>
    <row r="123">
      <c r="A123" s="306"/>
      <c r="C123" s="306"/>
    </row>
    <row r="124">
      <c r="A124" s="306"/>
      <c r="C124" s="306"/>
    </row>
    <row r="125">
      <c r="A125" s="306"/>
      <c r="C125" s="306"/>
    </row>
    <row r="126">
      <c r="A126" s="306"/>
      <c r="C126" s="306"/>
    </row>
    <row r="127">
      <c r="A127" s="306"/>
      <c r="C127" s="306"/>
    </row>
    <row r="128">
      <c r="A128" s="306"/>
      <c r="C128" s="306"/>
    </row>
    <row r="129">
      <c r="A129" s="306"/>
      <c r="C129" s="306"/>
    </row>
    <row r="130">
      <c r="A130" s="306"/>
      <c r="C130" s="306"/>
    </row>
    <row r="131">
      <c r="A131" s="306"/>
      <c r="C131" s="306"/>
    </row>
    <row r="132">
      <c r="A132" s="306"/>
      <c r="C132" s="306"/>
    </row>
    <row r="133">
      <c r="A133" s="306"/>
      <c r="C133" s="306"/>
    </row>
    <row r="134">
      <c r="A134" s="306"/>
      <c r="C134" s="306"/>
    </row>
    <row r="135">
      <c r="A135" s="306"/>
      <c r="C135" s="306"/>
    </row>
    <row r="136">
      <c r="A136" s="306"/>
      <c r="C136" s="306"/>
    </row>
    <row r="137">
      <c r="A137" s="306"/>
      <c r="C137" s="306"/>
    </row>
    <row r="138">
      <c r="A138" s="306"/>
      <c r="C138" s="306"/>
    </row>
    <row r="139">
      <c r="A139" s="306"/>
      <c r="C139" s="306"/>
    </row>
    <row r="140">
      <c r="A140" s="306"/>
      <c r="C140" s="306"/>
    </row>
    <row r="141">
      <c r="A141" s="306"/>
      <c r="C141" s="306"/>
    </row>
    <row r="142">
      <c r="A142" s="306"/>
      <c r="C142" s="306"/>
    </row>
    <row r="143">
      <c r="A143" s="306"/>
      <c r="C143" s="306"/>
    </row>
    <row r="144">
      <c r="A144" s="306"/>
      <c r="C144" s="306"/>
    </row>
    <row r="145">
      <c r="A145" s="306"/>
      <c r="C145" s="306"/>
    </row>
    <row r="146">
      <c r="A146" s="306"/>
      <c r="C146" s="306"/>
    </row>
    <row r="147">
      <c r="A147" s="306"/>
      <c r="C147" s="306"/>
    </row>
    <row r="148">
      <c r="A148" s="306"/>
      <c r="C148" s="306"/>
    </row>
    <row r="149">
      <c r="A149" s="306"/>
      <c r="C149" s="306"/>
    </row>
    <row r="150">
      <c r="A150" s="306"/>
      <c r="C150" s="306"/>
    </row>
    <row r="151">
      <c r="A151" s="306"/>
      <c r="C151" s="306"/>
    </row>
    <row r="152">
      <c r="A152" s="306"/>
      <c r="C152" s="306"/>
    </row>
    <row r="153">
      <c r="A153" s="306"/>
      <c r="C153" s="306"/>
    </row>
    <row r="154">
      <c r="A154" s="306"/>
      <c r="C154" s="306"/>
    </row>
    <row r="155">
      <c r="A155" s="306"/>
      <c r="C155" s="306"/>
    </row>
    <row r="156">
      <c r="A156" s="306"/>
      <c r="C156" s="306"/>
    </row>
    <row r="157">
      <c r="A157" s="306"/>
      <c r="C157" s="306"/>
    </row>
    <row r="158">
      <c r="A158" s="306"/>
      <c r="C158" s="306"/>
    </row>
    <row r="159">
      <c r="A159" s="306"/>
      <c r="C159" s="306"/>
    </row>
    <row r="160">
      <c r="A160" s="306"/>
      <c r="C160" s="306"/>
    </row>
    <row r="161">
      <c r="A161" s="306"/>
      <c r="C161" s="306"/>
    </row>
    <row r="162">
      <c r="A162" s="306"/>
      <c r="C162" s="306"/>
    </row>
    <row r="163">
      <c r="A163" s="306"/>
      <c r="C163" s="306"/>
    </row>
    <row r="164">
      <c r="A164" s="306"/>
      <c r="C164" s="306"/>
    </row>
    <row r="165">
      <c r="A165" s="306"/>
      <c r="C165" s="306"/>
    </row>
    <row r="166">
      <c r="A166" s="306"/>
      <c r="C166" s="306"/>
    </row>
    <row r="167">
      <c r="A167" s="306"/>
      <c r="C167" s="306"/>
    </row>
    <row r="168">
      <c r="A168" s="306"/>
      <c r="C168" s="306"/>
    </row>
    <row r="169">
      <c r="A169" s="306"/>
      <c r="C169" s="306"/>
    </row>
    <row r="170">
      <c r="A170" s="306"/>
      <c r="C170" s="306"/>
    </row>
    <row r="171">
      <c r="A171" s="306"/>
      <c r="C171" s="306"/>
    </row>
    <row r="172">
      <c r="A172" s="306"/>
      <c r="C172" s="306"/>
    </row>
    <row r="173">
      <c r="A173" s="306"/>
      <c r="C173" s="306"/>
    </row>
    <row r="174">
      <c r="A174" s="306"/>
      <c r="C174" s="306"/>
    </row>
    <row r="175">
      <c r="A175" s="306"/>
      <c r="C175" s="306"/>
    </row>
    <row r="176">
      <c r="A176" s="306"/>
      <c r="C176" s="306"/>
    </row>
    <row r="177">
      <c r="A177" s="306"/>
      <c r="C177" s="306"/>
    </row>
    <row r="178">
      <c r="A178" s="306"/>
      <c r="C178" s="306"/>
    </row>
    <row r="179">
      <c r="A179" s="306"/>
      <c r="C179" s="306"/>
    </row>
    <row r="180">
      <c r="A180" s="306"/>
      <c r="C180" s="306"/>
    </row>
    <row r="181">
      <c r="A181" s="306"/>
      <c r="C181" s="306"/>
    </row>
    <row r="182">
      <c r="A182" s="306"/>
      <c r="C182" s="306"/>
    </row>
    <row r="183">
      <c r="A183" s="306"/>
      <c r="C183" s="306"/>
    </row>
    <row r="184">
      <c r="A184" s="306"/>
      <c r="C184" s="306"/>
    </row>
    <row r="185">
      <c r="A185" s="306"/>
      <c r="C185" s="306"/>
    </row>
    <row r="186">
      <c r="A186" s="306"/>
      <c r="C186" s="306"/>
    </row>
    <row r="187">
      <c r="A187" s="306"/>
      <c r="C187" s="306"/>
    </row>
    <row r="188">
      <c r="A188" s="306"/>
      <c r="C188" s="306"/>
    </row>
    <row r="189">
      <c r="A189" s="306"/>
      <c r="C189" s="306"/>
    </row>
    <row r="190">
      <c r="A190" s="306"/>
      <c r="C190" s="306"/>
    </row>
    <row r="191">
      <c r="A191" s="306"/>
      <c r="C191" s="306"/>
    </row>
    <row r="192">
      <c r="A192" s="306"/>
      <c r="C192" s="306"/>
    </row>
    <row r="193">
      <c r="A193" s="306"/>
      <c r="C193" s="306"/>
    </row>
    <row r="194">
      <c r="A194" s="306"/>
      <c r="C194" s="306"/>
    </row>
    <row r="195">
      <c r="A195" s="306"/>
      <c r="C195" s="306"/>
    </row>
    <row r="196">
      <c r="A196" s="306"/>
      <c r="C196" s="306"/>
    </row>
    <row r="197">
      <c r="A197" s="306"/>
      <c r="C197" s="306"/>
    </row>
    <row r="198">
      <c r="A198" s="306"/>
      <c r="C198" s="306"/>
    </row>
    <row r="199">
      <c r="A199" s="306"/>
      <c r="C199" s="306"/>
    </row>
    <row r="200">
      <c r="A200" s="306"/>
      <c r="C200" s="306"/>
    </row>
    <row r="201">
      <c r="A201" s="306"/>
      <c r="C201" s="306"/>
    </row>
    <row r="202">
      <c r="A202" s="306"/>
      <c r="C202" s="306"/>
    </row>
    <row r="203">
      <c r="A203" s="306"/>
      <c r="C203" s="306"/>
    </row>
    <row r="204">
      <c r="A204" s="306"/>
      <c r="C204" s="306"/>
    </row>
    <row r="205">
      <c r="A205" s="306"/>
      <c r="C205" s="306"/>
    </row>
    <row r="206">
      <c r="A206" s="306"/>
      <c r="C206" s="306"/>
    </row>
    <row r="207">
      <c r="A207" s="306"/>
      <c r="C207" s="306"/>
    </row>
    <row r="208">
      <c r="A208" s="306"/>
      <c r="C208" s="306"/>
    </row>
    <row r="209">
      <c r="A209" s="306"/>
      <c r="C209" s="306"/>
    </row>
    <row r="210">
      <c r="A210" s="306"/>
      <c r="C210" s="306"/>
    </row>
    <row r="211">
      <c r="A211" s="306"/>
      <c r="C211" s="306"/>
    </row>
    <row r="212">
      <c r="A212" s="306"/>
      <c r="C212" s="306"/>
    </row>
    <row r="213">
      <c r="A213" s="306"/>
      <c r="C213" s="306"/>
    </row>
    <row r="214">
      <c r="A214" s="306"/>
      <c r="C214" s="306"/>
    </row>
    <row r="215">
      <c r="A215" s="306"/>
      <c r="C215" s="306"/>
    </row>
    <row r="216">
      <c r="A216" s="306"/>
      <c r="C216" s="306"/>
    </row>
    <row r="217">
      <c r="A217" s="306"/>
      <c r="C217" s="306"/>
    </row>
    <row r="218">
      <c r="A218" s="306"/>
      <c r="C218" s="306"/>
    </row>
    <row r="219">
      <c r="A219" s="306"/>
      <c r="C219" s="306"/>
    </row>
    <row r="220">
      <c r="A220" s="306"/>
      <c r="C220" s="306"/>
    </row>
    <row r="221">
      <c r="A221" s="306"/>
      <c r="C221" s="306"/>
    </row>
    <row r="222">
      <c r="A222" s="306"/>
      <c r="C222" s="306"/>
    </row>
    <row r="223">
      <c r="A223" s="306"/>
      <c r="C223" s="306"/>
    </row>
    <row r="224">
      <c r="A224" s="306"/>
      <c r="C224" s="306"/>
    </row>
    <row r="225">
      <c r="A225" s="306"/>
      <c r="C225" s="306"/>
    </row>
    <row r="226">
      <c r="A226" s="306"/>
      <c r="C226" s="306"/>
    </row>
    <row r="227">
      <c r="A227" s="306"/>
      <c r="C227" s="306"/>
    </row>
    <row r="228">
      <c r="A228" s="306"/>
      <c r="C228" s="306"/>
    </row>
    <row r="229">
      <c r="A229" s="306"/>
      <c r="C229" s="306"/>
    </row>
    <row r="230">
      <c r="A230" s="306"/>
      <c r="C230" s="306"/>
    </row>
    <row r="231">
      <c r="A231" s="306"/>
      <c r="C231" s="306"/>
    </row>
    <row r="232">
      <c r="A232" s="306"/>
      <c r="C232" s="306"/>
    </row>
    <row r="233">
      <c r="A233" s="306"/>
      <c r="C233" s="306"/>
    </row>
    <row r="234">
      <c r="A234" s="306"/>
      <c r="C234" s="306"/>
    </row>
    <row r="235">
      <c r="A235" s="306"/>
      <c r="C235" s="306"/>
    </row>
    <row r="236">
      <c r="A236" s="306"/>
      <c r="C236" s="306"/>
    </row>
    <row r="237">
      <c r="A237" s="306"/>
      <c r="C237" s="306"/>
    </row>
    <row r="238">
      <c r="A238" s="306"/>
      <c r="C238" s="306"/>
    </row>
    <row r="239">
      <c r="A239" s="306"/>
      <c r="C239" s="306"/>
    </row>
    <row r="240">
      <c r="A240" s="306"/>
      <c r="C240" s="306"/>
    </row>
    <row r="241">
      <c r="A241" s="306"/>
      <c r="C241" s="306"/>
    </row>
    <row r="242">
      <c r="A242" s="306"/>
      <c r="C242" s="306"/>
    </row>
    <row r="243">
      <c r="A243" s="306"/>
      <c r="C243" s="306"/>
    </row>
    <row r="244">
      <c r="A244" s="306"/>
      <c r="C244" s="306"/>
    </row>
    <row r="245">
      <c r="A245" s="306"/>
      <c r="C245" s="306"/>
    </row>
    <row r="246">
      <c r="A246" s="306"/>
      <c r="C246" s="306"/>
    </row>
    <row r="247">
      <c r="A247" s="306"/>
      <c r="C247" s="306"/>
    </row>
    <row r="248">
      <c r="A248" s="306"/>
      <c r="C248" s="306"/>
    </row>
    <row r="249">
      <c r="A249" s="306"/>
      <c r="C249" s="306"/>
    </row>
    <row r="250">
      <c r="A250" s="306"/>
      <c r="C250" s="306"/>
    </row>
    <row r="251">
      <c r="A251" s="306"/>
      <c r="C251" s="306"/>
    </row>
    <row r="252">
      <c r="A252" s="306"/>
      <c r="C252" s="306"/>
    </row>
    <row r="253">
      <c r="A253" s="306"/>
      <c r="C253" s="306"/>
    </row>
    <row r="254">
      <c r="A254" s="306"/>
      <c r="C254" s="306"/>
    </row>
    <row r="255">
      <c r="A255" s="306"/>
      <c r="C255" s="306"/>
    </row>
    <row r="256">
      <c r="A256" s="306"/>
      <c r="C256" s="306"/>
    </row>
    <row r="257">
      <c r="A257" s="306"/>
      <c r="C257" s="306"/>
    </row>
    <row r="258">
      <c r="A258" s="306"/>
      <c r="C258" s="306"/>
    </row>
    <row r="259">
      <c r="A259" s="306"/>
      <c r="C259" s="306"/>
    </row>
    <row r="260">
      <c r="A260" s="306"/>
      <c r="C260" s="306"/>
    </row>
    <row r="261">
      <c r="A261" s="306"/>
      <c r="C261" s="306"/>
    </row>
    <row r="262">
      <c r="A262" s="306"/>
      <c r="C262" s="306"/>
    </row>
    <row r="263">
      <c r="A263" s="306"/>
      <c r="C263" s="306"/>
    </row>
    <row r="264">
      <c r="A264" s="306"/>
      <c r="C264" s="306"/>
    </row>
    <row r="265">
      <c r="A265" s="306"/>
      <c r="C265" s="306"/>
    </row>
    <row r="266">
      <c r="A266" s="306"/>
      <c r="C266" s="306"/>
    </row>
    <row r="267">
      <c r="A267" s="306"/>
      <c r="C267" s="306"/>
    </row>
    <row r="268">
      <c r="A268" s="306"/>
      <c r="C268" s="306"/>
    </row>
    <row r="269">
      <c r="A269" s="306"/>
      <c r="C269" s="306"/>
    </row>
    <row r="270">
      <c r="A270" s="306"/>
      <c r="C270" s="306"/>
    </row>
    <row r="271">
      <c r="A271" s="306"/>
      <c r="C271" s="306"/>
    </row>
    <row r="272">
      <c r="A272" s="306"/>
      <c r="C272" s="306"/>
    </row>
    <row r="273">
      <c r="A273" s="306"/>
      <c r="C273" s="306"/>
    </row>
    <row r="274">
      <c r="A274" s="306"/>
      <c r="C274" s="306"/>
    </row>
    <row r="275">
      <c r="A275" s="306"/>
      <c r="C275" s="306"/>
    </row>
    <row r="276">
      <c r="A276" s="306"/>
      <c r="C276" s="306"/>
    </row>
    <row r="277">
      <c r="A277" s="306"/>
      <c r="C277" s="306"/>
    </row>
    <row r="278">
      <c r="A278" s="306"/>
      <c r="C278" s="306"/>
    </row>
    <row r="279">
      <c r="A279" s="306"/>
      <c r="C279" s="306"/>
    </row>
    <row r="280">
      <c r="A280" s="306"/>
      <c r="C280" s="306"/>
    </row>
    <row r="281">
      <c r="A281" s="306"/>
      <c r="C281" s="306"/>
    </row>
    <row r="282">
      <c r="A282" s="306"/>
      <c r="C282" s="306"/>
    </row>
    <row r="283">
      <c r="A283" s="306"/>
      <c r="C283" s="306"/>
    </row>
    <row r="284">
      <c r="A284" s="306"/>
      <c r="C284" s="306"/>
    </row>
    <row r="285">
      <c r="A285" s="306"/>
      <c r="C285" s="306"/>
    </row>
    <row r="286">
      <c r="A286" s="306"/>
      <c r="C286" s="306"/>
    </row>
    <row r="287">
      <c r="A287" s="306"/>
      <c r="C287" s="306"/>
    </row>
    <row r="288">
      <c r="A288" s="306"/>
      <c r="C288" s="306"/>
    </row>
    <row r="289">
      <c r="A289" s="306"/>
      <c r="C289" s="306"/>
    </row>
    <row r="290">
      <c r="A290" s="306"/>
      <c r="C290" s="306"/>
    </row>
    <row r="291">
      <c r="A291" s="306"/>
      <c r="C291" s="306"/>
    </row>
    <row r="292">
      <c r="A292" s="306"/>
      <c r="C292" s="306"/>
    </row>
    <row r="293">
      <c r="A293" s="306"/>
      <c r="C293" s="306"/>
    </row>
    <row r="294">
      <c r="A294" s="306"/>
      <c r="C294" s="306"/>
    </row>
    <row r="295">
      <c r="A295" s="306"/>
      <c r="C295" s="306"/>
    </row>
    <row r="296">
      <c r="A296" s="306"/>
      <c r="C296" s="306"/>
    </row>
    <row r="297">
      <c r="A297" s="306"/>
      <c r="C297" s="306"/>
    </row>
    <row r="298">
      <c r="A298" s="306"/>
      <c r="C298" s="306"/>
    </row>
    <row r="299">
      <c r="A299" s="306"/>
      <c r="C299" s="306"/>
    </row>
    <row r="300">
      <c r="A300" s="306"/>
      <c r="C300" s="306"/>
    </row>
    <row r="301">
      <c r="A301" s="306"/>
      <c r="C301" s="306"/>
    </row>
    <row r="302">
      <c r="A302" s="306"/>
      <c r="C302" s="306"/>
    </row>
    <row r="303">
      <c r="A303" s="306"/>
      <c r="C303" s="306"/>
    </row>
    <row r="304">
      <c r="A304" s="306"/>
      <c r="C304" s="306"/>
    </row>
    <row r="305">
      <c r="A305" s="306"/>
      <c r="C305" s="306"/>
    </row>
    <row r="306">
      <c r="A306" s="306"/>
      <c r="C306" s="306"/>
    </row>
    <row r="307">
      <c r="A307" s="306"/>
      <c r="C307" s="306"/>
    </row>
    <row r="308">
      <c r="A308" s="306"/>
      <c r="C308" s="306"/>
    </row>
    <row r="309">
      <c r="A309" s="306"/>
      <c r="C309" s="306"/>
    </row>
    <row r="310">
      <c r="A310" s="306"/>
      <c r="C310" s="306"/>
    </row>
    <row r="311">
      <c r="A311" s="306"/>
      <c r="C311" s="306"/>
    </row>
    <row r="312">
      <c r="A312" s="306"/>
      <c r="C312" s="306"/>
    </row>
    <row r="313">
      <c r="A313" s="306"/>
      <c r="C313" s="306"/>
    </row>
    <row r="314">
      <c r="A314" s="306"/>
      <c r="C314" s="306"/>
    </row>
    <row r="315">
      <c r="A315" s="306"/>
      <c r="C315" s="306"/>
    </row>
    <row r="316">
      <c r="A316" s="306"/>
      <c r="C316" s="306"/>
    </row>
    <row r="317">
      <c r="A317" s="306"/>
      <c r="C317" s="306"/>
    </row>
    <row r="318">
      <c r="A318" s="306"/>
      <c r="C318" s="306"/>
    </row>
    <row r="319">
      <c r="A319" s="306"/>
      <c r="C319" s="306"/>
    </row>
    <row r="320">
      <c r="A320" s="306"/>
      <c r="C320" s="306"/>
    </row>
    <row r="321">
      <c r="A321" s="306"/>
      <c r="C321" s="306"/>
    </row>
    <row r="322">
      <c r="A322" s="306"/>
      <c r="C322" s="306"/>
    </row>
    <row r="323">
      <c r="A323" s="306"/>
      <c r="C323" s="306"/>
    </row>
    <row r="324">
      <c r="A324" s="306"/>
      <c r="C324" s="306"/>
    </row>
    <row r="325">
      <c r="A325" s="306"/>
      <c r="C325" s="306"/>
    </row>
    <row r="326">
      <c r="A326" s="306"/>
      <c r="C326" s="306"/>
    </row>
    <row r="327">
      <c r="A327" s="306"/>
      <c r="C327" s="306"/>
    </row>
    <row r="328">
      <c r="A328" s="306"/>
      <c r="C328" s="306"/>
    </row>
    <row r="329">
      <c r="A329" s="306"/>
      <c r="C329" s="306"/>
    </row>
    <row r="330">
      <c r="A330" s="306"/>
      <c r="C330" s="306"/>
    </row>
    <row r="331">
      <c r="A331" s="306"/>
      <c r="C331" s="306"/>
    </row>
    <row r="332">
      <c r="A332" s="306"/>
      <c r="C332" s="306"/>
    </row>
    <row r="333">
      <c r="A333" s="306"/>
      <c r="C333" s="306"/>
    </row>
    <row r="334">
      <c r="A334" s="306"/>
      <c r="C334" s="306"/>
    </row>
    <row r="335">
      <c r="A335" s="306"/>
      <c r="C335" s="306"/>
    </row>
    <row r="336">
      <c r="A336" s="306"/>
      <c r="C336" s="306"/>
    </row>
    <row r="337">
      <c r="A337" s="306"/>
      <c r="C337" s="306"/>
    </row>
    <row r="338">
      <c r="A338" s="306"/>
      <c r="C338" s="306"/>
    </row>
    <row r="339">
      <c r="A339" s="306"/>
      <c r="C339" s="306"/>
    </row>
    <row r="340">
      <c r="A340" s="306"/>
      <c r="C340" s="306"/>
    </row>
    <row r="341">
      <c r="A341" s="306"/>
      <c r="C341" s="306"/>
    </row>
    <row r="342">
      <c r="A342" s="306"/>
      <c r="C342" s="306"/>
    </row>
    <row r="343">
      <c r="A343" s="306"/>
      <c r="C343" s="306"/>
    </row>
    <row r="344">
      <c r="A344" s="306"/>
      <c r="C344" s="306"/>
    </row>
    <row r="345">
      <c r="A345" s="306"/>
      <c r="C345" s="306"/>
    </row>
    <row r="346">
      <c r="A346" s="306"/>
      <c r="C346" s="306"/>
    </row>
    <row r="347">
      <c r="A347" s="306"/>
      <c r="C347" s="306"/>
    </row>
    <row r="348">
      <c r="A348" s="306"/>
      <c r="C348" s="306"/>
    </row>
    <row r="349">
      <c r="A349" s="306"/>
      <c r="C349" s="306"/>
    </row>
    <row r="350">
      <c r="A350" s="306"/>
      <c r="C350" s="306"/>
    </row>
    <row r="351">
      <c r="A351" s="306"/>
      <c r="C351" s="306"/>
    </row>
    <row r="352">
      <c r="A352" s="306"/>
      <c r="C352" s="306"/>
    </row>
    <row r="353">
      <c r="A353" s="306"/>
      <c r="C353" s="306"/>
    </row>
    <row r="354">
      <c r="A354" s="306"/>
      <c r="C354" s="306"/>
    </row>
    <row r="355">
      <c r="A355" s="306"/>
      <c r="C355" s="306"/>
    </row>
    <row r="356">
      <c r="A356" s="306"/>
      <c r="C356" s="306"/>
    </row>
    <row r="357">
      <c r="A357" s="306"/>
      <c r="C357" s="306"/>
    </row>
    <row r="358">
      <c r="A358" s="306"/>
      <c r="C358" s="306"/>
    </row>
    <row r="359">
      <c r="A359" s="306"/>
      <c r="C359" s="306"/>
    </row>
    <row r="360">
      <c r="A360" s="306"/>
      <c r="C360" s="306"/>
    </row>
    <row r="361">
      <c r="A361" s="306"/>
      <c r="C361" s="306"/>
    </row>
    <row r="362">
      <c r="A362" s="306"/>
      <c r="C362" s="306"/>
    </row>
    <row r="363">
      <c r="A363" s="306"/>
      <c r="C363" s="306"/>
    </row>
    <row r="364">
      <c r="A364" s="306"/>
      <c r="C364" s="306"/>
    </row>
    <row r="365">
      <c r="A365" s="306"/>
      <c r="C365" s="306"/>
    </row>
    <row r="366">
      <c r="A366" s="306"/>
      <c r="C366" s="306"/>
    </row>
    <row r="367">
      <c r="A367" s="306"/>
      <c r="C367" s="306"/>
    </row>
    <row r="368">
      <c r="A368" s="306"/>
      <c r="C368" s="306"/>
    </row>
    <row r="369">
      <c r="A369" s="306"/>
      <c r="C369" s="306"/>
    </row>
    <row r="370">
      <c r="A370" s="306"/>
      <c r="C370" s="306"/>
    </row>
    <row r="371">
      <c r="A371" s="306"/>
      <c r="C371" s="306"/>
    </row>
    <row r="372">
      <c r="A372" s="306"/>
      <c r="C372" s="306"/>
    </row>
    <row r="373">
      <c r="A373" s="306"/>
      <c r="C373" s="306"/>
    </row>
    <row r="374">
      <c r="A374" s="306"/>
      <c r="C374" s="306"/>
    </row>
    <row r="375">
      <c r="A375" s="306"/>
      <c r="C375" s="306"/>
    </row>
    <row r="376">
      <c r="A376" s="306"/>
      <c r="C376" s="306"/>
    </row>
    <row r="377">
      <c r="A377" s="306"/>
      <c r="C377" s="306"/>
    </row>
    <row r="378">
      <c r="A378" s="306"/>
      <c r="C378" s="306"/>
    </row>
    <row r="379">
      <c r="A379" s="306"/>
      <c r="C379" s="306"/>
    </row>
    <row r="380">
      <c r="A380" s="306"/>
      <c r="C380" s="306"/>
    </row>
    <row r="381">
      <c r="A381" s="306"/>
      <c r="C381" s="306"/>
    </row>
    <row r="382">
      <c r="A382" s="306"/>
      <c r="C382" s="306"/>
    </row>
    <row r="383">
      <c r="A383" s="306"/>
      <c r="C383" s="306"/>
    </row>
    <row r="384">
      <c r="A384" s="306"/>
      <c r="C384" s="306"/>
    </row>
    <row r="385">
      <c r="A385" s="306"/>
      <c r="C385" s="306"/>
    </row>
    <row r="386">
      <c r="A386" s="306"/>
      <c r="C386" s="306"/>
    </row>
    <row r="387">
      <c r="A387" s="306"/>
      <c r="C387" s="306"/>
    </row>
    <row r="388">
      <c r="A388" s="306"/>
      <c r="C388" s="306"/>
    </row>
    <row r="389">
      <c r="A389" s="306"/>
      <c r="C389" s="306"/>
    </row>
    <row r="390">
      <c r="A390" s="306"/>
      <c r="C390" s="306"/>
    </row>
    <row r="391">
      <c r="A391" s="306"/>
      <c r="C391" s="306"/>
    </row>
    <row r="392">
      <c r="A392" s="306"/>
      <c r="C392" s="306"/>
    </row>
    <row r="393">
      <c r="A393" s="306"/>
      <c r="C393" s="306"/>
    </row>
    <row r="394">
      <c r="A394" s="306"/>
      <c r="C394" s="306"/>
    </row>
    <row r="395">
      <c r="A395" s="306"/>
      <c r="C395" s="306"/>
    </row>
    <row r="396">
      <c r="A396" s="306"/>
      <c r="C396" s="306"/>
    </row>
    <row r="397">
      <c r="A397" s="306"/>
      <c r="C397" s="306"/>
    </row>
    <row r="398">
      <c r="A398" s="306"/>
      <c r="C398" s="306"/>
    </row>
    <row r="399">
      <c r="A399" s="306"/>
      <c r="C399" s="306"/>
    </row>
    <row r="400">
      <c r="A400" s="306"/>
      <c r="C400" s="306"/>
    </row>
    <row r="401">
      <c r="A401" s="306"/>
      <c r="C401" s="306"/>
    </row>
    <row r="402">
      <c r="A402" s="306"/>
      <c r="C402" s="306"/>
    </row>
    <row r="403">
      <c r="A403" s="306"/>
      <c r="C403" s="306"/>
    </row>
    <row r="404">
      <c r="A404" s="306"/>
      <c r="C404" s="306"/>
    </row>
    <row r="405">
      <c r="A405" s="306"/>
      <c r="C405" s="306"/>
    </row>
    <row r="406">
      <c r="A406" s="306"/>
      <c r="C406" s="306"/>
    </row>
    <row r="407">
      <c r="A407" s="306"/>
      <c r="C407" s="306"/>
    </row>
    <row r="408">
      <c r="A408" s="306"/>
      <c r="C408" s="306"/>
    </row>
    <row r="409">
      <c r="A409" s="306"/>
      <c r="C409" s="306"/>
    </row>
    <row r="410">
      <c r="A410" s="306"/>
      <c r="C410" s="306"/>
    </row>
    <row r="411">
      <c r="A411" s="306"/>
      <c r="C411" s="306"/>
    </row>
    <row r="412">
      <c r="A412" s="306"/>
      <c r="C412" s="306"/>
    </row>
    <row r="413">
      <c r="A413" s="306"/>
      <c r="C413" s="306"/>
    </row>
    <row r="414">
      <c r="A414" s="306"/>
      <c r="C414" s="306"/>
    </row>
    <row r="415">
      <c r="A415" s="306"/>
      <c r="C415" s="306"/>
    </row>
    <row r="416">
      <c r="A416" s="306"/>
      <c r="C416" s="306"/>
    </row>
    <row r="417">
      <c r="A417" s="306"/>
      <c r="C417" s="306"/>
    </row>
    <row r="418">
      <c r="A418" s="306"/>
      <c r="C418" s="306"/>
    </row>
    <row r="419">
      <c r="A419" s="306"/>
      <c r="C419" s="306"/>
    </row>
    <row r="420">
      <c r="A420" s="306"/>
      <c r="C420" s="306"/>
    </row>
    <row r="421">
      <c r="A421" s="306"/>
      <c r="C421" s="306"/>
    </row>
    <row r="422">
      <c r="A422" s="306"/>
      <c r="C422" s="306"/>
    </row>
    <row r="423">
      <c r="A423" s="306"/>
      <c r="C423" s="306"/>
    </row>
    <row r="424">
      <c r="A424" s="306"/>
      <c r="C424" s="306"/>
    </row>
    <row r="425">
      <c r="A425" s="306"/>
      <c r="C425" s="306"/>
    </row>
    <row r="426">
      <c r="A426" s="306"/>
      <c r="C426" s="306"/>
    </row>
    <row r="427">
      <c r="A427" s="306"/>
      <c r="C427" s="306"/>
    </row>
    <row r="428">
      <c r="A428" s="306"/>
      <c r="C428" s="306"/>
    </row>
    <row r="429">
      <c r="A429" s="306"/>
      <c r="C429" s="306"/>
    </row>
    <row r="430">
      <c r="A430" s="306"/>
      <c r="C430" s="306"/>
    </row>
    <row r="431">
      <c r="A431" s="306"/>
      <c r="C431" s="306"/>
    </row>
    <row r="432">
      <c r="A432" s="306"/>
      <c r="C432" s="306"/>
    </row>
    <row r="433">
      <c r="A433" s="306"/>
      <c r="C433" s="306"/>
    </row>
    <row r="434">
      <c r="A434" s="306"/>
      <c r="C434" s="306"/>
    </row>
    <row r="435">
      <c r="A435" s="306"/>
      <c r="C435" s="306"/>
    </row>
    <row r="436">
      <c r="A436" s="306"/>
      <c r="C436" s="306"/>
    </row>
    <row r="437">
      <c r="A437" s="306"/>
      <c r="C437" s="306"/>
    </row>
    <row r="438">
      <c r="A438" s="306"/>
      <c r="C438" s="306"/>
    </row>
    <row r="439">
      <c r="A439" s="306"/>
      <c r="C439" s="306"/>
    </row>
    <row r="440">
      <c r="A440" s="306"/>
      <c r="C440" s="306"/>
    </row>
    <row r="441">
      <c r="A441" s="306"/>
      <c r="C441" s="306"/>
    </row>
    <row r="442">
      <c r="A442" s="306"/>
      <c r="C442" s="306"/>
    </row>
    <row r="443">
      <c r="A443" s="306"/>
      <c r="C443" s="306"/>
    </row>
    <row r="444">
      <c r="A444" s="306"/>
      <c r="C444" s="306"/>
    </row>
    <row r="445">
      <c r="A445" s="306"/>
      <c r="C445" s="306"/>
    </row>
    <row r="446">
      <c r="A446" s="306"/>
      <c r="C446" s="306"/>
    </row>
    <row r="447">
      <c r="A447" s="306"/>
      <c r="C447" s="306"/>
    </row>
    <row r="448">
      <c r="A448" s="306"/>
      <c r="C448" s="306"/>
    </row>
    <row r="449">
      <c r="A449" s="306"/>
      <c r="C449" s="306"/>
    </row>
    <row r="450">
      <c r="A450" s="306"/>
      <c r="C450" s="306"/>
    </row>
    <row r="451">
      <c r="A451" s="306"/>
      <c r="C451" s="306"/>
    </row>
    <row r="452">
      <c r="A452" s="306"/>
      <c r="C452" s="306"/>
    </row>
    <row r="453">
      <c r="A453" s="306"/>
      <c r="C453" s="306"/>
    </row>
    <row r="454">
      <c r="A454" s="306"/>
      <c r="C454" s="306"/>
    </row>
    <row r="455">
      <c r="A455" s="306"/>
      <c r="C455" s="306"/>
    </row>
    <row r="456">
      <c r="A456" s="306"/>
      <c r="C456" s="306"/>
    </row>
    <row r="457">
      <c r="A457" s="306"/>
      <c r="C457" s="306"/>
    </row>
    <row r="458">
      <c r="A458" s="306"/>
      <c r="C458" s="306"/>
    </row>
    <row r="459">
      <c r="A459" s="306"/>
      <c r="C459" s="306"/>
    </row>
    <row r="460">
      <c r="A460" s="306"/>
      <c r="C460" s="306"/>
    </row>
    <row r="461">
      <c r="A461" s="306"/>
      <c r="C461" s="306"/>
    </row>
    <row r="462">
      <c r="A462" s="306"/>
      <c r="C462" s="306"/>
    </row>
    <row r="463">
      <c r="A463" s="306"/>
      <c r="C463" s="306"/>
    </row>
    <row r="464">
      <c r="A464" s="306"/>
      <c r="C464" s="306"/>
    </row>
    <row r="465">
      <c r="A465" s="306"/>
      <c r="C465" s="306"/>
    </row>
    <row r="466">
      <c r="A466" s="306"/>
      <c r="C466" s="306"/>
    </row>
    <row r="467">
      <c r="A467" s="306"/>
      <c r="C467" s="306"/>
    </row>
    <row r="468">
      <c r="A468" s="306"/>
      <c r="C468" s="306"/>
    </row>
    <row r="469">
      <c r="A469" s="306"/>
      <c r="C469" s="306"/>
    </row>
    <row r="470">
      <c r="A470" s="306"/>
      <c r="C470" s="306"/>
    </row>
    <row r="471">
      <c r="A471" s="306"/>
      <c r="C471" s="306"/>
    </row>
    <row r="472">
      <c r="A472" s="306"/>
      <c r="C472" s="306"/>
    </row>
    <row r="473">
      <c r="A473" s="306"/>
      <c r="C473" s="306"/>
    </row>
    <row r="474">
      <c r="A474" s="306"/>
      <c r="C474" s="306"/>
    </row>
    <row r="475">
      <c r="A475" s="306"/>
      <c r="C475" s="306"/>
    </row>
    <row r="476">
      <c r="A476" s="306"/>
      <c r="C476" s="306"/>
    </row>
    <row r="477">
      <c r="A477" s="306"/>
      <c r="C477" s="306"/>
    </row>
    <row r="478">
      <c r="A478" s="306"/>
      <c r="C478" s="306"/>
    </row>
    <row r="479">
      <c r="A479" s="306"/>
      <c r="C479" s="306"/>
    </row>
    <row r="480">
      <c r="A480" s="306"/>
      <c r="C480" s="306"/>
    </row>
    <row r="481">
      <c r="A481" s="306"/>
      <c r="C481" s="306"/>
    </row>
    <row r="482">
      <c r="A482" s="306"/>
      <c r="C482" s="306"/>
    </row>
    <row r="483">
      <c r="A483" s="306"/>
      <c r="C483" s="306"/>
    </row>
    <row r="484">
      <c r="A484" s="306"/>
      <c r="C484" s="306"/>
    </row>
    <row r="485">
      <c r="A485" s="306"/>
      <c r="C485" s="306"/>
    </row>
    <row r="486">
      <c r="A486" s="306"/>
      <c r="C486" s="306"/>
    </row>
    <row r="487">
      <c r="A487" s="306"/>
      <c r="C487" s="306"/>
    </row>
    <row r="488">
      <c r="A488" s="306"/>
      <c r="C488" s="306"/>
    </row>
    <row r="489">
      <c r="A489" s="306"/>
      <c r="C489" s="306"/>
    </row>
    <row r="490">
      <c r="A490" s="306"/>
      <c r="C490" s="306"/>
    </row>
    <row r="491">
      <c r="A491" s="306"/>
      <c r="C491" s="306"/>
    </row>
    <row r="492">
      <c r="A492" s="306"/>
      <c r="C492" s="306"/>
    </row>
    <row r="493">
      <c r="A493" s="306"/>
      <c r="C493" s="306"/>
    </row>
    <row r="494">
      <c r="A494" s="306"/>
      <c r="C494" s="306"/>
    </row>
    <row r="495">
      <c r="A495" s="306"/>
      <c r="C495" s="306"/>
    </row>
    <row r="496">
      <c r="A496" s="306"/>
      <c r="C496" s="306"/>
    </row>
    <row r="497">
      <c r="A497" s="306"/>
      <c r="C497" s="306"/>
    </row>
    <row r="498">
      <c r="A498" s="306"/>
      <c r="C498" s="306"/>
    </row>
    <row r="499">
      <c r="A499" s="306"/>
      <c r="C499" s="306"/>
    </row>
    <row r="500">
      <c r="A500" s="306"/>
      <c r="C500" s="306"/>
    </row>
    <row r="501">
      <c r="A501" s="306"/>
      <c r="C501" s="306"/>
    </row>
    <row r="502">
      <c r="A502" s="306"/>
      <c r="C502" s="306"/>
    </row>
    <row r="503">
      <c r="A503" s="306"/>
      <c r="C503" s="306"/>
    </row>
    <row r="504">
      <c r="A504" s="306"/>
      <c r="C504" s="306"/>
    </row>
    <row r="505">
      <c r="A505" s="306"/>
      <c r="C505" s="306"/>
    </row>
    <row r="506">
      <c r="A506" s="306"/>
      <c r="C506" s="306"/>
    </row>
    <row r="507">
      <c r="A507" s="306"/>
      <c r="C507" s="306"/>
    </row>
    <row r="508">
      <c r="A508" s="306"/>
      <c r="C508" s="306"/>
    </row>
    <row r="509">
      <c r="A509" s="306"/>
      <c r="C509" s="306"/>
    </row>
    <row r="510">
      <c r="A510" s="306"/>
      <c r="C510" s="306"/>
    </row>
    <row r="511">
      <c r="A511" s="306"/>
      <c r="C511" s="306"/>
    </row>
    <row r="512">
      <c r="A512" s="306"/>
      <c r="C512" s="306"/>
    </row>
    <row r="513">
      <c r="A513" s="306"/>
      <c r="C513" s="306"/>
    </row>
    <row r="514">
      <c r="A514" s="306"/>
      <c r="C514" s="306"/>
    </row>
    <row r="515">
      <c r="A515" s="306"/>
      <c r="C515" s="306"/>
    </row>
    <row r="516">
      <c r="A516" s="306"/>
      <c r="C516" s="306"/>
    </row>
    <row r="517">
      <c r="A517" s="306"/>
      <c r="C517" s="306"/>
    </row>
    <row r="518">
      <c r="A518" s="306"/>
      <c r="C518" s="306"/>
    </row>
    <row r="519">
      <c r="A519" s="306"/>
      <c r="C519" s="306"/>
    </row>
    <row r="520">
      <c r="A520" s="306"/>
      <c r="C520" s="306"/>
    </row>
    <row r="521">
      <c r="A521" s="306"/>
      <c r="C521" s="306"/>
    </row>
    <row r="522">
      <c r="A522" s="306"/>
      <c r="C522" s="306"/>
    </row>
    <row r="523">
      <c r="A523" s="306"/>
      <c r="C523" s="306"/>
    </row>
    <row r="524">
      <c r="A524" s="306"/>
      <c r="C524" s="306"/>
    </row>
    <row r="525">
      <c r="A525" s="306"/>
      <c r="C525" s="306"/>
    </row>
    <row r="526">
      <c r="A526" s="306"/>
      <c r="C526" s="306"/>
    </row>
    <row r="527">
      <c r="A527" s="306"/>
      <c r="C527" s="306"/>
    </row>
    <row r="528">
      <c r="A528" s="306"/>
      <c r="C528" s="306"/>
    </row>
    <row r="529">
      <c r="A529" s="306"/>
      <c r="C529" s="306"/>
    </row>
    <row r="530">
      <c r="A530" s="306"/>
      <c r="C530" s="306"/>
    </row>
    <row r="531">
      <c r="A531" s="306"/>
      <c r="C531" s="306"/>
    </row>
    <row r="532">
      <c r="A532" s="306"/>
      <c r="C532" s="306"/>
    </row>
    <row r="533">
      <c r="A533" s="306"/>
      <c r="C533" s="306"/>
    </row>
    <row r="534">
      <c r="A534" s="306"/>
      <c r="C534" s="306"/>
    </row>
    <row r="535">
      <c r="A535" s="306"/>
      <c r="C535" s="306"/>
    </row>
    <row r="536">
      <c r="A536" s="306"/>
      <c r="C536" s="306"/>
    </row>
    <row r="537">
      <c r="A537" s="306"/>
      <c r="C537" s="306"/>
    </row>
    <row r="538">
      <c r="A538" s="306"/>
      <c r="C538" s="306"/>
    </row>
    <row r="539">
      <c r="A539" s="306"/>
      <c r="C539" s="306"/>
    </row>
    <row r="540">
      <c r="A540" s="306"/>
      <c r="C540" s="306"/>
    </row>
    <row r="541">
      <c r="A541" s="306"/>
      <c r="C541" s="306"/>
    </row>
    <row r="542">
      <c r="A542" s="306"/>
      <c r="C542" s="306"/>
    </row>
    <row r="543">
      <c r="A543" s="306"/>
      <c r="C543" s="306"/>
    </row>
    <row r="544">
      <c r="A544" s="306"/>
      <c r="C544" s="306"/>
    </row>
    <row r="545">
      <c r="A545" s="306"/>
      <c r="C545" s="306"/>
    </row>
    <row r="546">
      <c r="A546" s="306"/>
      <c r="C546" s="306"/>
    </row>
    <row r="547">
      <c r="A547" s="306"/>
      <c r="C547" s="306"/>
    </row>
    <row r="548">
      <c r="A548" s="306"/>
      <c r="C548" s="306"/>
    </row>
    <row r="549">
      <c r="A549" s="306"/>
      <c r="C549" s="306"/>
    </row>
    <row r="550">
      <c r="A550" s="306"/>
      <c r="C550" s="306"/>
    </row>
    <row r="551">
      <c r="A551" s="306"/>
      <c r="C551" s="306"/>
    </row>
    <row r="552">
      <c r="A552" s="306"/>
      <c r="C552" s="306"/>
    </row>
    <row r="553">
      <c r="A553" s="306"/>
      <c r="C553" s="306"/>
    </row>
    <row r="554">
      <c r="A554" s="306"/>
      <c r="C554" s="306"/>
    </row>
    <row r="555">
      <c r="A555" s="306"/>
      <c r="C555" s="306"/>
    </row>
    <row r="556">
      <c r="A556" s="306"/>
      <c r="C556" s="306"/>
    </row>
    <row r="557">
      <c r="A557" s="306"/>
      <c r="C557" s="306"/>
    </row>
    <row r="558">
      <c r="A558" s="306"/>
      <c r="C558" s="306"/>
    </row>
    <row r="559">
      <c r="A559" s="306"/>
      <c r="C559" s="306"/>
    </row>
    <row r="560">
      <c r="A560" s="306"/>
      <c r="C560" s="306"/>
    </row>
    <row r="561">
      <c r="A561" s="306"/>
      <c r="C561" s="306"/>
    </row>
    <row r="562">
      <c r="A562" s="306"/>
      <c r="C562" s="306"/>
    </row>
    <row r="563">
      <c r="A563" s="306"/>
      <c r="C563" s="306"/>
    </row>
    <row r="564">
      <c r="A564" s="306"/>
      <c r="C564" s="306"/>
    </row>
    <row r="565">
      <c r="A565" s="306"/>
      <c r="C565" s="306"/>
    </row>
    <row r="566">
      <c r="A566" s="306"/>
      <c r="C566" s="306"/>
    </row>
    <row r="567">
      <c r="A567" s="306"/>
      <c r="C567" s="306"/>
    </row>
    <row r="568">
      <c r="A568" s="306"/>
      <c r="C568" s="306"/>
    </row>
    <row r="569">
      <c r="A569" s="306"/>
      <c r="C569" s="306"/>
    </row>
    <row r="570">
      <c r="A570" s="306"/>
      <c r="C570" s="306"/>
    </row>
    <row r="571">
      <c r="A571" s="306"/>
      <c r="C571" s="306"/>
    </row>
    <row r="572">
      <c r="A572" s="306"/>
      <c r="C572" s="306"/>
    </row>
    <row r="573">
      <c r="A573" s="306"/>
      <c r="C573" s="306"/>
    </row>
    <row r="574">
      <c r="A574" s="306"/>
      <c r="C574" s="306"/>
    </row>
    <row r="575">
      <c r="A575" s="306"/>
      <c r="C575" s="306"/>
    </row>
    <row r="576">
      <c r="A576" s="306"/>
      <c r="C576" s="306"/>
    </row>
    <row r="577">
      <c r="A577" s="306"/>
      <c r="C577" s="306"/>
    </row>
    <row r="578">
      <c r="A578" s="306"/>
      <c r="C578" s="306"/>
    </row>
    <row r="579">
      <c r="A579" s="306"/>
      <c r="C579" s="306"/>
    </row>
    <row r="580">
      <c r="A580" s="306"/>
      <c r="C580" s="306"/>
    </row>
    <row r="581">
      <c r="A581" s="306"/>
      <c r="C581" s="306"/>
    </row>
    <row r="582">
      <c r="A582" s="306"/>
      <c r="C582" s="306"/>
    </row>
    <row r="583">
      <c r="A583" s="306"/>
      <c r="C583" s="306"/>
    </row>
    <row r="584">
      <c r="A584" s="306"/>
      <c r="C584" s="306"/>
    </row>
    <row r="585">
      <c r="A585" s="306"/>
      <c r="C585" s="306"/>
    </row>
    <row r="586">
      <c r="A586" s="306"/>
      <c r="C586" s="306"/>
    </row>
    <row r="587">
      <c r="A587" s="306"/>
      <c r="C587" s="306"/>
    </row>
    <row r="588">
      <c r="A588" s="306"/>
      <c r="C588" s="306"/>
    </row>
    <row r="589">
      <c r="A589" s="306"/>
      <c r="C589" s="306"/>
    </row>
    <row r="590">
      <c r="A590" s="306"/>
      <c r="C590" s="306"/>
    </row>
    <row r="591">
      <c r="A591" s="306"/>
      <c r="C591" s="306"/>
    </row>
    <row r="592">
      <c r="A592" s="306"/>
      <c r="C592" s="306"/>
    </row>
    <row r="593">
      <c r="A593" s="306"/>
      <c r="C593" s="306"/>
    </row>
    <row r="594">
      <c r="A594" s="306"/>
      <c r="C594" s="306"/>
    </row>
    <row r="595">
      <c r="A595" s="306"/>
      <c r="C595" s="306"/>
    </row>
    <row r="596">
      <c r="A596" s="306"/>
      <c r="C596" s="306"/>
    </row>
    <row r="597">
      <c r="A597" s="306"/>
      <c r="C597" s="306"/>
    </row>
    <row r="598">
      <c r="A598" s="306"/>
      <c r="C598" s="306"/>
    </row>
    <row r="599">
      <c r="A599" s="306"/>
      <c r="C599" s="306"/>
    </row>
    <row r="600">
      <c r="A600" s="306"/>
      <c r="C600" s="306"/>
    </row>
    <row r="601">
      <c r="A601" s="306"/>
      <c r="C601" s="306"/>
    </row>
    <row r="602">
      <c r="A602" s="306"/>
      <c r="C602" s="306"/>
    </row>
    <row r="603">
      <c r="A603" s="306"/>
      <c r="C603" s="306"/>
    </row>
    <row r="604">
      <c r="A604" s="306"/>
      <c r="C604" s="306"/>
    </row>
    <row r="605">
      <c r="A605" s="306"/>
      <c r="C605" s="306"/>
    </row>
    <row r="606">
      <c r="A606" s="306"/>
      <c r="C606" s="306"/>
    </row>
    <row r="607">
      <c r="A607" s="306"/>
      <c r="C607" s="306"/>
    </row>
    <row r="608">
      <c r="A608" s="306"/>
      <c r="C608" s="306"/>
    </row>
    <row r="609">
      <c r="A609" s="306"/>
      <c r="C609" s="306"/>
    </row>
    <row r="610">
      <c r="A610" s="306"/>
      <c r="C610" s="306"/>
    </row>
    <row r="611">
      <c r="A611" s="306"/>
      <c r="C611" s="306"/>
    </row>
    <row r="612">
      <c r="A612" s="306"/>
      <c r="C612" s="306"/>
    </row>
    <row r="613">
      <c r="A613" s="306"/>
      <c r="C613" s="306"/>
    </row>
    <row r="614">
      <c r="A614" s="306"/>
      <c r="C614" s="306"/>
    </row>
    <row r="615">
      <c r="A615" s="306"/>
      <c r="C615" s="306"/>
    </row>
    <row r="616">
      <c r="A616" s="306"/>
      <c r="C616" s="306"/>
    </row>
    <row r="617">
      <c r="A617" s="306"/>
      <c r="C617" s="306"/>
    </row>
    <row r="618">
      <c r="A618" s="306"/>
      <c r="C618" s="306"/>
    </row>
    <row r="619">
      <c r="A619" s="306"/>
      <c r="C619" s="306"/>
    </row>
    <row r="620">
      <c r="A620" s="306"/>
      <c r="C620" s="306"/>
    </row>
    <row r="621">
      <c r="A621" s="306"/>
      <c r="C621" s="306"/>
    </row>
    <row r="622">
      <c r="A622" s="306"/>
      <c r="C622" s="306"/>
    </row>
    <row r="623">
      <c r="A623" s="306"/>
      <c r="C623" s="306"/>
    </row>
    <row r="624">
      <c r="A624" s="306"/>
      <c r="C624" s="306"/>
    </row>
    <row r="625">
      <c r="A625" s="306"/>
      <c r="C625" s="306"/>
    </row>
    <row r="626">
      <c r="A626" s="306"/>
      <c r="C626" s="306"/>
    </row>
    <row r="627">
      <c r="A627" s="306"/>
      <c r="C627" s="306"/>
    </row>
    <row r="628">
      <c r="A628" s="306"/>
      <c r="C628" s="306"/>
    </row>
    <row r="629">
      <c r="A629" s="306"/>
      <c r="C629" s="306"/>
    </row>
    <row r="630">
      <c r="A630" s="306"/>
      <c r="C630" s="306"/>
    </row>
    <row r="631">
      <c r="A631" s="306"/>
      <c r="C631" s="306"/>
    </row>
    <row r="632">
      <c r="A632" s="306"/>
      <c r="C632" s="306"/>
    </row>
    <row r="633">
      <c r="A633" s="306"/>
      <c r="C633" s="306"/>
    </row>
    <row r="634">
      <c r="A634" s="306"/>
      <c r="C634" s="306"/>
    </row>
    <row r="635">
      <c r="A635" s="306"/>
      <c r="C635" s="306"/>
    </row>
    <row r="636">
      <c r="A636" s="306"/>
      <c r="C636" s="306"/>
    </row>
    <row r="637">
      <c r="A637" s="306"/>
      <c r="C637" s="306"/>
    </row>
    <row r="638">
      <c r="A638" s="306"/>
      <c r="C638" s="306"/>
    </row>
    <row r="639">
      <c r="A639" s="306"/>
      <c r="C639" s="306"/>
    </row>
    <row r="640">
      <c r="A640" s="306"/>
      <c r="C640" s="306"/>
    </row>
    <row r="641">
      <c r="A641" s="306"/>
      <c r="C641" s="306"/>
    </row>
    <row r="642">
      <c r="A642" s="306"/>
      <c r="C642" s="306"/>
    </row>
    <row r="643">
      <c r="A643" s="306"/>
      <c r="C643" s="306"/>
    </row>
    <row r="644">
      <c r="A644" s="306"/>
      <c r="C644" s="306"/>
    </row>
    <row r="645">
      <c r="A645" s="306"/>
      <c r="C645" s="306"/>
    </row>
    <row r="646">
      <c r="A646" s="306"/>
      <c r="C646" s="306"/>
    </row>
    <row r="647">
      <c r="A647" s="306"/>
      <c r="C647" s="306"/>
    </row>
    <row r="648">
      <c r="A648" s="306"/>
      <c r="C648" s="306"/>
    </row>
    <row r="649">
      <c r="A649" s="306"/>
      <c r="C649" s="306"/>
    </row>
    <row r="650">
      <c r="A650" s="306"/>
      <c r="C650" s="306"/>
    </row>
    <row r="651">
      <c r="A651" s="306"/>
      <c r="C651" s="306"/>
    </row>
    <row r="652">
      <c r="A652" s="306"/>
      <c r="C652" s="306"/>
    </row>
    <row r="653">
      <c r="A653" s="306"/>
      <c r="C653" s="306"/>
    </row>
    <row r="654">
      <c r="A654" s="306"/>
      <c r="C654" s="306"/>
    </row>
    <row r="655">
      <c r="A655" s="306"/>
      <c r="C655" s="306"/>
    </row>
    <row r="656">
      <c r="A656" s="306"/>
      <c r="C656" s="306"/>
    </row>
    <row r="657">
      <c r="A657" s="306"/>
      <c r="C657" s="306"/>
    </row>
    <row r="658">
      <c r="A658" s="306"/>
      <c r="C658" s="306"/>
    </row>
    <row r="659">
      <c r="A659" s="306"/>
      <c r="C659" s="306"/>
    </row>
    <row r="660">
      <c r="A660" s="306"/>
      <c r="C660" s="306"/>
    </row>
    <row r="661">
      <c r="A661" s="306"/>
      <c r="C661" s="306"/>
    </row>
    <row r="662">
      <c r="A662" s="306"/>
      <c r="C662" s="306"/>
    </row>
    <row r="663">
      <c r="A663" s="306"/>
      <c r="C663" s="306"/>
    </row>
    <row r="664">
      <c r="A664" s="306"/>
      <c r="C664" s="306"/>
    </row>
    <row r="665">
      <c r="A665" s="306"/>
      <c r="C665" s="306"/>
    </row>
    <row r="666">
      <c r="A666" s="306"/>
      <c r="C666" s="306"/>
    </row>
    <row r="667">
      <c r="A667" s="306"/>
      <c r="C667" s="306"/>
    </row>
    <row r="668">
      <c r="A668" s="306"/>
      <c r="C668" s="306"/>
    </row>
    <row r="669">
      <c r="A669" s="306"/>
      <c r="C669" s="306"/>
    </row>
    <row r="670">
      <c r="A670" s="306"/>
      <c r="C670" s="306"/>
    </row>
    <row r="671">
      <c r="A671" s="306"/>
      <c r="C671" s="306"/>
    </row>
    <row r="672">
      <c r="A672" s="306"/>
      <c r="C672" s="306"/>
    </row>
    <row r="673">
      <c r="A673" s="306"/>
      <c r="C673" s="306"/>
    </row>
    <row r="674">
      <c r="A674" s="306"/>
      <c r="C674" s="306"/>
    </row>
    <row r="675">
      <c r="A675" s="306"/>
      <c r="C675" s="306"/>
    </row>
    <row r="676">
      <c r="A676" s="306"/>
      <c r="C676" s="306"/>
    </row>
    <row r="677">
      <c r="A677" s="306"/>
      <c r="C677" s="306"/>
    </row>
    <row r="678">
      <c r="A678" s="306"/>
      <c r="C678" s="306"/>
    </row>
    <row r="679">
      <c r="A679" s="306"/>
      <c r="C679" s="306"/>
    </row>
    <row r="680">
      <c r="A680" s="306"/>
      <c r="C680" s="306"/>
    </row>
    <row r="681">
      <c r="A681" s="306"/>
      <c r="C681" s="306"/>
    </row>
    <row r="682">
      <c r="A682" s="306"/>
      <c r="C682" s="306"/>
    </row>
    <row r="683">
      <c r="A683" s="306"/>
      <c r="C683" s="306"/>
    </row>
    <row r="684">
      <c r="A684" s="306"/>
      <c r="C684" s="306"/>
    </row>
    <row r="685">
      <c r="A685" s="306"/>
      <c r="C685" s="306"/>
    </row>
    <row r="686">
      <c r="A686" s="306"/>
      <c r="C686" s="306"/>
    </row>
    <row r="687">
      <c r="A687" s="306"/>
      <c r="C687" s="306"/>
    </row>
    <row r="688">
      <c r="A688" s="306"/>
      <c r="C688" s="306"/>
    </row>
    <row r="689">
      <c r="A689" s="306"/>
      <c r="C689" s="306"/>
    </row>
    <row r="690">
      <c r="A690" s="306"/>
      <c r="C690" s="306"/>
    </row>
    <row r="691">
      <c r="A691" s="306"/>
      <c r="C691" s="306"/>
    </row>
    <row r="692">
      <c r="A692" s="306"/>
      <c r="C692" s="306"/>
    </row>
    <row r="693">
      <c r="A693" s="306"/>
      <c r="C693" s="306"/>
    </row>
    <row r="694">
      <c r="A694" s="306"/>
      <c r="C694" s="306"/>
    </row>
    <row r="695">
      <c r="A695" s="306"/>
      <c r="C695" s="306"/>
    </row>
    <row r="696">
      <c r="A696" s="306"/>
      <c r="C696" s="306"/>
    </row>
    <row r="697">
      <c r="A697" s="306"/>
      <c r="C697" s="306"/>
    </row>
    <row r="698">
      <c r="A698" s="306"/>
      <c r="C698" s="306"/>
    </row>
    <row r="699">
      <c r="A699" s="306"/>
      <c r="C699" s="306"/>
    </row>
    <row r="700">
      <c r="A700" s="306"/>
      <c r="C700" s="306"/>
    </row>
    <row r="701">
      <c r="A701" s="306"/>
      <c r="C701" s="306"/>
    </row>
    <row r="702">
      <c r="A702" s="306"/>
      <c r="C702" s="306"/>
    </row>
    <row r="703">
      <c r="A703" s="306"/>
      <c r="C703" s="306"/>
    </row>
    <row r="704">
      <c r="A704" s="306"/>
      <c r="C704" s="306"/>
    </row>
    <row r="705">
      <c r="A705" s="306"/>
      <c r="C705" s="306"/>
    </row>
    <row r="706">
      <c r="A706" s="306"/>
      <c r="C706" s="306"/>
    </row>
    <row r="707">
      <c r="A707" s="306"/>
      <c r="C707" s="306"/>
    </row>
    <row r="708">
      <c r="A708" s="306"/>
      <c r="C708" s="306"/>
    </row>
    <row r="709">
      <c r="A709" s="306"/>
      <c r="C709" s="306"/>
    </row>
    <row r="710">
      <c r="A710" s="306"/>
      <c r="C710" s="306"/>
    </row>
    <row r="711">
      <c r="A711" s="306"/>
      <c r="C711" s="306"/>
    </row>
    <row r="712">
      <c r="A712" s="306"/>
      <c r="C712" s="306"/>
    </row>
    <row r="713">
      <c r="A713" s="306"/>
      <c r="C713" s="306"/>
    </row>
    <row r="714">
      <c r="A714" s="306"/>
      <c r="C714" s="306"/>
    </row>
    <row r="715">
      <c r="A715" s="306"/>
      <c r="C715" s="306"/>
    </row>
    <row r="716">
      <c r="A716" s="306"/>
      <c r="C716" s="306"/>
    </row>
    <row r="717">
      <c r="A717" s="306"/>
      <c r="C717" s="306"/>
    </row>
    <row r="718">
      <c r="A718" s="306"/>
      <c r="C718" s="306"/>
    </row>
    <row r="719">
      <c r="A719" s="306"/>
      <c r="C719" s="306"/>
    </row>
    <row r="720">
      <c r="A720" s="306"/>
      <c r="C720" s="306"/>
    </row>
    <row r="721">
      <c r="A721" s="306"/>
      <c r="C721" s="306"/>
    </row>
    <row r="722">
      <c r="A722" s="306"/>
      <c r="C722" s="306"/>
    </row>
    <row r="723">
      <c r="A723" s="306"/>
      <c r="C723" s="306"/>
    </row>
    <row r="724">
      <c r="A724" s="306"/>
      <c r="C724" s="306"/>
    </row>
    <row r="725">
      <c r="A725" s="306"/>
      <c r="C725" s="306"/>
    </row>
    <row r="726">
      <c r="A726" s="306"/>
      <c r="C726" s="306"/>
    </row>
    <row r="727">
      <c r="A727" s="306"/>
      <c r="C727" s="306"/>
    </row>
    <row r="728">
      <c r="A728" s="306"/>
      <c r="C728" s="306"/>
    </row>
    <row r="729">
      <c r="A729" s="306"/>
      <c r="C729" s="306"/>
    </row>
    <row r="730">
      <c r="A730" s="306"/>
      <c r="C730" s="306"/>
    </row>
    <row r="731">
      <c r="A731" s="306"/>
      <c r="C731" s="306"/>
    </row>
    <row r="732">
      <c r="A732" s="306"/>
      <c r="C732" s="306"/>
    </row>
    <row r="733">
      <c r="A733" s="306"/>
      <c r="C733" s="306"/>
    </row>
    <row r="734">
      <c r="A734" s="306"/>
      <c r="C734" s="306"/>
    </row>
    <row r="735">
      <c r="A735" s="306"/>
      <c r="C735" s="306"/>
    </row>
    <row r="736">
      <c r="A736" s="306"/>
      <c r="C736" s="306"/>
    </row>
    <row r="737">
      <c r="A737" s="306"/>
      <c r="C737" s="306"/>
    </row>
    <row r="738">
      <c r="A738" s="306"/>
      <c r="C738" s="306"/>
    </row>
    <row r="739">
      <c r="A739" s="306"/>
      <c r="C739" s="306"/>
    </row>
    <row r="740">
      <c r="A740" s="306"/>
      <c r="C740" s="306"/>
    </row>
    <row r="741">
      <c r="A741" s="306"/>
      <c r="C741" s="306"/>
    </row>
    <row r="742">
      <c r="A742" s="306"/>
      <c r="C742" s="306"/>
    </row>
    <row r="743">
      <c r="A743" s="306"/>
      <c r="C743" s="306"/>
    </row>
    <row r="744">
      <c r="A744" s="306"/>
      <c r="C744" s="306"/>
    </row>
    <row r="745">
      <c r="A745" s="306"/>
      <c r="C745" s="306"/>
    </row>
    <row r="746">
      <c r="A746" s="306"/>
      <c r="C746" s="306"/>
    </row>
    <row r="747">
      <c r="A747" s="306"/>
      <c r="C747" s="306"/>
    </row>
    <row r="748">
      <c r="A748" s="306"/>
      <c r="C748" s="306"/>
    </row>
    <row r="749">
      <c r="A749" s="306"/>
      <c r="C749" s="306"/>
    </row>
    <row r="750">
      <c r="A750" s="306"/>
      <c r="C750" s="306"/>
    </row>
    <row r="751">
      <c r="A751" s="306"/>
      <c r="C751" s="306"/>
    </row>
    <row r="752">
      <c r="A752" s="306"/>
      <c r="C752" s="306"/>
    </row>
    <row r="753">
      <c r="A753" s="306"/>
      <c r="C753" s="306"/>
    </row>
    <row r="754">
      <c r="A754" s="306"/>
      <c r="C754" s="306"/>
    </row>
    <row r="755">
      <c r="A755" s="306"/>
      <c r="C755" s="306"/>
    </row>
    <row r="756">
      <c r="A756" s="306"/>
      <c r="C756" s="306"/>
    </row>
    <row r="757">
      <c r="A757" s="306"/>
      <c r="C757" s="306"/>
    </row>
    <row r="758">
      <c r="A758" s="306"/>
      <c r="C758" s="306"/>
    </row>
    <row r="759">
      <c r="A759" s="306"/>
      <c r="C759" s="306"/>
    </row>
    <row r="760">
      <c r="A760" s="306"/>
      <c r="C760" s="306"/>
    </row>
    <row r="761">
      <c r="A761" s="306"/>
      <c r="C761" s="306"/>
    </row>
    <row r="762">
      <c r="A762" s="306"/>
      <c r="C762" s="306"/>
    </row>
    <row r="763">
      <c r="A763" s="306"/>
      <c r="C763" s="306"/>
    </row>
    <row r="764">
      <c r="A764" s="306"/>
      <c r="C764" s="306"/>
    </row>
    <row r="765">
      <c r="A765" s="306"/>
      <c r="C765" s="306"/>
    </row>
    <row r="766">
      <c r="A766" s="306"/>
      <c r="C766" s="306"/>
    </row>
    <row r="767">
      <c r="A767" s="306"/>
      <c r="C767" s="306"/>
    </row>
    <row r="768">
      <c r="A768" s="306"/>
      <c r="C768" s="306"/>
    </row>
    <row r="769">
      <c r="A769" s="306"/>
      <c r="C769" s="306"/>
    </row>
    <row r="770">
      <c r="A770" s="306"/>
      <c r="C770" s="306"/>
    </row>
    <row r="771">
      <c r="A771" s="306"/>
      <c r="C771" s="306"/>
    </row>
    <row r="772">
      <c r="A772" s="306"/>
      <c r="C772" s="306"/>
    </row>
    <row r="773">
      <c r="A773" s="306"/>
      <c r="C773" s="306"/>
    </row>
    <row r="774">
      <c r="A774" s="306"/>
      <c r="C774" s="306"/>
    </row>
    <row r="775">
      <c r="A775" s="306"/>
      <c r="C775" s="306"/>
    </row>
    <row r="776">
      <c r="A776" s="306"/>
      <c r="C776" s="306"/>
    </row>
    <row r="777">
      <c r="A777" s="306"/>
      <c r="C777" s="306"/>
    </row>
    <row r="778">
      <c r="A778" s="306"/>
      <c r="C778" s="306"/>
    </row>
    <row r="779">
      <c r="A779" s="306"/>
      <c r="C779" s="306"/>
    </row>
    <row r="780">
      <c r="A780" s="306"/>
      <c r="C780" s="306"/>
    </row>
    <row r="781">
      <c r="A781" s="306"/>
      <c r="C781" s="306"/>
    </row>
    <row r="782">
      <c r="A782" s="306"/>
      <c r="C782" s="306"/>
    </row>
    <row r="783">
      <c r="A783" s="306"/>
      <c r="C783" s="306"/>
    </row>
    <row r="784">
      <c r="A784" s="306"/>
      <c r="C784" s="306"/>
    </row>
    <row r="785">
      <c r="A785" s="306"/>
      <c r="C785" s="306"/>
    </row>
    <row r="786">
      <c r="A786" s="306"/>
      <c r="C786" s="306"/>
    </row>
    <row r="787">
      <c r="A787" s="306"/>
      <c r="C787" s="306"/>
    </row>
    <row r="788">
      <c r="A788" s="306"/>
      <c r="C788" s="306"/>
    </row>
    <row r="789">
      <c r="A789" s="306"/>
      <c r="C789" s="306"/>
    </row>
    <row r="790">
      <c r="A790" s="306"/>
      <c r="C790" s="306"/>
    </row>
    <row r="791">
      <c r="A791" s="306"/>
      <c r="C791" s="306"/>
    </row>
    <row r="792">
      <c r="A792" s="306"/>
      <c r="C792" s="306"/>
    </row>
    <row r="793">
      <c r="A793" s="306"/>
      <c r="C793" s="306"/>
    </row>
    <row r="794">
      <c r="A794" s="306"/>
      <c r="C794" s="306"/>
    </row>
    <row r="795">
      <c r="A795" s="306"/>
      <c r="C795" s="306"/>
    </row>
    <row r="796">
      <c r="A796" s="306"/>
      <c r="C796" s="306"/>
    </row>
    <row r="797">
      <c r="A797" s="306"/>
      <c r="C797" s="306"/>
    </row>
    <row r="798">
      <c r="A798" s="306"/>
      <c r="C798" s="306"/>
    </row>
    <row r="799">
      <c r="A799" s="306"/>
      <c r="C799" s="306"/>
    </row>
    <row r="800">
      <c r="A800" s="306"/>
      <c r="C800" s="306"/>
    </row>
    <row r="801">
      <c r="A801" s="306"/>
      <c r="C801" s="306"/>
    </row>
    <row r="802">
      <c r="A802" s="306"/>
      <c r="C802" s="306"/>
    </row>
    <row r="803">
      <c r="A803" s="306"/>
      <c r="C803" s="306"/>
    </row>
    <row r="804">
      <c r="A804" s="306"/>
      <c r="C804" s="306"/>
    </row>
    <row r="805">
      <c r="A805" s="306"/>
      <c r="C805" s="306"/>
    </row>
    <row r="806">
      <c r="A806" s="306"/>
      <c r="C806" s="306"/>
    </row>
    <row r="807">
      <c r="A807" s="306"/>
      <c r="C807" s="306"/>
    </row>
    <row r="808">
      <c r="A808" s="306"/>
      <c r="C808" s="306"/>
    </row>
    <row r="809">
      <c r="A809" s="306"/>
      <c r="C809" s="306"/>
    </row>
    <row r="810">
      <c r="A810" s="306"/>
      <c r="C810" s="306"/>
    </row>
    <row r="811">
      <c r="A811" s="306"/>
      <c r="C811" s="306"/>
    </row>
    <row r="812">
      <c r="A812" s="306"/>
      <c r="C812" s="306"/>
    </row>
    <row r="813">
      <c r="A813" s="306"/>
      <c r="C813" s="306"/>
    </row>
    <row r="814">
      <c r="A814" s="306"/>
      <c r="C814" s="306"/>
    </row>
    <row r="815">
      <c r="A815" s="306"/>
      <c r="C815" s="306"/>
    </row>
    <row r="816">
      <c r="A816" s="306"/>
      <c r="C816" s="306"/>
    </row>
    <row r="817">
      <c r="A817" s="306"/>
      <c r="C817" s="306"/>
    </row>
    <row r="818">
      <c r="A818" s="306"/>
      <c r="C818" s="306"/>
    </row>
    <row r="819">
      <c r="A819" s="306"/>
      <c r="C819" s="306"/>
    </row>
    <row r="820">
      <c r="A820" s="306"/>
      <c r="C820" s="306"/>
    </row>
    <row r="821">
      <c r="A821" s="306"/>
      <c r="C821" s="306"/>
    </row>
    <row r="822">
      <c r="A822" s="306"/>
      <c r="C822" s="306"/>
    </row>
    <row r="823">
      <c r="A823" s="306"/>
      <c r="C823" s="306"/>
    </row>
    <row r="824">
      <c r="A824" s="306"/>
      <c r="C824" s="306"/>
    </row>
    <row r="825">
      <c r="A825" s="306"/>
      <c r="C825" s="306"/>
    </row>
    <row r="826">
      <c r="A826" s="306"/>
      <c r="C826" s="306"/>
    </row>
    <row r="827">
      <c r="A827" s="306"/>
      <c r="C827" s="306"/>
    </row>
    <row r="828">
      <c r="A828" s="306"/>
      <c r="C828" s="306"/>
    </row>
    <row r="829">
      <c r="A829" s="306"/>
      <c r="C829" s="306"/>
    </row>
    <row r="830">
      <c r="A830" s="306"/>
      <c r="C830" s="306"/>
    </row>
    <row r="831">
      <c r="A831" s="306"/>
      <c r="C831" s="306"/>
    </row>
    <row r="832">
      <c r="A832" s="306"/>
      <c r="C832" s="306"/>
    </row>
    <row r="833">
      <c r="A833" s="306"/>
      <c r="C833" s="306"/>
    </row>
    <row r="834">
      <c r="A834" s="306"/>
      <c r="C834" s="306"/>
    </row>
    <row r="835">
      <c r="A835" s="306"/>
      <c r="C835" s="306"/>
    </row>
    <row r="836">
      <c r="A836" s="306"/>
      <c r="C836" s="306"/>
    </row>
    <row r="837">
      <c r="A837" s="306"/>
      <c r="C837" s="306"/>
    </row>
    <row r="838">
      <c r="A838" s="306"/>
      <c r="C838" s="306"/>
    </row>
    <row r="839">
      <c r="A839" s="306"/>
      <c r="C839" s="306"/>
    </row>
    <row r="840">
      <c r="A840" s="306"/>
      <c r="C840" s="306"/>
    </row>
    <row r="841">
      <c r="A841" s="306"/>
      <c r="C841" s="306"/>
    </row>
    <row r="842">
      <c r="A842" s="306"/>
      <c r="C842" s="306"/>
    </row>
    <row r="843">
      <c r="A843" s="306"/>
      <c r="C843" s="306"/>
    </row>
    <row r="844">
      <c r="A844" s="306"/>
      <c r="C844" s="306"/>
    </row>
    <row r="845">
      <c r="A845" s="306"/>
      <c r="C845" s="306"/>
    </row>
    <row r="846">
      <c r="A846" s="306"/>
      <c r="C846" s="306"/>
    </row>
    <row r="847">
      <c r="A847" s="306"/>
      <c r="C847" s="306"/>
    </row>
    <row r="848">
      <c r="A848" s="306"/>
      <c r="C848" s="306"/>
    </row>
    <row r="849">
      <c r="A849" s="306"/>
      <c r="C849" s="306"/>
    </row>
    <row r="850">
      <c r="A850" s="306"/>
      <c r="C850" s="306"/>
    </row>
    <row r="851">
      <c r="A851" s="306"/>
      <c r="C851" s="306"/>
    </row>
    <row r="852">
      <c r="A852" s="306"/>
      <c r="C852" s="306"/>
    </row>
    <row r="853">
      <c r="A853" s="306"/>
      <c r="C853" s="306"/>
    </row>
    <row r="854">
      <c r="A854" s="306"/>
      <c r="C854" s="306"/>
    </row>
    <row r="855">
      <c r="A855" s="306"/>
      <c r="C855" s="306"/>
    </row>
    <row r="856">
      <c r="A856" s="306"/>
      <c r="C856" s="306"/>
    </row>
    <row r="857">
      <c r="A857" s="306"/>
      <c r="C857" s="306"/>
    </row>
    <row r="858">
      <c r="A858" s="306"/>
      <c r="C858" s="306"/>
    </row>
    <row r="859">
      <c r="A859" s="306"/>
      <c r="C859" s="306"/>
    </row>
    <row r="860">
      <c r="A860" s="306"/>
      <c r="C860" s="306"/>
    </row>
    <row r="861">
      <c r="A861" s="306"/>
      <c r="C861" s="306"/>
    </row>
    <row r="862">
      <c r="A862" s="306"/>
      <c r="C862" s="306"/>
    </row>
    <row r="863">
      <c r="A863" s="306"/>
      <c r="C863" s="306"/>
    </row>
    <row r="864">
      <c r="A864" s="306"/>
      <c r="C864" s="306"/>
    </row>
    <row r="865">
      <c r="A865" s="306"/>
      <c r="C865" s="306"/>
    </row>
    <row r="866">
      <c r="A866" s="306"/>
      <c r="C866" s="306"/>
    </row>
    <row r="867">
      <c r="A867" s="306"/>
      <c r="C867" s="306"/>
    </row>
    <row r="868">
      <c r="A868" s="306"/>
      <c r="C868" s="306"/>
    </row>
    <row r="869">
      <c r="A869" s="306"/>
      <c r="C869" s="306"/>
    </row>
    <row r="870">
      <c r="A870" s="306"/>
      <c r="C870" s="306"/>
    </row>
    <row r="871">
      <c r="A871" s="306"/>
      <c r="C871" s="306"/>
    </row>
    <row r="872">
      <c r="A872" s="306"/>
      <c r="C872" s="306"/>
    </row>
    <row r="873">
      <c r="A873" s="306"/>
      <c r="C873" s="306"/>
    </row>
    <row r="874">
      <c r="A874" s="306"/>
      <c r="C874" s="306"/>
    </row>
    <row r="875">
      <c r="A875" s="306"/>
      <c r="C875" s="306"/>
    </row>
    <row r="876">
      <c r="A876" s="306"/>
      <c r="C876" s="306"/>
    </row>
    <row r="877">
      <c r="A877" s="306"/>
      <c r="C877" s="306"/>
    </row>
    <row r="878">
      <c r="A878" s="306"/>
      <c r="C878" s="306"/>
    </row>
    <row r="879">
      <c r="A879" s="306"/>
      <c r="C879" s="306"/>
    </row>
    <row r="880">
      <c r="A880" s="306"/>
      <c r="C880" s="306"/>
    </row>
    <row r="881">
      <c r="A881" s="306"/>
      <c r="C881" s="306"/>
    </row>
    <row r="882">
      <c r="A882" s="306"/>
      <c r="C882" s="306"/>
    </row>
    <row r="883">
      <c r="A883" s="306"/>
      <c r="C883" s="306"/>
    </row>
    <row r="884">
      <c r="A884" s="306"/>
      <c r="C884" s="306"/>
    </row>
    <row r="885">
      <c r="A885" s="306"/>
      <c r="C885" s="306"/>
    </row>
    <row r="886">
      <c r="A886" s="306"/>
      <c r="C886" s="306"/>
    </row>
    <row r="887">
      <c r="A887" s="306"/>
      <c r="C887" s="306"/>
    </row>
    <row r="888">
      <c r="A888" s="306"/>
      <c r="C888" s="306"/>
    </row>
    <row r="889">
      <c r="A889" s="306"/>
      <c r="C889" s="306"/>
    </row>
    <row r="890">
      <c r="A890" s="306"/>
      <c r="C890" s="306"/>
    </row>
    <row r="891">
      <c r="A891" s="306"/>
      <c r="C891" s="306"/>
    </row>
    <row r="892">
      <c r="A892" s="306"/>
      <c r="C892" s="306"/>
    </row>
    <row r="893">
      <c r="A893" s="306"/>
      <c r="C893" s="306"/>
    </row>
    <row r="894">
      <c r="A894" s="306"/>
      <c r="C894" s="306"/>
    </row>
    <row r="895">
      <c r="A895" s="306"/>
      <c r="C895" s="306"/>
    </row>
    <row r="896">
      <c r="A896" s="306"/>
      <c r="C896" s="306"/>
    </row>
    <row r="897">
      <c r="A897" s="306"/>
      <c r="C897" s="306"/>
    </row>
    <row r="898">
      <c r="A898" s="306"/>
      <c r="C898" s="306"/>
    </row>
    <row r="899">
      <c r="A899" s="306"/>
      <c r="C899" s="306"/>
    </row>
    <row r="900">
      <c r="A900" s="306"/>
      <c r="C900" s="306"/>
    </row>
    <row r="901">
      <c r="A901" s="306"/>
      <c r="C901" s="306"/>
    </row>
    <row r="902">
      <c r="A902" s="306"/>
      <c r="C902" s="306"/>
    </row>
    <row r="903">
      <c r="A903" s="306"/>
      <c r="C903" s="306"/>
    </row>
    <row r="904">
      <c r="A904" s="306"/>
      <c r="C904" s="306"/>
    </row>
    <row r="905">
      <c r="A905" s="306"/>
      <c r="C905" s="306"/>
    </row>
    <row r="906">
      <c r="A906" s="306"/>
      <c r="C906" s="306"/>
    </row>
    <row r="907">
      <c r="A907" s="306"/>
      <c r="C907" s="306"/>
    </row>
    <row r="908">
      <c r="A908" s="306"/>
      <c r="C908" s="306"/>
    </row>
    <row r="909">
      <c r="A909" s="306"/>
      <c r="C909" s="306"/>
    </row>
    <row r="910">
      <c r="A910" s="306"/>
      <c r="C910" s="306"/>
    </row>
    <row r="911">
      <c r="A911" s="306"/>
      <c r="C911" s="306"/>
    </row>
    <row r="912">
      <c r="A912" s="306"/>
      <c r="C912" s="306"/>
    </row>
    <row r="913">
      <c r="A913" s="306"/>
      <c r="C913" s="306"/>
    </row>
    <row r="914">
      <c r="A914" s="306"/>
      <c r="C914" s="306"/>
    </row>
    <row r="915">
      <c r="A915" s="306"/>
      <c r="C915" s="306"/>
    </row>
    <row r="916">
      <c r="A916" s="306"/>
      <c r="C916" s="306"/>
    </row>
    <row r="917">
      <c r="A917" s="306"/>
      <c r="C917" s="306"/>
    </row>
    <row r="918">
      <c r="A918" s="306"/>
      <c r="C918" s="306"/>
    </row>
    <row r="919">
      <c r="A919" s="306"/>
      <c r="C919" s="306"/>
    </row>
    <row r="920">
      <c r="A920" s="306"/>
      <c r="C920" s="306"/>
    </row>
    <row r="921">
      <c r="A921" s="306"/>
      <c r="C921" s="306"/>
    </row>
    <row r="922">
      <c r="A922" s="306"/>
      <c r="C922" s="306"/>
    </row>
    <row r="923">
      <c r="A923" s="306"/>
      <c r="C923" s="306"/>
    </row>
    <row r="924">
      <c r="A924" s="306"/>
      <c r="C924" s="306"/>
    </row>
    <row r="925">
      <c r="A925" s="306"/>
      <c r="C925" s="306"/>
    </row>
    <row r="926">
      <c r="A926" s="306"/>
      <c r="C926" s="306"/>
    </row>
    <row r="927">
      <c r="A927" s="306"/>
      <c r="C927" s="306"/>
    </row>
    <row r="928">
      <c r="A928" s="306"/>
      <c r="C928" s="306"/>
    </row>
    <row r="929">
      <c r="A929" s="306"/>
      <c r="C929" s="306"/>
    </row>
    <row r="930">
      <c r="A930" s="306"/>
      <c r="C930" s="306"/>
    </row>
    <row r="931">
      <c r="A931" s="306"/>
      <c r="C931" s="306"/>
    </row>
    <row r="932">
      <c r="A932" s="306"/>
      <c r="C932" s="306"/>
    </row>
    <row r="933">
      <c r="A933" s="306"/>
      <c r="C933" s="306"/>
    </row>
    <row r="934">
      <c r="A934" s="306"/>
      <c r="C934" s="306"/>
    </row>
    <row r="935">
      <c r="A935" s="306"/>
      <c r="C935" s="306"/>
    </row>
    <row r="936">
      <c r="A936" s="306"/>
      <c r="C936" s="306"/>
    </row>
    <row r="937">
      <c r="A937" s="306"/>
      <c r="C937" s="306"/>
    </row>
    <row r="938">
      <c r="A938" s="306"/>
      <c r="C938" s="306"/>
    </row>
    <row r="939">
      <c r="A939" s="306"/>
      <c r="C939" s="306"/>
    </row>
    <row r="940">
      <c r="A940" s="306"/>
      <c r="C940" s="306"/>
    </row>
    <row r="941">
      <c r="A941" s="306"/>
      <c r="C941" s="306"/>
    </row>
    <row r="942">
      <c r="A942" s="306"/>
      <c r="C942" s="306"/>
    </row>
    <row r="943">
      <c r="A943" s="306"/>
      <c r="C943" s="306"/>
    </row>
    <row r="944">
      <c r="A944" s="306"/>
      <c r="C944" s="306"/>
    </row>
    <row r="945">
      <c r="A945" s="306"/>
      <c r="C945" s="306"/>
    </row>
    <row r="946">
      <c r="A946" s="306"/>
      <c r="C946" s="306"/>
    </row>
    <row r="947">
      <c r="A947" s="306"/>
      <c r="C947" s="306"/>
    </row>
    <row r="948">
      <c r="A948" s="306"/>
      <c r="C948" s="306"/>
    </row>
    <row r="949">
      <c r="A949" s="306"/>
      <c r="C949" s="306"/>
    </row>
    <row r="950">
      <c r="A950" s="306"/>
      <c r="C950" s="306"/>
    </row>
    <row r="951">
      <c r="A951" s="306"/>
      <c r="C951" s="306"/>
    </row>
    <row r="952">
      <c r="A952" s="306"/>
      <c r="C952" s="306"/>
    </row>
    <row r="953">
      <c r="A953" s="306"/>
      <c r="C953" s="306"/>
    </row>
    <row r="954">
      <c r="A954" s="306"/>
      <c r="C954" s="306"/>
    </row>
    <row r="955">
      <c r="A955" s="306"/>
      <c r="C955" s="306"/>
    </row>
    <row r="956">
      <c r="A956" s="306"/>
      <c r="C956" s="306"/>
    </row>
    <row r="957">
      <c r="A957" s="306"/>
      <c r="C957" s="306"/>
    </row>
    <row r="958">
      <c r="A958" s="306"/>
      <c r="C958" s="306"/>
    </row>
    <row r="959">
      <c r="A959" s="306"/>
      <c r="C959" s="306"/>
    </row>
    <row r="960">
      <c r="A960" s="306"/>
      <c r="C960" s="306"/>
    </row>
    <row r="961">
      <c r="A961" s="306"/>
      <c r="C961" s="306"/>
    </row>
    <row r="962">
      <c r="A962" s="306"/>
      <c r="C962" s="306"/>
    </row>
    <row r="963">
      <c r="A963" s="306"/>
      <c r="C963" s="306"/>
    </row>
    <row r="964">
      <c r="A964" s="306"/>
      <c r="C964" s="306"/>
    </row>
    <row r="965">
      <c r="A965" s="306"/>
      <c r="C965" s="306"/>
    </row>
    <row r="966">
      <c r="A966" s="306"/>
      <c r="C966" s="306"/>
    </row>
    <row r="967">
      <c r="A967" s="306"/>
      <c r="C967" s="306"/>
    </row>
    <row r="968">
      <c r="A968" s="306"/>
      <c r="C968" s="306"/>
    </row>
    <row r="969">
      <c r="A969" s="306"/>
      <c r="C969" s="306"/>
    </row>
    <row r="970">
      <c r="A970" s="306"/>
      <c r="C970" s="306"/>
    </row>
    <row r="971">
      <c r="A971" s="306"/>
      <c r="C971" s="306"/>
    </row>
    <row r="972">
      <c r="A972" s="306"/>
      <c r="C972" s="306"/>
    </row>
    <row r="973">
      <c r="A973" s="306"/>
      <c r="C973" s="306"/>
    </row>
    <row r="974">
      <c r="A974" s="306"/>
      <c r="C974" s="306"/>
    </row>
    <row r="975">
      <c r="A975" s="306"/>
      <c r="C975" s="306"/>
    </row>
    <row r="976">
      <c r="A976" s="306"/>
      <c r="C976" s="306"/>
    </row>
    <row r="977">
      <c r="A977" s="306"/>
      <c r="C977" s="306"/>
    </row>
    <row r="978">
      <c r="A978" s="306"/>
      <c r="C978" s="306"/>
    </row>
    <row r="979">
      <c r="A979" s="306"/>
      <c r="C979" s="306"/>
    </row>
    <row r="980">
      <c r="A980" s="306"/>
      <c r="C980" s="306"/>
    </row>
    <row r="981">
      <c r="A981" s="306"/>
      <c r="C981" s="306"/>
    </row>
    <row r="982">
      <c r="A982" s="306"/>
      <c r="C982" s="306"/>
    </row>
    <row r="983">
      <c r="A983" s="306"/>
      <c r="C983" s="306"/>
    </row>
    <row r="984">
      <c r="A984" s="306"/>
      <c r="C984" s="306"/>
    </row>
    <row r="985">
      <c r="A985" s="306"/>
      <c r="C985" s="306"/>
    </row>
    <row r="986">
      <c r="A986" s="306"/>
      <c r="C986" s="306"/>
    </row>
    <row r="987">
      <c r="A987" s="306"/>
      <c r="C987" s="306"/>
    </row>
    <row r="988">
      <c r="A988" s="306"/>
      <c r="C988" s="306"/>
    </row>
    <row r="989">
      <c r="A989" s="306"/>
      <c r="C989" s="306"/>
    </row>
    <row r="990">
      <c r="A990" s="306"/>
      <c r="C990" s="306"/>
    </row>
    <row r="991">
      <c r="A991" s="306"/>
      <c r="C991" s="306"/>
    </row>
    <row r="992">
      <c r="A992" s="306"/>
      <c r="C992" s="306"/>
    </row>
    <row r="993">
      <c r="A993" s="306"/>
      <c r="C993" s="306"/>
    </row>
    <row r="994">
      <c r="A994" s="306"/>
      <c r="C994" s="306"/>
    </row>
    <row r="995">
      <c r="A995" s="306"/>
      <c r="C995" s="306"/>
    </row>
    <row r="996">
      <c r="A996" s="306"/>
      <c r="C996" s="306"/>
    </row>
    <row r="997">
      <c r="A997" s="306"/>
      <c r="C997" s="306"/>
    </row>
    <row r="998">
      <c r="A998" s="306"/>
      <c r="C998" s="306"/>
    </row>
    <row r="999">
      <c r="A999" s="306"/>
      <c r="C999" s="306"/>
    </row>
    <row r="1000">
      <c r="A1000" s="306"/>
      <c r="C1000" s="306"/>
    </row>
  </sheetData>
  <conditionalFormatting sqref="A1:A1000">
    <cfRule type="notContainsBlanks" dxfId="0" priority="1">
      <formula>LEN(TRIM(A1))&gt;0</formula>
    </cfRule>
  </conditionalFormatting>
  <dataValidations>
    <dataValidation type="list" allowBlank="1" sqref="C1:C1000">
      <formula1>$I$5:$I$8</formula1>
    </dataValidation>
    <dataValidation type="list" allowBlank="1" sqref="A1:A1000">
      <formula1>$H$5:$H$8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8.86"/>
    <col customWidth="1" min="2" max="2" width="57.57"/>
    <col customWidth="1" min="3" max="3" width="41.29"/>
    <col customWidth="1" min="4" max="4" width="44.14"/>
    <col customWidth="1" min="5" max="5" width="45.43"/>
    <col customWidth="1" min="6" max="6" width="43.57"/>
    <col customWidth="1" min="8" max="8" width="48.71"/>
  </cols>
  <sheetData>
    <row r="1" ht="15.75" customHeight="1">
      <c r="A1" s="308"/>
      <c r="B1" s="309"/>
      <c r="C1" s="309"/>
      <c r="D1" s="309"/>
      <c r="E1" s="309"/>
      <c r="F1" s="309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ht="15.75" customHeight="1">
      <c r="A2" s="311"/>
      <c r="B2" s="311" t="s">
        <v>225</v>
      </c>
      <c r="C2" s="312"/>
      <c r="D2" s="312"/>
      <c r="E2" s="312"/>
      <c r="F2" s="312"/>
      <c r="G2" s="310"/>
      <c r="H2" s="40"/>
      <c r="I2" s="40"/>
      <c r="J2" s="40"/>
      <c r="K2" s="40"/>
      <c r="L2" s="40"/>
      <c r="M2" s="40"/>
      <c r="N2" s="40"/>
      <c r="O2" s="40"/>
      <c r="P2" s="40"/>
      <c r="Q2" s="40"/>
      <c r="R2" s="310"/>
    </row>
    <row r="3" ht="15.75" customHeight="1">
      <c r="A3" s="311"/>
      <c r="B3" s="311"/>
      <c r="C3" s="312"/>
      <c r="D3" s="312"/>
      <c r="E3" s="312"/>
      <c r="F3" s="312"/>
      <c r="G3" s="310"/>
      <c r="H3" s="40"/>
      <c r="I3" s="40"/>
      <c r="J3" s="40"/>
      <c r="K3" s="40"/>
      <c r="L3" s="40"/>
      <c r="M3" s="40"/>
      <c r="N3" s="40"/>
      <c r="O3" s="40"/>
      <c r="P3" s="40"/>
      <c r="Q3" s="40"/>
      <c r="R3" s="310"/>
    </row>
    <row r="4" ht="15.75" customHeight="1">
      <c r="A4" s="311"/>
      <c r="B4" s="311"/>
      <c r="C4" s="312"/>
      <c r="D4" s="312"/>
      <c r="E4" s="312"/>
      <c r="F4" s="312"/>
      <c r="G4" s="310"/>
      <c r="H4" s="40" t="s">
        <v>226</v>
      </c>
      <c r="I4" s="40" t="s">
        <v>227</v>
      </c>
      <c r="J4" s="40" t="s">
        <v>228</v>
      </c>
      <c r="K4" s="40" t="s">
        <v>229</v>
      </c>
      <c r="L4" s="40" t="s">
        <v>230</v>
      </c>
      <c r="M4" s="40" t="s">
        <v>231</v>
      </c>
      <c r="N4" s="40"/>
      <c r="O4" s="40"/>
      <c r="P4" s="40"/>
      <c r="Q4" s="40"/>
      <c r="R4" s="310"/>
    </row>
    <row r="5" ht="15.75" customHeight="1">
      <c r="A5" s="311"/>
      <c r="B5" s="311"/>
      <c r="C5" s="313" t="s">
        <v>232</v>
      </c>
      <c r="D5" s="313" t="s">
        <v>233</v>
      </c>
      <c r="E5" s="313" t="s">
        <v>234</v>
      </c>
      <c r="F5" s="313" t="s">
        <v>235</v>
      </c>
      <c r="G5" s="310"/>
      <c r="H5" s="40" t="s">
        <v>29</v>
      </c>
      <c r="I5" s="314">
        <v>2119.92</v>
      </c>
      <c r="J5" s="40">
        <v>8.0</v>
      </c>
      <c r="K5" s="40">
        <v>32.0</v>
      </c>
      <c r="L5" s="315">
        <v>1.0</v>
      </c>
      <c r="M5" s="315">
        <v>1.0</v>
      </c>
      <c r="N5" s="40"/>
      <c r="O5" s="40"/>
      <c r="P5" s="40"/>
      <c r="Q5" s="40"/>
      <c r="R5" s="310"/>
    </row>
    <row r="6" ht="15.75" customHeight="1">
      <c r="A6" s="316"/>
      <c r="B6" s="317" t="s">
        <v>236</v>
      </c>
      <c r="C6" s="318">
        <f>'1. Total Operational Efficiency'!$D$26</f>
        <v>1000</v>
      </c>
      <c r="D6" s="318">
        <f>'1. Total Operational Efficiency'!$D$26</f>
        <v>1000</v>
      </c>
      <c r="E6" s="318">
        <f>'1. Total Operational Efficiency'!$D$26</f>
        <v>1000</v>
      </c>
      <c r="F6" s="318">
        <f>'1. Total Operational Efficiency'!$D$26</f>
        <v>1000</v>
      </c>
      <c r="G6" s="310"/>
      <c r="H6" s="40" t="s">
        <v>31</v>
      </c>
      <c r="I6" s="314">
        <v>4239.0</v>
      </c>
      <c r="J6" s="40">
        <v>16.0</v>
      </c>
      <c r="K6" s="40">
        <v>64.0</v>
      </c>
      <c r="L6" s="315">
        <f t="shared" ref="L6:L8" si="1">1/(J6/$J$5)</f>
        <v>0.5</v>
      </c>
      <c r="M6" s="315">
        <f t="shared" ref="M6:M8" si="2">1/(K6/$K$5)</f>
        <v>0.5</v>
      </c>
      <c r="N6" s="40"/>
      <c r="O6" s="40"/>
      <c r="P6" s="40"/>
      <c r="Q6" s="40"/>
      <c r="R6" s="310"/>
    </row>
    <row r="7" ht="15.75" customHeight="1">
      <c r="A7" s="316"/>
      <c r="B7" s="317" t="s">
        <v>237</v>
      </c>
      <c r="C7" s="312">
        <f>'1. Total Operational Efficiency'!$D$8</f>
        <v>0</v>
      </c>
      <c r="D7" s="312">
        <f>'1. Total Operational Efficiency'!$D$8</f>
        <v>0</v>
      </c>
      <c r="E7" s="312">
        <f>'1. Total Operational Efficiency'!$D$8</f>
        <v>0</v>
      </c>
      <c r="F7" s="312">
        <f>'1. Total Operational Efficiency'!$D$8</f>
        <v>0</v>
      </c>
      <c r="G7" s="310"/>
      <c r="H7" s="40" t="s">
        <v>238</v>
      </c>
      <c r="I7" s="314">
        <v>12719.52</v>
      </c>
      <c r="J7" s="40">
        <v>48.0</v>
      </c>
      <c r="K7" s="40">
        <v>192.0</v>
      </c>
      <c r="L7" s="315">
        <f t="shared" si="1"/>
        <v>0.1666666667</v>
      </c>
      <c r="M7" s="315">
        <f t="shared" si="2"/>
        <v>0.1666666667</v>
      </c>
      <c r="N7" s="40"/>
      <c r="O7" s="40"/>
      <c r="P7" s="40"/>
      <c r="Q7" s="40"/>
      <c r="R7" s="310"/>
    </row>
    <row r="8" ht="15.75" customHeight="1">
      <c r="A8" s="316"/>
      <c r="B8" s="317" t="s">
        <v>239</v>
      </c>
      <c r="C8" s="319">
        <f>'1. Total Operational Efficiency'!$E$26</f>
        <v>166.6666667</v>
      </c>
      <c r="D8" s="319">
        <f>'1. Total Operational Efficiency'!$E$26</f>
        <v>166.6666667</v>
      </c>
      <c r="E8" s="319">
        <f>'1. Total Operational Efficiency'!$E$26</f>
        <v>166.6666667</v>
      </c>
      <c r="F8" s="319">
        <f>'1. Total Operational Efficiency'!$E$26</f>
        <v>166.6666667</v>
      </c>
      <c r="G8" s="310"/>
      <c r="H8" s="40" t="s">
        <v>240</v>
      </c>
      <c r="I8" s="314">
        <v>25430.28</v>
      </c>
      <c r="J8" s="40">
        <v>96.0</v>
      </c>
      <c r="K8" s="40">
        <v>384.0</v>
      </c>
      <c r="L8" s="315">
        <f t="shared" si="1"/>
        <v>0.08333333333</v>
      </c>
      <c r="M8" s="315">
        <f t="shared" si="2"/>
        <v>0.08333333333</v>
      </c>
      <c r="N8" s="40"/>
      <c r="O8" s="40"/>
      <c r="P8" s="40"/>
      <c r="Q8" s="40"/>
      <c r="R8" s="310"/>
    </row>
    <row r="9" ht="15.75" customHeight="1">
      <c r="A9" s="316"/>
      <c r="B9" s="317" t="s">
        <v>241</v>
      </c>
      <c r="C9" s="306">
        <f>'1. Total Operational Efficiency'!$E$8</f>
        <v>0</v>
      </c>
      <c r="D9" s="306">
        <f>'1. Total Operational Efficiency'!$E$8</f>
        <v>0</v>
      </c>
      <c r="E9" s="306">
        <f>'1. Total Operational Efficiency'!$E$8</f>
        <v>0</v>
      </c>
      <c r="F9" s="306">
        <f>'1. Total Operational Efficiency'!$E$8</f>
        <v>0</v>
      </c>
      <c r="G9" s="310"/>
      <c r="H9" s="40"/>
      <c r="I9" s="40"/>
      <c r="J9" s="40"/>
      <c r="K9" s="40"/>
      <c r="L9" s="40"/>
      <c r="M9" s="40"/>
      <c r="N9" s="40"/>
      <c r="O9" s="40"/>
      <c r="P9" s="40"/>
      <c r="Q9" s="40"/>
      <c r="R9" s="310"/>
    </row>
    <row r="10" ht="15.75" customHeight="1">
      <c r="A10" s="316"/>
      <c r="B10" s="317" t="s">
        <v>242</v>
      </c>
      <c r="C10" s="320" t="str">
        <f>'Project Plan'!$D$12</f>
        <v>m5.4xlarge 1 yr reserved AMI (16 CPU, 64GB)</v>
      </c>
      <c r="D10" s="320" t="str">
        <f>'Project Plan'!$D$12</f>
        <v>m5.4xlarge 1 yr reserved AMI (16 CPU, 64GB)</v>
      </c>
      <c r="E10" s="320" t="str">
        <f>'Project Plan'!$D$12</f>
        <v>m5.4xlarge 1 yr reserved AMI (16 CPU, 64GB)</v>
      </c>
      <c r="F10" s="320" t="str">
        <f>'Project Plan'!$D$12</f>
        <v>m5.4xlarge 1 yr reserved AMI (16 CPU, 64GB)</v>
      </c>
      <c r="G10" s="31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310"/>
    </row>
    <row r="11" ht="15.75" customHeight="1">
      <c r="A11" s="316"/>
      <c r="B11" s="317" t="s">
        <v>243</v>
      </c>
      <c r="C11" s="321" t="str">
        <f>'Project Plan'!$D$11</f>
        <v>m5.2xlarge 1 yr reserved AMI (8 CPU, 32GB)</v>
      </c>
      <c r="D11" s="321" t="str">
        <f>'Project Plan'!$D$11</f>
        <v>m5.2xlarge 1 yr reserved AMI (8 CPU, 32GB)</v>
      </c>
      <c r="E11" s="321" t="str">
        <f>'Project Plan'!$D$11</f>
        <v>m5.2xlarge 1 yr reserved AMI (8 CPU, 32GB)</v>
      </c>
      <c r="F11" s="321" t="str">
        <f>'Project Plan'!$D$11</f>
        <v>m5.2xlarge 1 yr reserved AMI (8 CPU, 32GB)</v>
      </c>
      <c r="G11" s="310"/>
      <c r="H11" s="40"/>
      <c r="I11" s="288"/>
      <c r="J11" s="288"/>
      <c r="K11" s="288"/>
      <c r="L11" s="288"/>
      <c r="M11" s="288"/>
      <c r="N11" s="40"/>
      <c r="O11" s="40"/>
      <c r="P11" s="40"/>
      <c r="Q11" s="40"/>
      <c r="R11" s="310"/>
    </row>
    <row r="12" ht="15.75" customHeight="1">
      <c r="A12" s="316"/>
      <c r="B12" s="311"/>
      <c r="C12" s="322"/>
      <c r="D12" s="322"/>
      <c r="E12" s="322"/>
      <c r="F12" s="322"/>
      <c r="G12" s="310"/>
      <c r="H12" s="40"/>
      <c r="I12" s="323"/>
      <c r="J12" s="323"/>
      <c r="K12" s="323"/>
      <c r="L12" s="323"/>
      <c r="M12" s="40"/>
      <c r="N12" s="40"/>
      <c r="O12" s="40"/>
      <c r="P12" s="40"/>
      <c r="Q12" s="40"/>
      <c r="R12" s="310"/>
    </row>
    <row r="13" ht="15.75" customHeight="1">
      <c r="A13" s="316"/>
      <c r="B13" s="317" t="s">
        <v>244</v>
      </c>
      <c r="C13" s="322">
        <f t="shared" ref="C13:F13" si="3">VLOOKUP(C$10,$H$5:$I$8,2, FALSE)</f>
        <v>4239</v>
      </c>
      <c r="D13" s="322">
        <f t="shared" si="3"/>
        <v>4239</v>
      </c>
      <c r="E13" s="322">
        <f t="shared" si="3"/>
        <v>4239</v>
      </c>
      <c r="F13" s="322">
        <f t="shared" si="3"/>
        <v>4239</v>
      </c>
      <c r="G13" s="310"/>
      <c r="H13" s="40"/>
      <c r="I13" s="324"/>
      <c r="J13" s="324"/>
      <c r="K13" s="324"/>
      <c r="L13" s="324"/>
      <c r="M13" s="324"/>
      <c r="N13" s="40"/>
      <c r="O13" s="40"/>
      <c r="P13" s="40"/>
      <c r="Q13" s="40"/>
      <c r="R13" s="310"/>
    </row>
    <row r="14" ht="15.75" customHeight="1">
      <c r="A14" s="316"/>
      <c r="B14" s="317" t="s">
        <v>245</v>
      </c>
      <c r="C14" s="325">
        <f t="shared" ref="C14:F14" si="4">VLOOKUP(C$11,$H$5:$I$8,2, FALSE)</f>
        <v>2119.92</v>
      </c>
      <c r="D14" s="325">
        <f t="shared" si="4"/>
        <v>2119.92</v>
      </c>
      <c r="E14" s="325">
        <f t="shared" si="4"/>
        <v>2119.92</v>
      </c>
      <c r="F14" s="325">
        <f t="shared" si="4"/>
        <v>2119.92</v>
      </c>
      <c r="G14" s="310"/>
      <c r="H14" s="40"/>
      <c r="I14" s="324"/>
      <c r="J14" s="324"/>
      <c r="K14" s="324"/>
      <c r="L14" s="324"/>
      <c r="M14" s="324"/>
      <c r="N14" s="40"/>
      <c r="O14" s="40"/>
      <c r="P14" s="40"/>
      <c r="Q14" s="40"/>
      <c r="R14" s="310"/>
    </row>
    <row r="15" ht="15.75" customHeight="1">
      <c r="A15" s="311"/>
      <c r="B15" s="311"/>
      <c r="C15" s="309"/>
      <c r="D15" s="309"/>
      <c r="E15" s="309"/>
      <c r="F15" s="309"/>
      <c r="G15" s="310"/>
      <c r="H15" s="40"/>
      <c r="I15" s="324"/>
      <c r="J15" s="324"/>
      <c r="K15" s="324"/>
      <c r="L15" s="324"/>
      <c r="M15" s="324"/>
      <c r="N15" s="40"/>
      <c r="O15" s="40"/>
      <c r="P15" s="40"/>
      <c r="Q15" s="40"/>
      <c r="R15" s="310"/>
    </row>
    <row r="16" ht="15.75" customHeight="1"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</row>
    <row r="17" ht="15.75" customHeight="1"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</row>
    <row r="18" ht="15.75" customHeight="1"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</row>
    <row r="19" ht="15.75" customHeight="1"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</row>
    <row r="20" ht="15.75" customHeight="1"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</row>
    <row r="21" ht="15.75" customHeight="1"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</row>
    <row r="22" ht="15.75" customHeight="1">
      <c r="G22" s="310"/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10"/>
    </row>
    <row r="23" ht="15.75" customHeight="1">
      <c r="G23" s="310"/>
      <c r="H23" s="310"/>
      <c r="I23" s="310"/>
      <c r="J23" s="310"/>
      <c r="K23" s="310"/>
      <c r="L23" s="310"/>
      <c r="M23" s="310"/>
      <c r="N23" s="310"/>
      <c r="O23" s="310"/>
      <c r="P23" s="310"/>
      <c r="Q23" s="310"/>
      <c r="R23" s="310"/>
    </row>
    <row r="24" ht="15.75" customHeight="1"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</row>
    <row r="25" ht="15.75" customHeight="1"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</row>
    <row r="26" ht="15.75" customHeight="1"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</row>
    <row r="27" ht="15.75" customHeight="1"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</row>
    <row r="28" ht="15.75" customHeight="1"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</row>
    <row r="29" ht="15.75" customHeight="1">
      <c r="G29" s="310"/>
      <c r="H29" s="310"/>
      <c r="I29" s="310"/>
      <c r="J29" s="310"/>
      <c r="K29" s="310"/>
      <c r="L29" s="310"/>
      <c r="M29" s="310"/>
      <c r="N29" s="310"/>
      <c r="O29" s="310"/>
      <c r="P29" s="310"/>
      <c r="Q29" s="310"/>
      <c r="R29" s="310"/>
    </row>
    <row r="30" ht="15.75" customHeight="1"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10"/>
    </row>
    <row r="31" ht="15.75" customHeight="1"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</row>
    <row r="32" ht="15.75" customHeight="1"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</row>
    <row r="33" ht="15.75" customHeight="1"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/>
    </row>
    <row r="34" ht="15.75" customHeight="1"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/>
    </row>
    <row r="35" ht="15.75" customHeight="1">
      <c r="G35" s="310"/>
      <c r="H35" s="310"/>
      <c r="I35" s="310"/>
      <c r="J35" s="310"/>
      <c r="K35" s="310"/>
      <c r="L35" s="310"/>
      <c r="M35" s="310"/>
      <c r="N35" s="310"/>
      <c r="O35" s="310"/>
      <c r="P35" s="310"/>
      <c r="Q35" s="310"/>
      <c r="R35" s="310"/>
    </row>
    <row r="36" ht="15.75" customHeight="1"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10"/>
    </row>
    <row r="37" ht="15.75" customHeight="1"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/>
    </row>
    <row r="38" ht="15.75" customHeight="1"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/>
    </row>
    <row r="39" ht="15.75" customHeight="1"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/>
    </row>
    <row r="40" ht="15.75" customHeight="1">
      <c r="G40" s="310"/>
      <c r="H40" s="310"/>
      <c r="I40" s="310"/>
      <c r="J40" s="310"/>
      <c r="K40" s="310"/>
      <c r="L40" s="310"/>
      <c r="M40" s="310"/>
      <c r="N40" s="310"/>
      <c r="O40" s="310"/>
      <c r="P40" s="310"/>
      <c r="Q40" s="310"/>
      <c r="R40" s="310"/>
    </row>
    <row r="41" ht="15.75" customHeight="1">
      <c r="G41" s="310"/>
      <c r="H41" s="310"/>
      <c r="I41" s="310"/>
      <c r="J41" s="310"/>
      <c r="K41" s="310"/>
      <c r="L41" s="310"/>
      <c r="M41" s="310"/>
      <c r="N41" s="310"/>
      <c r="O41" s="310"/>
      <c r="P41" s="310"/>
      <c r="Q41" s="310"/>
      <c r="R41" s="310"/>
    </row>
    <row r="42" ht="15.75" customHeight="1">
      <c r="G42" s="310"/>
      <c r="H42" s="310"/>
      <c r="I42" s="310"/>
      <c r="J42" s="310"/>
      <c r="K42" s="310"/>
      <c r="L42" s="310"/>
      <c r="M42" s="310"/>
      <c r="N42" s="310"/>
      <c r="O42" s="310"/>
      <c r="P42" s="310"/>
      <c r="Q42" s="310"/>
      <c r="R42" s="310"/>
    </row>
    <row r="43" ht="15.75" customHeight="1"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0"/>
    </row>
    <row r="44" ht="15.75" customHeight="1">
      <c r="G44" s="310"/>
      <c r="H44" s="310"/>
      <c r="I44" s="310"/>
      <c r="J44" s="310"/>
      <c r="K44" s="310"/>
      <c r="L44" s="310"/>
      <c r="M44" s="310"/>
      <c r="N44" s="310"/>
      <c r="O44" s="310"/>
      <c r="P44" s="310"/>
      <c r="Q44" s="310"/>
      <c r="R44" s="310"/>
    </row>
    <row r="45" ht="15.75" customHeight="1">
      <c r="G45" s="310"/>
      <c r="H45" s="310"/>
      <c r="I45" s="310"/>
      <c r="J45" s="310"/>
      <c r="K45" s="310"/>
      <c r="L45" s="310"/>
      <c r="M45" s="310"/>
      <c r="N45" s="310"/>
      <c r="O45" s="310"/>
      <c r="P45" s="310"/>
      <c r="Q45" s="310"/>
      <c r="R45" s="310"/>
    </row>
    <row r="46" ht="15.75" customHeight="1"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</row>
    <row r="47" ht="15.75" customHeight="1"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10"/>
    </row>
    <row r="48" ht="15.75" customHeight="1"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</row>
    <row r="49" ht="15.75" customHeight="1"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</row>
    <row r="50" ht="15.75" customHeight="1"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</row>
    <row r="51" ht="15.75" customHeight="1">
      <c r="G51" s="310"/>
      <c r="H51" s="310"/>
      <c r="I51" s="310"/>
      <c r="J51" s="310"/>
      <c r="K51" s="310"/>
      <c r="L51" s="310"/>
      <c r="M51" s="310"/>
      <c r="N51" s="310"/>
      <c r="O51" s="310"/>
      <c r="P51" s="310"/>
      <c r="Q51" s="310"/>
      <c r="R51" s="310"/>
    </row>
    <row r="52" ht="15.75" customHeight="1">
      <c r="G52" s="310"/>
      <c r="H52" s="310"/>
      <c r="I52" s="310"/>
      <c r="J52" s="310"/>
      <c r="K52" s="310"/>
      <c r="L52" s="310"/>
      <c r="M52" s="310"/>
      <c r="N52" s="310"/>
      <c r="O52" s="310"/>
      <c r="P52" s="310"/>
      <c r="Q52" s="310"/>
      <c r="R52" s="310"/>
    </row>
    <row r="53" ht="15.75" customHeight="1">
      <c r="G53" s="310"/>
      <c r="H53" s="310"/>
      <c r="I53" s="310"/>
      <c r="J53" s="310"/>
      <c r="K53" s="310"/>
      <c r="L53" s="310"/>
      <c r="M53" s="310"/>
      <c r="N53" s="310"/>
      <c r="O53" s="310"/>
      <c r="P53" s="310"/>
      <c r="Q53" s="310"/>
      <c r="R53" s="310"/>
    </row>
    <row r="54" ht="15.75" customHeight="1"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</row>
    <row r="55" ht="15.75" customHeight="1"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</row>
    <row r="56" ht="15.75" customHeight="1">
      <c r="G56" s="310"/>
      <c r="H56" s="310"/>
      <c r="I56" s="310"/>
      <c r="J56" s="310"/>
      <c r="K56" s="310"/>
      <c r="L56" s="310"/>
      <c r="M56" s="310"/>
      <c r="N56" s="310"/>
      <c r="O56" s="310"/>
      <c r="P56" s="310"/>
      <c r="Q56" s="310"/>
      <c r="R56" s="310"/>
    </row>
    <row r="57" ht="15.75" customHeight="1">
      <c r="G57" s="310"/>
      <c r="H57" s="310"/>
      <c r="I57" s="310"/>
      <c r="J57" s="310"/>
      <c r="K57" s="310"/>
      <c r="L57" s="310"/>
      <c r="M57" s="310"/>
      <c r="N57" s="310"/>
      <c r="O57" s="310"/>
      <c r="P57" s="310"/>
      <c r="Q57" s="310"/>
      <c r="R57" s="310"/>
    </row>
    <row r="58" ht="15.75" customHeight="1"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</row>
    <row r="59" ht="15.75" customHeight="1"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0"/>
    </row>
    <row r="60" ht="15.75" customHeight="1">
      <c r="G60" s="310"/>
      <c r="H60" s="310"/>
      <c r="I60" s="310"/>
      <c r="J60" s="310"/>
      <c r="K60" s="310"/>
      <c r="L60" s="310"/>
      <c r="M60" s="310"/>
      <c r="N60" s="310"/>
      <c r="O60" s="310"/>
      <c r="P60" s="310"/>
      <c r="Q60" s="310"/>
      <c r="R60" s="310"/>
    </row>
    <row r="61" ht="15.75" customHeight="1"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</row>
    <row r="62" ht="15.75" customHeight="1">
      <c r="G62" s="310"/>
      <c r="H62" s="310"/>
      <c r="I62" s="310"/>
      <c r="J62" s="310"/>
      <c r="K62" s="310"/>
      <c r="L62" s="310"/>
      <c r="M62" s="310"/>
      <c r="N62" s="310"/>
      <c r="O62" s="310"/>
      <c r="P62" s="310"/>
      <c r="Q62" s="310"/>
      <c r="R62" s="310"/>
    </row>
    <row r="63" ht="15.75" customHeight="1"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</row>
    <row r="64" ht="15.75" customHeight="1"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/>
      <c r="R64" s="310"/>
    </row>
    <row r="65" ht="15.75" customHeight="1"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0"/>
    </row>
    <row r="66" ht="15.75" customHeight="1"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</row>
    <row r="67" ht="15.75" customHeight="1">
      <c r="G67" s="310"/>
      <c r="H67" s="310"/>
      <c r="I67" s="310"/>
      <c r="J67" s="310"/>
      <c r="K67" s="310"/>
      <c r="L67" s="310"/>
      <c r="M67" s="310"/>
      <c r="N67" s="310"/>
      <c r="O67" s="310"/>
      <c r="P67" s="310"/>
      <c r="Q67" s="310"/>
      <c r="R67" s="310"/>
    </row>
    <row r="68" ht="15.75" customHeight="1">
      <c r="G68" s="310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10"/>
    </row>
    <row r="69" ht="15.75" customHeight="1">
      <c r="G69" s="31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</row>
    <row r="70" ht="15.75" customHeight="1">
      <c r="G70" s="31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</row>
    <row r="71" ht="15.75" customHeight="1"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</row>
    <row r="72" ht="15.75" customHeight="1">
      <c r="G72" s="310"/>
      <c r="H72" s="310"/>
      <c r="I72" s="310"/>
      <c r="J72" s="310"/>
      <c r="K72" s="310"/>
      <c r="L72" s="310"/>
      <c r="M72" s="310"/>
      <c r="N72" s="310"/>
      <c r="O72" s="310"/>
      <c r="P72" s="310"/>
      <c r="Q72" s="310"/>
      <c r="R72" s="310"/>
    </row>
    <row r="73" ht="15.75" customHeight="1"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</row>
    <row r="74" ht="15.75" customHeight="1"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</row>
    <row r="75" ht="15.75" customHeight="1"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</row>
    <row r="76" ht="15.75" customHeight="1"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</row>
    <row r="77" ht="15.75" customHeight="1"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</row>
    <row r="78" ht="15.75" customHeight="1"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</row>
    <row r="79" ht="15.75" customHeight="1"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  <c r="R79" s="310"/>
    </row>
    <row r="80" ht="15.75" customHeight="1"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  <c r="R80" s="310"/>
    </row>
    <row r="81" ht="15.75" customHeight="1"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  <c r="R81" s="310"/>
    </row>
    <row r="82" ht="15.75" customHeight="1"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</row>
    <row r="83" ht="15.75" customHeight="1"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</row>
    <row r="84" ht="15.75" customHeight="1"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0"/>
    </row>
    <row r="85" ht="15.75" customHeight="1"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  <c r="R85" s="310"/>
    </row>
    <row r="86" ht="15.75" customHeight="1"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</row>
    <row r="87" ht="15.75" customHeight="1"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</row>
    <row r="88" ht="15.75" customHeight="1"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  <c r="R88" s="310"/>
    </row>
    <row r="89" ht="15.75" customHeight="1"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</row>
    <row r="90" ht="15.75" customHeight="1"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  <c r="R90" s="310"/>
    </row>
    <row r="91" ht="15.75" customHeight="1"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  <c r="R91" s="310"/>
    </row>
    <row r="92" ht="15.75" customHeight="1"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</row>
    <row r="93" ht="15.75" customHeight="1"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  <c r="R93" s="310"/>
    </row>
    <row r="94" ht="15.75" customHeight="1"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310"/>
    </row>
    <row r="95" ht="15.75" customHeight="1"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310"/>
    </row>
    <row r="96" ht="15.75" customHeight="1"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310"/>
    </row>
    <row r="97" ht="15.75" customHeight="1"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310"/>
    </row>
    <row r="98" ht="15.75" customHeight="1"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310"/>
    </row>
    <row r="99" ht="15.75" customHeight="1"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310"/>
    </row>
    <row r="100" ht="15.75" customHeight="1"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310"/>
    </row>
    <row r="101" ht="15.75" customHeight="1"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310"/>
    </row>
    <row r="102" ht="15.75" customHeight="1"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310"/>
    </row>
    <row r="103" ht="15.75" customHeight="1"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310"/>
    </row>
    <row r="104" ht="15.75" customHeight="1"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</row>
    <row r="105" ht="15.75" customHeight="1"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310"/>
    </row>
    <row r="106" ht="15.75" customHeight="1"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310"/>
    </row>
    <row r="107" ht="15.75" customHeight="1"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310"/>
    </row>
    <row r="108" ht="15.75" customHeight="1"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310"/>
    </row>
    <row r="109" ht="15.75" customHeight="1"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310"/>
    </row>
    <row r="110" ht="15.75" customHeight="1"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310"/>
    </row>
    <row r="111" ht="15.75" customHeight="1"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310"/>
    </row>
    <row r="112" ht="15.75" customHeight="1"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310"/>
    </row>
    <row r="113" ht="15.75" customHeight="1"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310"/>
    </row>
    <row r="114" ht="15.75" customHeight="1"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310"/>
    </row>
    <row r="115" ht="15.75" customHeight="1"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310"/>
    </row>
    <row r="116" ht="15.75" customHeight="1"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  <c r="R116" s="310"/>
    </row>
    <row r="117" ht="15.75" customHeight="1"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  <c r="R117" s="310"/>
    </row>
    <row r="118" ht="15.75" customHeight="1"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  <c r="R118" s="310"/>
    </row>
    <row r="119" ht="15.75" customHeight="1"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  <c r="R119" s="310"/>
    </row>
    <row r="120" ht="15.75" customHeight="1"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  <c r="R120" s="310"/>
    </row>
    <row r="121" ht="15.75" customHeight="1"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  <c r="R121" s="310"/>
    </row>
    <row r="122" ht="15.75" customHeight="1"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  <c r="R122" s="310"/>
    </row>
    <row r="123" ht="15.75" customHeight="1"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  <c r="R123" s="310"/>
    </row>
    <row r="124" ht="15.75" customHeight="1"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  <c r="R124" s="310"/>
    </row>
    <row r="125" ht="15.75" customHeight="1"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  <c r="R125" s="310"/>
    </row>
    <row r="126" ht="15.75" customHeight="1"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  <c r="R126" s="310"/>
    </row>
    <row r="127" ht="15.75" customHeight="1"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  <c r="R127" s="310"/>
    </row>
    <row r="128" ht="15.75" customHeight="1"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  <c r="R128" s="310"/>
    </row>
    <row r="129" ht="15.75" customHeight="1"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  <c r="R129" s="310"/>
    </row>
    <row r="130" ht="15.75" customHeight="1"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  <c r="R130" s="310"/>
    </row>
    <row r="131" ht="15.75" customHeight="1"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  <c r="R131" s="310"/>
    </row>
    <row r="132" ht="15.75" customHeight="1"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  <c r="R132" s="310"/>
    </row>
    <row r="133" ht="15.75" customHeight="1"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  <c r="R133" s="310"/>
    </row>
    <row r="134" ht="15.75" customHeight="1"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  <c r="R134" s="310"/>
    </row>
    <row r="135" ht="15.75" customHeight="1"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  <c r="R135" s="310"/>
    </row>
    <row r="136" ht="15.75" customHeight="1"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  <c r="R136" s="310"/>
    </row>
    <row r="137" ht="15.75" customHeight="1"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  <c r="R137" s="310"/>
    </row>
    <row r="138" ht="15.75" customHeight="1"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  <c r="R138" s="310"/>
    </row>
    <row r="139" ht="15.75" customHeight="1"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  <c r="R139" s="310"/>
    </row>
    <row r="140" ht="15.75" customHeight="1"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  <c r="R140" s="310"/>
    </row>
    <row r="141" ht="15.75" customHeight="1"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  <c r="R141" s="310"/>
    </row>
    <row r="142" ht="15.75" customHeight="1"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  <c r="R142" s="310"/>
    </row>
    <row r="143" ht="15.75" customHeight="1"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  <c r="R143" s="310"/>
    </row>
    <row r="144" ht="15.75" customHeight="1"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  <c r="R144" s="310"/>
    </row>
    <row r="145" ht="15.75" customHeight="1"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  <c r="R145" s="310"/>
    </row>
    <row r="146" ht="15.75" customHeight="1"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  <c r="R146" s="310"/>
    </row>
    <row r="147" ht="15.75" customHeight="1"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  <c r="R147" s="310"/>
    </row>
    <row r="148" ht="15.75" customHeight="1"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  <c r="R148" s="310"/>
    </row>
    <row r="149" ht="15.75" customHeight="1"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  <c r="R149" s="310"/>
    </row>
    <row r="150" ht="15.75" customHeight="1"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  <c r="R150" s="310"/>
    </row>
    <row r="151" ht="15.75" customHeight="1"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  <c r="R151" s="310"/>
    </row>
    <row r="152" ht="15.75" customHeight="1"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  <c r="R152" s="310"/>
    </row>
    <row r="153" ht="15.75" customHeight="1"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  <c r="R153" s="310"/>
    </row>
    <row r="154" ht="15.75" customHeight="1"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  <c r="R154" s="310"/>
    </row>
    <row r="155" ht="15.75" customHeight="1"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  <c r="R155" s="310"/>
    </row>
    <row r="156" ht="15.75" customHeight="1"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  <c r="R156" s="310"/>
    </row>
    <row r="157" ht="15.75" customHeight="1"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  <c r="R157" s="310"/>
    </row>
    <row r="158" ht="15.75" customHeight="1"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  <c r="R158" s="310"/>
    </row>
    <row r="159" ht="15.75" customHeight="1"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  <c r="R159" s="310"/>
    </row>
    <row r="160" ht="15.75" customHeight="1"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  <c r="R160" s="310"/>
    </row>
    <row r="161" ht="15.75" customHeight="1"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  <c r="R161" s="310"/>
    </row>
    <row r="162" ht="15.75" customHeight="1"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  <c r="R162" s="310"/>
    </row>
    <row r="163" ht="15.75" customHeight="1"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  <c r="R163" s="310"/>
    </row>
    <row r="164" ht="15.75" customHeight="1"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  <c r="R164" s="310"/>
    </row>
    <row r="165" ht="15.75" customHeight="1"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  <c r="R165" s="310"/>
    </row>
    <row r="166" ht="15.75" customHeight="1"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  <c r="R166" s="310"/>
    </row>
    <row r="167" ht="15.75" customHeight="1"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  <c r="R167" s="310"/>
    </row>
    <row r="168" ht="15.75" customHeight="1"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  <c r="R168" s="310"/>
    </row>
    <row r="169" ht="15.75" customHeight="1"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  <c r="R169" s="310"/>
    </row>
    <row r="170" ht="15.75" customHeight="1"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  <c r="R170" s="310"/>
    </row>
    <row r="171" ht="15.75" customHeight="1"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  <c r="R171" s="310"/>
    </row>
    <row r="172" ht="15.75" customHeight="1"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  <c r="R172" s="310"/>
    </row>
    <row r="173" ht="15.75" customHeight="1"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  <c r="R173" s="310"/>
    </row>
    <row r="174" ht="15.75" customHeight="1"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  <c r="R174" s="310"/>
    </row>
    <row r="175" ht="15.75" customHeight="1"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  <c r="R175" s="310"/>
    </row>
    <row r="176" ht="15.75" customHeight="1"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  <c r="R176" s="310"/>
    </row>
    <row r="177" ht="15.75" customHeight="1"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  <c r="R177" s="310"/>
    </row>
    <row r="178" ht="15.75" customHeight="1"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  <c r="R178" s="310"/>
    </row>
    <row r="179" ht="15.75" customHeight="1"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  <c r="R179" s="310"/>
    </row>
    <row r="180" ht="15.75" customHeight="1"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  <c r="R180" s="310"/>
    </row>
    <row r="181" ht="15.75" customHeight="1"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  <c r="R181" s="310"/>
    </row>
    <row r="182" ht="15.75" customHeight="1"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  <c r="R182" s="310"/>
    </row>
    <row r="183" ht="15.75" customHeight="1"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  <c r="R183" s="310"/>
    </row>
    <row r="184" ht="15.75" customHeight="1"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  <c r="R184" s="310"/>
    </row>
    <row r="185" ht="15.75" customHeight="1"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  <c r="R185" s="310"/>
    </row>
    <row r="186" ht="15.75" customHeight="1"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  <c r="R186" s="310"/>
    </row>
    <row r="187" ht="15.75" customHeight="1"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  <c r="R187" s="310"/>
    </row>
    <row r="188" ht="15.75" customHeight="1"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  <c r="R188" s="310"/>
    </row>
    <row r="189" ht="15.75" customHeight="1"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  <c r="R189" s="310"/>
    </row>
    <row r="190" ht="15.75" customHeight="1"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  <c r="R190" s="310"/>
    </row>
    <row r="191" ht="15.75" customHeight="1"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  <c r="R191" s="310"/>
    </row>
    <row r="192" ht="15.75" customHeight="1"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  <c r="R192" s="310"/>
    </row>
    <row r="193" ht="15.75" customHeight="1"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  <c r="R193" s="310"/>
    </row>
    <row r="194" ht="15.75" customHeight="1"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  <c r="R194" s="310"/>
    </row>
    <row r="195" ht="15.75" customHeight="1"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  <c r="R195" s="310"/>
    </row>
    <row r="196" ht="15.75" customHeight="1"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  <c r="R196" s="310"/>
    </row>
    <row r="197" ht="15.75" customHeight="1"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  <c r="R197" s="310"/>
    </row>
    <row r="198" ht="15.75" customHeight="1"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  <c r="R198" s="310"/>
    </row>
    <row r="199" ht="15.75" customHeight="1"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  <c r="R199" s="310"/>
    </row>
    <row r="200" ht="15.75" customHeight="1"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  <c r="R200" s="310"/>
    </row>
    <row r="201" ht="15.75" customHeight="1"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  <c r="R201" s="310"/>
    </row>
    <row r="202" ht="15.75" customHeight="1"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  <c r="R202" s="310"/>
    </row>
    <row r="203" ht="15.75" customHeight="1"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  <c r="R203" s="310"/>
    </row>
    <row r="204" ht="15.75" customHeight="1"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  <c r="R204" s="310"/>
    </row>
    <row r="205" ht="15.75" customHeight="1"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  <c r="R205" s="310"/>
    </row>
    <row r="206" ht="15.75" customHeight="1"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  <c r="R206" s="310"/>
    </row>
    <row r="207" ht="15.75" customHeight="1"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  <c r="R207" s="310"/>
    </row>
    <row r="208" ht="15.75" customHeight="1"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  <c r="R208" s="310"/>
    </row>
    <row r="209" ht="15.75" customHeight="1"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  <c r="R209" s="310"/>
    </row>
    <row r="210" ht="15.75" customHeight="1"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  <c r="R210" s="310"/>
    </row>
    <row r="211" ht="15.75" customHeight="1"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  <c r="R211" s="310"/>
    </row>
    <row r="212" ht="15.75" customHeight="1"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  <c r="R212" s="310"/>
    </row>
    <row r="213" ht="15.75" customHeight="1"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  <c r="R213" s="310"/>
    </row>
    <row r="214" ht="15.75" customHeight="1"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  <c r="R214" s="310"/>
    </row>
    <row r="215" ht="15.75" customHeight="1"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  <c r="R215" s="310"/>
    </row>
    <row r="216" ht="15.75" customHeight="1"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  <c r="R216" s="310"/>
    </row>
    <row r="217" ht="15.75" customHeight="1"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  <c r="R217" s="310"/>
    </row>
    <row r="218" ht="15.75" customHeight="1"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  <c r="R218" s="310"/>
    </row>
    <row r="219" ht="15.75" customHeight="1"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  <c r="R219" s="310"/>
    </row>
    <row r="220" ht="15.75" customHeight="1"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  <c r="R220" s="310"/>
    </row>
    <row r="221" ht="15.75" customHeight="1"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  <c r="R221" s="310"/>
    </row>
    <row r="222" ht="15.75" customHeight="1"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  <c r="R222" s="310"/>
    </row>
    <row r="223" ht="15.75" customHeight="1"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  <c r="R223" s="310"/>
    </row>
    <row r="224" ht="15.75" customHeight="1"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  <c r="R224" s="310"/>
    </row>
    <row r="225" ht="15.75" customHeight="1"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  <c r="R225" s="310"/>
    </row>
    <row r="226" ht="15.75" customHeight="1"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  <c r="R226" s="310"/>
    </row>
    <row r="227" ht="15.75" customHeight="1"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  <c r="R227" s="310"/>
    </row>
    <row r="228" ht="15.75" customHeight="1"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  <c r="R228" s="310"/>
    </row>
    <row r="229" ht="15.75" customHeight="1"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  <c r="R229" s="310"/>
    </row>
    <row r="230" ht="15.75" customHeight="1"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  <c r="R230" s="310"/>
    </row>
    <row r="231" ht="15.75" customHeight="1"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  <c r="R231" s="310"/>
    </row>
    <row r="232" ht="15.75" customHeight="1"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  <c r="R232" s="310"/>
    </row>
    <row r="233" ht="15.75" customHeight="1"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  <c r="R233" s="310"/>
    </row>
    <row r="234" ht="15.75" customHeight="1"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  <c r="R234" s="310"/>
    </row>
    <row r="235" ht="15.75" customHeight="1"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  <c r="R235" s="310"/>
    </row>
    <row r="236" ht="15.75" customHeight="1"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  <c r="R236" s="310"/>
    </row>
    <row r="237" ht="15.75" customHeight="1"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  <c r="R237" s="310"/>
    </row>
    <row r="238" ht="15.75" customHeight="1"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  <c r="R238" s="310"/>
    </row>
    <row r="239" ht="15.75" customHeight="1"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  <c r="R239" s="310"/>
    </row>
    <row r="240" ht="15.75" customHeight="1"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  <c r="R240" s="310"/>
    </row>
    <row r="241" ht="15.75" customHeight="1"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  <c r="R241" s="310"/>
    </row>
    <row r="242" ht="15.75" customHeight="1"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  <c r="R242" s="310"/>
    </row>
    <row r="243" ht="15.75" customHeight="1"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  <c r="R243" s="310"/>
    </row>
    <row r="244" ht="15.75" customHeight="1"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  <c r="R244" s="310"/>
    </row>
    <row r="245" ht="15.75" customHeight="1"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  <c r="R245" s="310"/>
    </row>
    <row r="246" ht="15.75" customHeight="1"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  <c r="R246" s="310"/>
    </row>
    <row r="247" ht="15.75" customHeight="1"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  <c r="R247" s="310"/>
    </row>
    <row r="248" ht="15.75" customHeight="1"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  <c r="R248" s="310"/>
    </row>
    <row r="249" ht="15.75" customHeight="1"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  <c r="R249" s="310"/>
    </row>
    <row r="250" ht="15.75" customHeight="1"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  <c r="R250" s="310"/>
    </row>
    <row r="251" ht="15.75" customHeight="1"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  <c r="R251" s="310"/>
    </row>
    <row r="252" ht="15.75" customHeight="1"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  <c r="R252" s="310"/>
    </row>
    <row r="253" ht="15.75" customHeight="1"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  <c r="R253" s="310"/>
    </row>
    <row r="254" ht="15.75" customHeight="1"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  <c r="R254" s="310"/>
    </row>
    <row r="255" ht="15.75" customHeight="1"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  <c r="R255" s="310"/>
    </row>
    <row r="256" ht="15.75" customHeight="1"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  <c r="R256" s="310"/>
    </row>
    <row r="257" ht="15.75" customHeight="1"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  <c r="R257" s="310"/>
    </row>
    <row r="258" ht="15.75" customHeight="1"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  <c r="R258" s="310"/>
    </row>
    <row r="259" ht="15.75" customHeight="1"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  <c r="R259" s="310"/>
    </row>
    <row r="260" ht="15.75" customHeight="1"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  <c r="R260" s="310"/>
    </row>
    <row r="261" ht="15.75" customHeight="1"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  <c r="R261" s="310"/>
    </row>
    <row r="262" ht="15.75" customHeight="1"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  <c r="R262" s="310"/>
    </row>
    <row r="263" ht="15.75" customHeight="1"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  <c r="R263" s="310"/>
    </row>
    <row r="264" ht="15.75" customHeight="1"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  <c r="R264" s="310"/>
    </row>
    <row r="265" ht="15.75" customHeight="1"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  <c r="R265" s="310"/>
    </row>
    <row r="266" ht="15.75" customHeight="1"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  <c r="R266" s="310"/>
    </row>
    <row r="267" ht="15.75" customHeight="1"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  <c r="R267" s="310"/>
    </row>
    <row r="268" ht="15.75" customHeight="1"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  <c r="R268" s="310"/>
    </row>
    <row r="269" ht="15.75" customHeight="1"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  <c r="R269" s="310"/>
    </row>
    <row r="270" ht="15.75" customHeight="1"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  <c r="R270" s="310"/>
    </row>
    <row r="271" ht="15.75" customHeight="1"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  <c r="R271" s="310"/>
    </row>
    <row r="272" ht="15.75" customHeight="1"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  <c r="R272" s="310"/>
    </row>
    <row r="273" ht="15.75" customHeight="1"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  <c r="R273" s="310"/>
    </row>
    <row r="274" ht="15.75" customHeight="1"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  <c r="R274" s="310"/>
    </row>
    <row r="275" ht="15.75" customHeight="1"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  <c r="R275" s="310"/>
    </row>
    <row r="276" ht="15.75" customHeight="1"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  <c r="R276" s="310"/>
    </row>
    <row r="277" ht="15.75" customHeight="1"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  <c r="R277" s="310"/>
    </row>
    <row r="278" ht="15.75" customHeight="1"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  <c r="R278" s="310"/>
    </row>
    <row r="279" ht="15.75" customHeight="1"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  <c r="R279" s="310"/>
    </row>
    <row r="280" ht="15.75" customHeight="1"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  <c r="R280" s="310"/>
    </row>
    <row r="281" ht="15.75" customHeight="1"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  <c r="R281" s="310"/>
    </row>
    <row r="282" ht="15.75" customHeight="1"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  <c r="R282" s="310"/>
    </row>
    <row r="283" ht="15.75" customHeight="1"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  <c r="R283" s="310"/>
    </row>
    <row r="284" ht="15.75" customHeight="1"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  <c r="R284" s="310"/>
    </row>
    <row r="285" ht="15.75" customHeight="1"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  <c r="R285" s="310"/>
    </row>
    <row r="286" ht="15.75" customHeight="1"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  <c r="R286" s="310"/>
    </row>
    <row r="287" ht="15.75" customHeight="1"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  <c r="R287" s="310"/>
    </row>
    <row r="288" ht="15.75" customHeight="1"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  <c r="R288" s="310"/>
    </row>
    <row r="289" ht="15.75" customHeight="1"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  <c r="R289" s="310"/>
    </row>
    <row r="290" ht="15.75" customHeight="1"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  <c r="R290" s="310"/>
    </row>
    <row r="291" ht="15.75" customHeight="1"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  <c r="R291" s="310"/>
    </row>
    <row r="292" ht="15.75" customHeight="1"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  <c r="R292" s="310"/>
    </row>
    <row r="293" ht="15.75" customHeight="1"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  <c r="R293" s="310"/>
    </row>
    <row r="294" ht="15.75" customHeight="1"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  <c r="R294" s="310"/>
    </row>
    <row r="295" ht="15.75" customHeight="1"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  <c r="R295" s="310"/>
    </row>
    <row r="296" ht="15.75" customHeight="1"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  <c r="R296" s="310"/>
    </row>
    <row r="297" ht="15.75" customHeight="1"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  <c r="R297" s="310"/>
    </row>
    <row r="298" ht="15.75" customHeight="1"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  <c r="R298" s="310"/>
    </row>
    <row r="299" ht="15.75" customHeight="1"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  <c r="R299" s="310"/>
    </row>
    <row r="300" ht="15.75" customHeight="1"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  <c r="R300" s="310"/>
    </row>
    <row r="301" ht="15.75" customHeight="1"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  <c r="R301" s="310"/>
    </row>
    <row r="302" ht="15.75" customHeight="1"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  <c r="R302" s="310"/>
    </row>
    <row r="303" ht="15.75" customHeight="1"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  <c r="R303" s="310"/>
    </row>
    <row r="304" ht="15.75" customHeight="1"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  <c r="R304" s="310"/>
    </row>
    <row r="305" ht="15.75" customHeight="1"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  <c r="R305" s="310"/>
    </row>
    <row r="306" ht="15.75" customHeight="1">
      <c r="G306" s="310"/>
      <c r="H306" s="310"/>
      <c r="I306" s="310"/>
      <c r="J306" s="310"/>
      <c r="K306" s="310"/>
      <c r="L306" s="310"/>
      <c r="M306" s="310"/>
      <c r="N306" s="310"/>
      <c r="O306" s="310"/>
      <c r="P306" s="310"/>
      <c r="Q306" s="310"/>
      <c r="R306" s="310"/>
    </row>
    <row r="307" ht="15.75" customHeight="1"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  <c r="R307" s="310"/>
    </row>
    <row r="308" ht="15.75" customHeight="1"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  <c r="R308" s="310"/>
    </row>
    <row r="309" ht="15.75" customHeight="1"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  <c r="R309" s="310"/>
    </row>
    <row r="310" ht="15.75" customHeight="1"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  <c r="R310" s="310"/>
    </row>
    <row r="311" ht="15.75" customHeight="1"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  <c r="R311" s="310"/>
    </row>
    <row r="312" ht="15.75" customHeight="1"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  <c r="R312" s="310"/>
    </row>
    <row r="313" ht="15.75" customHeight="1"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  <c r="R313" s="310"/>
    </row>
    <row r="314" ht="15.75" customHeight="1"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  <c r="R314" s="310"/>
    </row>
    <row r="315" ht="15.75" customHeight="1"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  <c r="R315" s="310"/>
    </row>
    <row r="316" ht="15.75" customHeight="1"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  <c r="R316" s="310"/>
    </row>
    <row r="317" ht="15.75" customHeight="1"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  <c r="R317" s="310"/>
    </row>
    <row r="318" ht="15.75" customHeight="1"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  <c r="R318" s="310"/>
    </row>
    <row r="319" ht="15.75" customHeight="1"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  <c r="R319" s="310"/>
    </row>
    <row r="320" ht="15.75" customHeight="1"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  <c r="R320" s="310"/>
    </row>
    <row r="321" ht="15.75" customHeight="1"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  <c r="R321" s="310"/>
    </row>
    <row r="322" ht="15.75" customHeight="1"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  <c r="R322" s="310"/>
    </row>
    <row r="323" ht="15.75" customHeight="1"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  <c r="R323" s="310"/>
    </row>
    <row r="324" ht="15.75" customHeight="1"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  <c r="R324" s="310"/>
    </row>
    <row r="325" ht="15.75" customHeight="1"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  <c r="R325" s="310"/>
    </row>
    <row r="326" ht="15.75" customHeight="1"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  <c r="R326" s="310"/>
    </row>
    <row r="327" ht="15.75" customHeight="1"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  <c r="R327" s="310"/>
    </row>
    <row r="328" ht="15.75" customHeight="1"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  <c r="R328" s="310"/>
    </row>
    <row r="329" ht="15.75" customHeight="1"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  <c r="R329" s="310"/>
    </row>
    <row r="330" ht="15.75" customHeight="1"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  <c r="R330" s="310"/>
    </row>
    <row r="331" ht="15.75" customHeight="1"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  <c r="R331" s="310"/>
    </row>
    <row r="332" ht="15.75" customHeight="1"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  <c r="R332" s="310"/>
    </row>
    <row r="333" ht="15.75" customHeight="1"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  <c r="R333" s="310"/>
    </row>
    <row r="334" ht="15.75" customHeight="1"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  <c r="R334" s="310"/>
    </row>
    <row r="335" ht="15.75" customHeight="1"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  <c r="R335" s="310"/>
    </row>
    <row r="336" ht="15.75" customHeight="1"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  <c r="R336" s="310"/>
    </row>
    <row r="337" ht="15.75" customHeight="1"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  <c r="R337" s="310"/>
    </row>
    <row r="338" ht="15.75" customHeight="1"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  <c r="R338" s="310"/>
    </row>
    <row r="339" ht="15.75" customHeight="1"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  <c r="R339" s="310"/>
    </row>
    <row r="340" ht="15.75" customHeight="1"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  <c r="R340" s="310"/>
    </row>
    <row r="341" ht="15.75" customHeight="1"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  <c r="R341" s="310"/>
    </row>
    <row r="342" ht="15.75" customHeight="1"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  <c r="R342" s="310"/>
    </row>
    <row r="343" ht="15.75" customHeight="1"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  <c r="R343" s="310"/>
    </row>
    <row r="344" ht="15.75" customHeight="1"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  <c r="R344" s="310"/>
    </row>
    <row r="345" ht="15.75" customHeight="1"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  <c r="R345" s="310"/>
    </row>
    <row r="346" ht="15.75" customHeight="1"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  <c r="R346" s="310"/>
    </row>
    <row r="347" ht="15.75" customHeight="1"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  <c r="R347" s="310"/>
    </row>
    <row r="348" ht="15.75" customHeight="1"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  <c r="R348" s="310"/>
    </row>
    <row r="349" ht="15.75" customHeight="1"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  <c r="R349" s="310"/>
    </row>
    <row r="350" ht="15.75" customHeight="1"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  <c r="R350" s="310"/>
    </row>
    <row r="351" ht="15.75" customHeight="1"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  <c r="R351" s="310"/>
    </row>
    <row r="352" ht="15.75" customHeight="1"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  <c r="R352" s="310"/>
    </row>
    <row r="353" ht="15.75" customHeight="1"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  <c r="R353" s="310"/>
    </row>
    <row r="354" ht="15.75" customHeight="1"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  <c r="R354" s="310"/>
    </row>
    <row r="355" ht="15.75" customHeight="1"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  <c r="R355" s="310"/>
    </row>
    <row r="356" ht="15.75" customHeight="1"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  <c r="R356" s="310"/>
    </row>
    <row r="357" ht="15.75" customHeight="1"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  <c r="R357" s="310"/>
    </row>
    <row r="358" ht="15.75" customHeight="1"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  <c r="R358" s="310"/>
    </row>
    <row r="359" ht="15.75" customHeight="1"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  <c r="R359" s="310"/>
    </row>
    <row r="360" ht="15.75" customHeight="1"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  <c r="R360" s="310"/>
    </row>
    <row r="361" ht="15.75" customHeight="1"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  <c r="R361" s="310"/>
    </row>
    <row r="362" ht="15.75" customHeight="1"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  <c r="R362" s="310"/>
    </row>
    <row r="363" ht="15.75" customHeight="1"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  <c r="R363" s="310"/>
    </row>
    <row r="364" ht="15.75" customHeight="1"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  <c r="R364" s="310"/>
    </row>
    <row r="365" ht="15.75" customHeight="1"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  <c r="R365" s="310"/>
    </row>
    <row r="366" ht="15.75" customHeight="1"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  <c r="R366" s="310"/>
    </row>
    <row r="367" ht="15.75" customHeight="1"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  <c r="R367" s="310"/>
    </row>
    <row r="368" ht="15.75" customHeight="1"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  <c r="R368" s="310"/>
    </row>
    <row r="369" ht="15.75" customHeight="1"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  <c r="R369" s="310"/>
    </row>
    <row r="370" ht="15.75" customHeight="1"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  <c r="R370" s="310"/>
    </row>
    <row r="371" ht="15.75" customHeight="1"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  <c r="R371" s="310"/>
    </row>
    <row r="372" ht="15.75" customHeight="1"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  <c r="R372" s="310"/>
    </row>
    <row r="373" ht="15.75" customHeight="1"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  <c r="R373" s="310"/>
    </row>
    <row r="374" ht="15.75" customHeight="1"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  <c r="R374" s="310"/>
    </row>
    <row r="375" ht="15.75" customHeight="1"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  <c r="R375" s="310"/>
    </row>
    <row r="376" ht="15.75" customHeight="1"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  <c r="R376" s="310"/>
    </row>
    <row r="377" ht="15.75" customHeight="1"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  <c r="R377" s="310"/>
    </row>
    <row r="378" ht="15.75" customHeight="1"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  <c r="R378" s="310"/>
    </row>
    <row r="379" ht="15.75" customHeight="1"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  <c r="R379" s="310"/>
    </row>
    <row r="380" ht="15.75" customHeight="1"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  <c r="R380" s="310"/>
    </row>
    <row r="381" ht="15.75" customHeight="1"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  <c r="R381" s="310"/>
    </row>
    <row r="382" ht="15.75" customHeight="1"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</row>
    <row r="383" ht="15.75" customHeight="1"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  <c r="R383" s="310"/>
    </row>
    <row r="384" ht="15.75" customHeight="1"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  <c r="R384" s="310"/>
    </row>
    <row r="385" ht="15.75" customHeight="1"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  <c r="R385" s="310"/>
    </row>
    <row r="386" ht="15.75" customHeight="1"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  <c r="R386" s="310"/>
    </row>
    <row r="387" ht="15.75" customHeight="1"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  <c r="R387" s="310"/>
    </row>
    <row r="388" ht="15.75" customHeight="1"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  <c r="R388" s="310"/>
    </row>
    <row r="389" ht="15.75" customHeight="1"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  <c r="R389" s="310"/>
    </row>
    <row r="390" ht="15.75" customHeight="1"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  <c r="R390" s="310"/>
    </row>
    <row r="391" ht="15.75" customHeight="1"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  <c r="R391" s="310"/>
    </row>
    <row r="392" ht="15.75" customHeight="1"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  <c r="R392" s="310"/>
    </row>
    <row r="393" ht="15.75" customHeight="1"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  <c r="R393" s="310"/>
    </row>
    <row r="394" ht="15.75" customHeight="1"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  <c r="R394" s="310"/>
    </row>
    <row r="395" ht="15.75" customHeight="1"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  <c r="R395" s="310"/>
    </row>
    <row r="396" ht="15.75" customHeight="1"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  <c r="R396" s="310"/>
    </row>
    <row r="397" ht="15.75" customHeight="1"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  <c r="R397" s="310"/>
    </row>
    <row r="398" ht="15.75" customHeight="1"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  <c r="R398" s="310"/>
    </row>
    <row r="399" ht="15.75" customHeight="1"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  <c r="R399" s="310"/>
    </row>
    <row r="400" ht="15.75" customHeight="1"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  <c r="R400" s="310"/>
    </row>
    <row r="401" ht="15.75" customHeight="1"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  <c r="R401" s="310"/>
    </row>
    <row r="402" ht="15.75" customHeight="1"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  <c r="R402" s="310"/>
    </row>
    <row r="403" ht="15.75" customHeight="1"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  <c r="R403" s="310"/>
    </row>
    <row r="404" ht="15.75" customHeight="1"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  <c r="R404" s="310"/>
    </row>
    <row r="405" ht="15.75" customHeight="1"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  <c r="R405" s="310"/>
    </row>
    <row r="406" ht="15.75" customHeight="1"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  <c r="R406" s="310"/>
    </row>
    <row r="407" ht="15.75" customHeight="1"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  <c r="R407" s="310"/>
    </row>
    <row r="408" ht="15.75" customHeight="1"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  <c r="R408" s="310"/>
    </row>
    <row r="409" ht="15.75" customHeight="1"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  <c r="R409" s="310"/>
    </row>
    <row r="410" ht="15.75" customHeight="1"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  <c r="R410" s="310"/>
    </row>
    <row r="411" ht="15.75" customHeight="1"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  <c r="R411" s="310"/>
    </row>
    <row r="412" ht="15.75" customHeight="1"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  <c r="R412" s="310"/>
    </row>
    <row r="413" ht="15.75" customHeight="1"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  <c r="R413" s="310"/>
    </row>
    <row r="414" ht="15.75" customHeight="1"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  <c r="R414" s="310"/>
    </row>
    <row r="415" ht="15.75" customHeight="1"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  <c r="R415" s="310"/>
    </row>
    <row r="416" ht="15.75" customHeight="1"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  <c r="R416" s="310"/>
    </row>
    <row r="417" ht="15.75" customHeight="1"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  <c r="R417" s="310"/>
    </row>
    <row r="418" ht="15.75" customHeight="1"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  <c r="R418" s="310"/>
    </row>
    <row r="419" ht="15.75" customHeight="1"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  <c r="R419" s="310"/>
    </row>
    <row r="420" ht="15.75" customHeight="1"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  <c r="R420" s="310"/>
    </row>
    <row r="421" ht="15.75" customHeight="1"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  <c r="R421" s="310"/>
    </row>
    <row r="422" ht="15.75" customHeight="1"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  <c r="R422" s="310"/>
    </row>
    <row r="423" ht="15.75" customHeight="1"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  <c r="R423" s="310"/>
    </row>
    <row r="424" ht="15.75" customHeight="1"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  <c r="R424" s="310"/>
    </row>
    <row r="425" ht="15.75" customHeight="1"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  <c r="R425" s="310"/>
    </row>
    <row r="426" ht="15.75" customHeight="1"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  <c r="R426" s="310"/>
    </row>
    <row r="427" ht="15.75" customHeight="1"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  <c r="R427" s="310"/>
    </row>
    <row r="428" ht="15.75" customHeight="1"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  <c r="R428" s="310"/>
    </row>
    <row r="429" ht="15.75" customHeight="1"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  <c r="R429" s="310"/>
    </row>
    <row r="430" ht="15.75" customHeight="1"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  <c r="R430" s="310"/>
    </row>
    <row r="431" ht="15.75" customHeight="1"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  <c r="R431" s="310"/>
    </row>
    <row r="432" ht="15.75" customHeight="1"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  <c r="R432" s="310"/>
    </row>
    <row r="433" ht="15.75" customHeight="1"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  <c r="R433" s="310"/>
    </row>
    <row r="434" ht="15.75" customHeight="1"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  <c r="R434" s="310"/>
    </row>
    <row r="435" ht="15.75" customHeight="1"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  <c r="R435" s="310"/>
    </row>
    <row r="436" ht="15.75" customHeight="1"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  <c r="R436" s="310"/>
    </row>
    <row r="437" ht="15.75" customHeight="1"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  <c r="R437" s="310"/>
    </row>
    <row r="438" ht="15.75" customHeight="1"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  <c r="R438" s="310"/>
    </row>
    <row r="439" ht="15.75" customHeight="1"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  <c r="R439" s="310"/>
    </row>
    <row r="440" ht="15.75" customHeight="1"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  <c r="R440" s="310"/>
    </row>
    <row r="441" ht="15.75" customHeight="1"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  <c r="R441" s="310"/>
    </row>
    <row r="442" ht="15.75" customHeight="1"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  <c r="R442" s="310"/>
    </row>
    <row r="443" ht="15.75" customHeight="1"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  <c r="R443" s="310"/>
    </row>
    <row r="444" ht="15.75" customHeight="1"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  <c r="R444" s="310"/>
    </row>
    <row r="445" ht="15.75" customHeight="1"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  <c r="R445" s="310"/>
    </row>
    <row r="446" ht="15.75" customHeight="1"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  <c r="R446" s="310"/>
    </row>
    <row r="447" ht="15.75" customHeight="1"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  <c r="R447" s="310"/>
    </row>
    <row r="448" ht="15.75" customHeight="1"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  <c r="R448" s="310"/>
    </row>
    <row r="449" ht="15.75" customHeight="1"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  <c r="R449" s="310"/>
    </row>
    <row r="450" ht="15.75" customHeight="1"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  <c r="R450" s="310"/>
    </row>
    <row r="451" ht="15.75" customHeight="1"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  <c r="R451" s="310"/>
    </row>
    <row r="452" ht="15.75" customHeight="1"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  <c r="R452" s="310"/>
    </row>
    <row r="453" ht="15.75" customHeight="1"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  <c r="R453" s="310"/>
    </row>
    <row r="454" ht="15.75" customHeight="1"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  <c r="R454" s="310"/>
    </row>
    <row r="455" ht="15.75" customHeight="1"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  <c r="R455" s="310"/>
    </row>
    <row r="456" ht="15.75" customHeight="1"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  <c r="R456" s="310"/>
    </row>
    <row r="457" ht="15.75" customHeight="1"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  <c r="R457" s="310"/>
    </row>
    <row r="458" ht="15.75" customHeight="1"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  <c r="R458" s="310"/>
    </row>
    <row r="459" ht="15.75" customHeight="1"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  <c r="R459" s="310"/>
    </row>
    <row r="460" ht="15.75" customHeight="1"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  <c r="R460" s="310"/>
    </row>
    <row r="461" ht="15.75" customHeight="1"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  <c r="R461" s="310"/>
    </row>
    <row r="462" ht="15.75" customHeight="1"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  <c r="R462" s="310"/>
    </row>
    <row r="463" ht="15.75" customHeight="1"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  <c r="R463" s="310"/>
    </row>
    <row r="464" ht="15.75" customHeight="1"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  <c r="R464" s="310"/>
    </row>
    <row r="465" ht="15.75" customHeight="1"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  <c r="R465" s="310"/>
    </row>
    <row r="466" ht="15.75" customHeight="1"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  <c r="R466" s="310"/>
    </row>
    <row r="467" ht="15.75" customHeight="1"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</row>
    <row r="468" ht="15.75" customHeight="1"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  <c r="R468" s="310"/>
    </row>
    <row r="469" ht="15.75" customHeight="1"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  <c r="R469" s="310"/>
    </row>
    <row r="470" ht="15.75" customHeight="1"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  <c r="R470" s="310"/>
    </row>
    <row r="471" ht="15.75" customHeight="1"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  <c r="R471" s="310"/>
    </row>
    <row r="472" ht="15.75" customHeight="1"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</row>
    <row r="473" ht="15.75" customHeight="1"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  <c r="R473" s="310"/>
    </row>
    <row r="474" ht="15.75" customHeight="1"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  <c r="R474" s="310"/>
    </row>
    <row r="475" ht="15.75" customHeight="1"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  <c r="R475" s="310"/>
    </row>
    <row r="476" ht="15.75" customHeight="1"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  <c r="R476" s="310"/>
    </row>
    <row r="477" ht="15.75" customHeight="1"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  <c r="R477" s="310"/>
    </row>
    <row r="478" ht="15.75" customHeight="1"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  <c r="R478" s="310"/>
    </row>
    <row r="479" ht="15.75" customHeight="1"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  <c r="R479" s="310"/>
    </row>
    <row r="480" ht="15.75" customHeight="1"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  <c r="R480" s="310"/>
    </row>
    <row r="481" ht="15.75" customHeight="1"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  <c r="R481" s="310"/>
    </row>
    <row r="482" ht="15.75" customHeight="1"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  <c r="R482" s="310"/>
    </row>
    <row r="483" ht="15.75" customHeight="1"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  <c r="R483" s="310"/>
    </row>
    <row r="484" ht="15.75" customHeight="1"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  <c r="R484" s="310"/>
    </row>
    <row r="485" ht="15.75" customHeight="1"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  <c r="R485" s="310"/>
    </row>
    <row r="486" ht="15.75" customHeight="1"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  <c r="R486" s="310"/>
    </row>
    <row r="487" ht="15.75" customHeight="1"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  <c r="R487" s="310"/>
    </row>
    <row r="488" ht="15.75" customHeight="1"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  <c r="R488" s="310"/>
    </row>
    <row r="489" ht="15.75" customHeight="1"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  <c r="R489" s="310"/>
    </row>
    <row r="490" ht="15.75" customHeight="1"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  <c r="R490" s="310"/>
    </row>
    <row r="491" ht="15.75" customHeight="1"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  <c r="R491" s="310"/>
    </row>
    <row r="492" ht="15.75" customHeight="1"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  <c r="R492" s="310"/>
    </row>
    <row r="493" ht="15.75" customHeight="1"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  <c r="R493" s="310"/>
    </row>
    <row r="494" ht="15.75" customHeight="1"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  <c r="R494" s="310"/>
    </row>
    <row r="495" ht="15.75" customHeight="1"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  <c r="R495" s="310"/>
    </row>
    <row r="496" ht="15.75" customHeight="1"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  <c r="R496" s="310"/>
    </row>
    <row r="497" ht="15.75" customHeight="1"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  <c r="R497" s="310"/>
    </row>
    <row r="498" ht="15.75" customHeight="1"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  <c r="R498" s="310"/>
    </row>
    <row r="499" ht="15.75" customHeight="1"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  <c r="R499" s="310"/>
    </row>
    <row r="500" ht="15.75" customHeight="1"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  <c r="R500" s="310"/>
    </row>
    <row r="501" ht="15.75" customHeight="1"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  <c r="R501" s="310"/>
    </row>
    <row r="502" ht="15.75" customHeight="1"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  <c r="R502" s="310"/>
    </row>
    <row r="503" ht="15.75" customHeight="1"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  <c r="R503" s="310"/>
    </row>
    <row r="504" ht="15.75" customHeight="1"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  <c r="R504" s="310"/>
    </row>
    <row r="505" ht="15.75" customHeight="1"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  <c r="R505" s="310"/>
    </row>
    <row r="506" ht="15.75" customHeight="1"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  <c r="R506" s="310"/>
    </row>
    <row r="507" ht="15.75" customHeight="1"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  <c r="R507" s="310"/>
    </row>
    <row r="508" ht="15.75" customHeight="1"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  <c r="R508" s="310"/>
    </row>
    <row r="509" ht="15.75" customHeight="1"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  <c r="R509" s="310"/>
    </row>
    <row r="510" ht="15.75" customHeight="1"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  <c r="R510" s="310"/>
    </row>
    <row r="511" ht="15.75" customHeight="1"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  <c r="R511" s="310"/>
    </row>
    <row r="512" ht="15.75" customHeight="1"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  <c r="R512" s="310"/>
    </row>
    <row r="513" ht="15.75" customHeight="1"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  <c r="R513" s="310"/>
    </row>
    <row r="514" ht="15.75" customHeight="1"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  <c r="R514" s="310"/>
    </row>
    <row r="515" ht="15.75" customHeight="1"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  <c r="R515" s="310"/>
    </row>
    <row r="516" ht="15.75" customHeight="1"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  <c r="R516" s="310"/>
    </row>
    <row r="517" ht="15.75" customHeight="1"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  <c r="R517" s="310"/>
    </row>
    <row r="518" ht="15.75" customHeight="1"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  <c r="R518" s="310"/>
    </row>
    <row r="519" ht="15.75" customHeight="1"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  <c r="R519" s="310"/>
    </row>
    <row r="520" ht="15.75" customHeight="1"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  <c r="R520" s="310"/>
    </row>
    <row r="521" ht="15.75" customHeight="1"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  <c r="R521" s="310"/>
    </row>
    <row r="522" ht="15.75" customHeight="1"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  <c r="R522" s="310"/>
    </row>
    <row r="523" ht="15.75" customHeight="1"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  <c r="R523" s="310"/>
    </row>
    <row r="524" ht="15.75" customHeight="1"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  <c r="R524" s="310"/>
    </row>
    <row r="525" ht="15.75" customHeight="1"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  <c r="R525" s="310"/>
    </row>
    <row r="526" ht="15.75" customHeight="1"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  <c r="R526" s="310"/>
    </row>
    <row r="527" ht="15.75" customHeight="1"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  <c r="R527" s="310"/>
    </row>
    <row r="528" ht="15.75" customHeight="1"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  <c r="R528" s="310"/>
    </row>
    <row r="529" ht="15.75" customHeight="1"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  <c r="R529" s="310"/>
    </row>
    <row r="530" ht="15.75" customHeight="1"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  <c r="R530" s="310"/>
    </row>
    <row r="531" ht="15.75" customHeight="1"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  <c r="R531" s="310"/>
    </row>
    <row r="532" ht="15.75" customHeight="1"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  <c r="R532" s="310"/>
    </row>
    <row r="533" ht="15.75" customHeight="1"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  <c r="R533" s="310"/>
    </row>
    <row r="534" ht="15.75" customHeight="1"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  <c r="R534" s="310"/>
    </row>
    <row r="535" ht="15.75" customHeight="1"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  <c r="R535" s="310"/>
    </row>
    <row r="536" ht="15.75" customHeight="1"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  <c r="R536" s="310"/>
    </row>
    <row r="537" ht="15.75" customHeight="1"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  <c r="R537" s="310"/>
    </row>
    <row r="538" ht="15.75" customHeight="1"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  <c r="R538" s="310"/>
    </row>
    <row r="539" ht="15.75" customHeight="1"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  <c r="R539" s="310"/>
    </row>
    <row r="540" ht="15.75" customHeight="1"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  <c r="R540" s="310"/>
    </row>
    <row r="541" ht="15.75" customHeight="1"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  <c r="R541" s="310"/>
    </row>
    <row r="542" ht="15.75" customHeight="1"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  <c r="R542" s="310"/>
    </row>
    <row r="543" ht="15.75" customHeight="1"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  <c r="R543" s="310"/>
    </row>
    <row r="544" ht="15.75" customHeight="1"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  <c r="R544" s="310"/>
    </row>
    <row r="545" ht="15.75" customHeight="1"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  <c r="R545" s="310"/>
    </row>
    <row r="546" ht="15.75" customHeight="1"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  <c r="R546" s="310"/>
    </row>
    <row r="547" ht="15.75" customHeight="1"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  <c r="R547" s="310"/>
    </row>
    <row r="548" ht="15.75" customHeight="1"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  <c r="R548" s="310"/>
    </row>
    <row r="549" ht="15.75" customHeight="1"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  <c r="R549" s="310"/>
    </row>
    <row r="550" ht="15.75" customHeight="1"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  <c r="R550" s="310"/>
    </row>
    <row r="551" ht="15.75" customHeight="1"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  <c r="R551" s="310"/>
    </row>
    <row r="552" ht="15.75" customHeight="1"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  <c r="R552" s="310"/>
    </row>
    <row r="553" ht="15.75" customHeight="1"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  <c r="R553" s="310"/>
    </row>
    <row r="554" ht="15.75" customHeight="1"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  <c r="R554" s="310"/>
    </row>
    <row r="555" ht="15.75" customHeight="1">
      <c r="G555" s="310"/>
      <c r="H555" s="310"/>
      <c r="I555" s="310"/>
      <c r="J555" s="310"/>
      <c r="K555" s="310"/>
      <c r="L555" s="310"/>
      <c r="M555" s="310"/>
      <c r="N555" s="310"/>
      <c r="O555" s="310"/>
      <c r="P555" s="310"/>
      <c r="Q555" s="310"/>
      <c r="R555" s="310"/>
    </row>
    <row r="556" ht="15.75" customHeight="1"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  <c r="R556" s="310"/>
    </row>
    <row r="557" ht="15.75" customHeight="1">
      <c r="G557" s="310"/>
      <c r="H557" s="310"/>
      <c r="I557" s="310"/>
      <c r="J557" s="310"/>
      <c r="K557" s="310"/>
      <c r="L557" s="310"/>
      <c r="M557" s="310"/>
      <c r="N557" s="310"/>
      <c r="O557" s="310"/>
      <c r="P557" s="310"/>
      <c r="Q557" s="310"/>
      <c r="R557" s="310"/>
    </row>
    <row r="558" ht="15.75" customHeight="1"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  <c r="R558" s="310"/>
    </row>
    <row r="559" ht="15.75" customHeight="1"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  <c r="R559" s="310"/>
    </row>
    <row r="560" ht="15.75" customHeight="1"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  <c r="R560" s="310"/>
    </row>
    <row r="561" ht="15.75" customHeight="1"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  <c r="R561" s="310"/>
    </row>
    <row r="562" ht="15.75" customHeight="1"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  <c r="R562" s="310"/>
    </row>
    <row r="563" ht="15.75" customHeight="1"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  <c r="R563" s="310"/>
    </row>
    <row r="564" ht="15.75" customHeight="1"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  <c r="R564" s="310"/>
    </row>
    <row r="565" ht="15.75" customHeight="1"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  <c r="R565" s="310"/>
    </row>
    <row r="566" ht="15.75" customHeight="1"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  <c r="R566" s="310"/>
    </row>
    <row r="567" ht="15.75" customHeight="1"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  <c r="R567" s="310"/>
    </row>
    <row r="568" ht="15.75" customHeight="1"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  <c r="R568" s="310"/>
    </row>
    <row r="569" ht="15.75" customHeight="1"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  <c r="R569" s="310"/>
    </row>
    <row r="570" ht="15.75" customHeight="1"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  <c r="R570" s="310"/>
    </row>
    <row r="571" ht="15.75" customHeight="1"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  <c r="R571" s="310"/>
    </row>
    <row r="572" ht="15.75" customHeight="1"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  <c r="R572" s="310"/>
    </row>
    <row r="573" ht="15.75" customHeight="1"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  <c r="R573" s="310"/>
    </row>
    <row r="574" ht="15.75" customHeight="1"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  <c r="R574" s="310"/>
    </row>
    <row r="575" ht="15.75" customHeight="1"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  <c r="R575" s="310"/>
    </row>
    <row r="576" ht="15.75" customHeight="1"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  <c r="R576" s="310"/>
    </row>
    <row r="577" ht="15.75" customHeight="1"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  <c r="R577" s="310"/>
    </row>
    <row r="578" ht="15.75" customHeight="1"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  <c r="R578" s="310"/>
    </row>
    <row r="579" ht="15.75" customHeight="1"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  <c r="R579" s="310"/>
    </row>
    <row r="580" ht="15.75" customHeight="1"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  <c r="R580" s="310"/>
    </row>
    <row r="581" ht="15.75" customHeight="1"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  <c r="R581" s="310"/>
    </row>
    <row r="582" ht="15.75" customHeight="1"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  <c r="R582" s="310"/>
    </row>
    <row r="583" ht="15.75" customHeight="1"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  <c r="R583" s="310"/>
    </row>
    <row r="584" ht="15.75" customHeight="1"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  <c r="R584" s="310"/>
    </row>
    <row r="585" ht="15.75" customHeight="1"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  <c r="R585" s="310"/>
    </row>
    <row r="586" ht="15.75" customHeight="1"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  <c r="R586" s="310"/>
    </row>
    <row r="587" ht="15.75" customHeight="1"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  <c r="R587" s="310"/>
    </row>
    <row r="588" ht="15.75" customHeight="1"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  <c r="R588" s="310"/>
    </row>
    <row r="589" ht="15.75" customHeight="1"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  <c r="R589" s="310"/>
    </row>
    <row r="590" ht="15.75" customHeight="1"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  <c r="R590" s="310"/>
    </row>
    <row r="591" ht="15.75" customHeight="1"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  <c r="R591" s="310"/>
    </row>
    <row r="592" ht="15.75" customHeight="1"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  <c r="R592" s="310"/>
    </row>
    <row r="593" ht="15.75" customHeight="1">
      <c r="G593" s="310"/>
      <c r="H593" s="310"/>
      <c r="I593" s="310"/>
      <c r="J593" s="310"/>
      <c r="K593" s="310"/>
      <c r="L593" s="310"/>
      <c r="M593" s="310"/>
      <c r="N593" s="310"/>
      <c r="O593" s="310"/>
      <c r="P593" s="310"/>
      <c r="Q593" s="310"/>
      <c r="R593" s="310"/>
    </row>
    <row r="594" ht="15.75" customHeight="1">
      <c r="G594" s="310"/>
      <c r="H594" s="310"/>
      <c r="I594" s="310"/>
      <c r="J594" s="310"/>
      <c r="K594" s="310"/>
      <c r="L594" s="310"/>
      <c r="M594" s="310"/>
      <c r="N594" s="310"/>
      <c r="O594" s="310"/>
      <c r="P594" s="310"/>
      <c r="Q594" s="310"/>
      <c r="R594" s="310"/>
    </row>
    <row r="595" ht="15.75" customHeight="1">
      <c r="G595" s="310"/>
      <c r="H595" s="310"/>
      <c r="I595" s="310"/>
      <c r="J595" s="310"/>
      <c r="K595" s="310"/>
      <c r="L595" s="310"/>
      <c r="M595" s="310"/>
      <c r="N595" s="310"/>
      <c r="O595" s="310"/>
      <c r="P595" s="310"/>
      <c r="Q595" s="310"/>
      <c r="R595" s="310"/>
    </row>
    <row r="596" ht="15.75" customHeight="1">
      <c r="G596" s="310"/>
      <c r="H596" s="310"/>
      <c r="I596" s="310"/>
      <c r="J596" s="310"/>
      <c r="K596" s="310"/>
      <c r="L596" s="310"/>
      <c r="M596" s="310"/>
      <c r="N596" s="310"/>
      <c r="O596" s="310"/>
      <c r="P596" s="310"/>
      <c r="Q596" s="310"/>
      <c r="R596" s="310"/>
    </row>
    <row r="597" ht="15.75" customHeight="1">
      <c r="G597" s="310"/>
      <c r="H597" s="310"/>
      <c r="I597" s="310"/>
      <c r="J597" s="310"/>
      <c r="K597" s="310"/>
      <c r="L597" s="310"/>
      <c r="M597" s="310"/>
      <c r="N597" s="310"/>
      <c r="O597" s="310"/>
      <c r="P597" s="310"/>
      <c r="Q597" s="310"/>
      <c r="R597" s="310"/>
    </row>
    <row r="598" ht="15.75" customHeight="1">
      <c r="G598" s="310"/>
      <c r="H598" s="310"/>
      <c r="I598" s="310"/>
      <c r="J598" s="310"/>
      <c r="K598" s="310"/>
      <c r="L598" s="310"/>
      <c r="M598" s="310"/>
      <c r="N598" s="310"/>
      <c r="O598" s="310"/>
      <c r="P598" s="310"/>
      <c r="Q598" s="310"/>
      <c r="R598" s="310"/>
    </row>
    <row r="599" ht="15.75" customHeight="1">
      <c r="G599" s="310"/>
      <c r="H599" s="310"/>
      <c r="I599" s="310"/>
      <c r="J599" s="310"/>
      <c r="K599" s="310"/>
      <c r="L599" s="310"/>
      <c r="M599" s="310"/>
      <c r="N599" s="310"/>
      <c r="O599" s="310"/>
      <c r="P599" s="310"/>
      <c r="Q599" s="310"/>
      <c r="R599" s="310"/>
    </row>
    <row r="600" ht="15.75" customHeight="1">
      <c r="G600" s="310"/>
      <c r="H600" s="310"/>
      <c r="I600" s="310"/>
      <c r="J600" s="310"/>
      <c r="K600" s="310"/>
      <c r="L600" s="310"/>
      <c r="M600" s="310"/>
      <c r="N600" s="310"/>
      <c r="O600" s="310"/>
      <c r="P600" s="310"/>
      <c r="Q600" s="310"/>
      <c r="R600" s="310"/>
    </row>
    <row r="601" ht="15.75" customHeight="1">
      <c r="G601" s="310"/>
      <c r="H601" s="310"/>
      <c r="I601" s="310"/>
      <c r="J601" s="310"/>
      <c r="K601" s="310"/>
      <c r="L601" s="310"/>
      <c r="M601" s="310"/>
      <c r="N601" s="310"/>
      <c r="O601" s="310"/>
      <c r="P601" s="310"/>
      <c r="Q601" s="310"/>
      <c r="R601" s="310"/>
    </row>
    <row r="602" ht="15.75" customHeight="1">
      <c r="G602" s="310"/>
      <c r="H602" s="310"/>
      <c r="I602" s="310"/>
      <c r="J602" s="310"/>
      <c r="K602" s="310"/>
      <c r="L602" s="310"/>
      <c r="M602" s="310"/>
      <c r="N602" s="310"/>
      <c r="O602" s="310"/>
      <c r="P602" s="310"/>
      <c r="Q602" s="310"/>
      <c r="R602" s="310"/>
    </row>
    <row r="603" ht="15.75" customHeight="1">
      <c r="G603" s="310"/>
      <c r="H603" s="310"/>
      <c r="I603" s="310"/>
      <c r="J603" s="310"/>
      <c r="K603" s="310"/>
      <c r="L603" s="310"/>
      <c r="M603" s="310"/>
      <c r="N603" s="310"/>
      <c r="O603" s="310"/>
      <c r="P603" s="310"/>
      <c r="Q603" s="310"/>
      <c r="R603" s="310"/>
    </row>
    <row r="604" ht="15.75" customHeight="1">
      <c r="G604" s="310"/>
      <c r="H604" s="310"/>
      <c r="I604" s="310"/>
      <c r="J604" s="310"/>
      <c r="K604" s="310"/>
      <c r="L604" s="310"/>
      <c r="M604" s="310"/>
      <c r="N604" s="310"/>
      <c r="O604" s="310"/>
      <c r="P604" s="310"/>
      <c r="Q604" s="310"/>
      <c r="R604" s="310"/>
    </row>
    <row r="605" ht="15.75" customHeight="1">
      <c r="G605" s="310"/>
      <c r="H605" s="310"/>
      <c r="I605" s="310"/>
      <c r="J605" s="310"/>
      <c r="K605" s="310"/>
      <c r="L605" s="310"/>
      <c r="M605" s="310"/>
      <c r="N605" s="310"/>
      <c r="O605" s="310"/>
      <c r="P605" s="310"/>
      <c r="Q605" s="310"/>
      <c r="R605" s="310"/>
    </row>
    <row r="606" ht="15.75" customHeight="1">
      <c r="G606" s="310"/>
      <c r="H606" s="310"/>
      <c r="I606" s="310"/>
      <c r="J606" s="310"/>
      <c r="K606" s="310"/>
      <c r="L606" s="310"/>
      <c r="M606" s="310"/>
      <c r="N606" s="310"/>
      <c r="O606" s="310"/>
      <c r="P606" s="310"/>
      <c r="Q606" s="310"/>
      <c r="R606" s="310"/>
    </row>
    <row r="607" ht="15.75" customHeight="1">
      <c r="G607" s="310"/>
      <c r="H607" s="310"/>
      <c r="I607" s="310"/>
      <c r="J607" s="310"/>
      <c r="K607" s="310"/>
      <c r="L607" s="310"/>
      <c r="M607" s="310"/>
      <c r="N607" s="310"/>
      <c r="O607" s="310"/>
      <c r="P607" s="310"/>
      <c r="Q607" s="310"/>
      <c r="R607" s="310"/>
    </row>
    <row r="608" ht="15.75" customHeight="1">
      <c r="G608" s="310"/>
      <c r="H608" s="310"/>
      <c r="I608" s="310"/>
      <c r="J608" s="310"/>
      <c r="K608" s="310"/>
      <c r="L608" s="310"/>
      <c r="M608" s="310"/>
      <c r="N608" s="310"/>
      <c r="O608" s="310"/>
      <c r="P608" s="310"/>
      <c r="Q608" s="310"/>
      <c r="R608" s="310"/>
    </row>
    <row r="609" ht="15.75" customHeight="1">
      <c r="G609" s="310"/>
      <c r="H609" s="310"/>
      <c r="I609" s="310"/>
      <c r="J609" s="310"/>
      <c r="K609" s="310"/>
      <c r="L609" s="310"/>
      <c r="M609" s="310"/>
      <c r="N609" s="310"/>
      <c r="O609" s="310"/>
      <c r="P609" s="310"/>
      <c r="Q609" s="310"/>
      <c r="R609" s="310"/>
    </row>
    <row r="610" ht="15.75" customHeight="1">
      <c r="G610" s="310"/>
      <c r="H610" s="310"/>
      <c r="I610" s="310"/>
      <c r="J610" s="310"/>
      <c r="K610" s="310"/>
      <c r="L610" s="310"/>
      <c r="M610" s="310"/>
      <c r="N610" s="310"/>
      <c r="O610" s="310"/>
      <c r="P610" s="310"/>
      <c r="Q610" s="310"/>
      <c r="R610" s="310"/>
    </row>
    <row r="611" ht="15.75" customHeight="1">
      <c r="G611" s="310"/>
      <c r="H611" s="310"/>
      <c r="I611" s="310"/>
      <c r="J611" s="310"/>
      <c r="K611" s="310"/>
      <c r="L611" s="310"/>
      <c r="M611" s="310"/>
      <c r="N611" s="310"/>
      <c r="O611" s="310"/>
      <c r="P611" s="310"/>
      <c r="Q611" s="310"/>
      <c r="R611" s="310"/>
    </row>
    <row r="612" ht="15.75" customHeight="1">
      <c r="G612" s="310"/>
      <c r="H612" s="310"/>
      <c r="I612" s="310"/>
      <c r="J612" s="310"/>
      <c r="K612" s="310"/>
      <c r="L612" s="310"/>
      <c r="M612" s="310"/>
      <c r="N612" s="310"/>
      <c r="O612" s="310"/>
      <c r="P612" s="310"/>
      <c r="Q612" s="310"/>
      <c r="R612" s="310"/>
    </row>
    <row r="613" ht="15.75" customHeight="1">
      <c r="G613" s="310"/>
      <c r="H613" s="310"/>
      <c r="I613" s="310"/>
      <c r="J613" s="310"/>
      <c r="K613" s="310"/>
      <c r="L613" s="310"/>
      <c r="M613" s="310"/>
      <c r="N613" s="310"/>
      <c r="O613" s="310"/>
      <c r="P613" s="310"/>
      <c r="Q613" s="310"/>
      <c r="R613" s="310"/>
    </row>
    <row r="614" ht="15.75" customHeight="1">
      <c r="G614" s="310"/>
      <c r="H614" s="310"/>
      <c r="I614" s="310"/>
      <c r="J614" s="310"/>
      <c r="K614" s="310"/>
      <c r="L614" s="310"/>
      <c r="M614" s="310"/>
      <c r="N614" s="310"/>
      <c r="O614" s="310"/>
      <c r="P614" s="310"/>
      <c r="Q614" s="310"/>
      <c r="R614" s="310"/>
    </row>
    <row r="615" ht="15.75" customHeight="1">
      <c r="G615" s="310"/>
      <c r="H615" s="310"/>
      <c r="I615" s="310"/>
      <c r="J615" s="310"/>
      <c r="K615" s="310"/>
      <c r="L615" s="310"/>
      <c r="M615" s="310"/>
      <c r="N615" s="310"/>
      <c r="O615" s="310"/>
      <c r="P615" s="310"/>
      <c r="Q615" s="310"/>
      <c r="R615" s="310"/>
    </row>
    <row r="616" ht="15.75" customHeight="1">
      <c r="G616" s="310"/>
      <c r="H616" s="310"/>
      <c r="I616" s="310"/>
      <c r="J616" s="310"/>
      <c r="K616" s="310"/>
      <c r="L616" s="310"/>
      <c r="M616" s="310"/>
      <c r="N616" s="310"/>
      <c r="O616" s="310"/>
      <c r="P616" s="310"/>
      <c r="Q616" s="310"/>
      <c r="R616" s="310"/>
    </row>
    <row r="617" ht="15.75" customHeight="1">
      <c r="G617" s="310"/>
      <c r="H617" s="310"/>
      <c r="I617" s="310"/>
      <c r="J617" s="310"/>
      <c r="K617" s="310"/>
      <c r="L617" s="310"/>
      <c r="M617" s="310"/>
      <c r="N617" s="310"/>
      <c r="O617" s="310"/>
      <c r="P617" s="310"/>
      <c r="Q617" s="310"/>
      <c r="R617" s="310"/>
    </row>
    <row r="618" ht="15.75" customHeight="1">
      <c r="G618" s="310"/>
      <c r="H618" s="310"/>
      <c r="I618" s="310"/>
      <c r="J618" s="310"/>
      <c r="K618" s="310"/>
      <c r="L618" s="310"/>
      <c r="M618" s="310"/>
      <c r="N618" s="310"/>
      <c r="O618" s="310"/>
      <c r="P618" s="310"/>
      <c r="Q618" s="310"/>
      <c r="R618" s="310"/>
    </row>
    <row r="619" ht="15.75" customHeight="1">
      <c r="G619" s="310"/>
      <c r="H619" s="310"/>
      <c r="I619" s="310"/>
      <c r="J619" s="310"/>
      <c r="K619" s="310"/>
      <c r="L619" s="310"/>
      <c r="M619" s="310"/>
      <c r="N619" s="310"/>
      <c r="O619" s="310"/>
      <c r="P619" s="310"/>
      <c r="Q619" s="310"/>
      <c r="R619" s="310"/>
    </row>
    <row r="620" ht="15.75" customHeight="1">
      <c r="G620" s="310"/>
      <c r="H620" s="310"/>
      <c r="I620" s="310"/>
      <c r="J620" s="310"/>
      <c r="K620" s="310"/>
      <c r="L620" s="310"/>
      <c r="M620" s="310"/>
      <c r="N620" s="310"/>
      <c r="O620" s="310"/>
      <c r="P620" s="310"/>
      <c r="Q620" s="310"/>
      <c r="R620" s="310"/>
    </row>
    <row r="621" ht="15.75" customHeight="1">
      <c r="G621" s="310"/>
      <c r="H621" s="310"/>
      <c r="I621" s="310"/>
      <c r="J621" s="310"/>
      <c r="K621" s="310"/>
      <c r="L621" s="310"/>
      <c r="M621" s="310"/>
      <c r="N621" s="310"/>
      <c r="O621" s="310"/>
      <c r="P621" s="310"/>
      <c r="Q621" s="310"/>
      <c r="R621" s="310"/>
    </row>
    <row r="622" ht="15.75" customHeight="1">
      <c r="G622" s="310"/>
      <c r="H622" s="310"/>
      <c r="I622" s="310"/>
      <c r="J622" s="310"/>
      <c r="K622" s="310"/>
      <c r="L622" s="310"/>
      <c r="M622" s="310"/>
      <c r="N622" s="310"/>
      <c r="O622" s="310"/>
      <c r="P622" s="310"/>
      <c r="Q622" s="310"/>
      <c r="R622" s="310"/>
    </row>
    <row r="623" ht="15.75" customHeight="1">
      <c r="G623" s="310"/>
      <c r="H623" s="310"/>
      <c r="I623" s="310"/>
      <c r="J623" s="310"/>
      <c r="K623" s="310"/>
      <c r="L623" s="310"/>
      <c r="M623" s="310"/>
      <c r="N623" s="310"/>
      <c r="O623" s="310"/>
      <c r="P623" s="310"/>
      <c r="Q623" s="310"/>
      <c r="R623" s="310"/>
    </row>
    <row r="624" ht="15.75" customHeight="1">
      <c r="G624" s="310"/>
      <c r="H624" s="310"/>
      <c r="I624" s="310"/>
      <c r="J624" s="310"/>
      <c r="K624" s="310"/>
      <c r="L624" s="310"/>
      <c r="M624" s="310"/>
      <c r="N624" s="310"/>
      <c r="O624" s="310"/>
      <c r="P624" s="310"/>
      <c r="Q624" s="310"/>
      <c r="R624" s="310"/>
    </row>
    <row r="625" ht="15.75" customHeight="1">
      <c r="G625" s="310"/>
      <c r="H625" s="310"/>
      <c r="I625" s="310"/>
      <c r="J625" s="310"/>
      <c r="K625" s="310"/>
      <c r="L625" s="310"/>
      <c r="M625" s="310"/>
      <c r="N625" s="310"/>
      <c r="O625" s="310"/>
      <c r="P625" s="310"/>
      <c r="Q625" s="310"/>
      <c r="R625" s="310"/>
    </row>
    <row r="626" ht="15.75" customHeight="1">
      <c r="G626" s="310"/>
      <c r="H626" s="310"/>
      <c r="I626" s="310"/>
      <c r="J626" s="310"/>
      <c r="K626" s="310"/>
      <c r="L626" s="310"/>
      <c r="M626" s="310"/>
      <c r="N626" s="310"/>
      <c r="O626" s="310"/>
      <c r="P626" s="310"/>
      <c r="Q626" s="310"/>
      <c r="R626" s="310"/>
    </row>
    <row r="627" ht="15.75" customHeight="1">
      <c r="G627" s="310"/>
      <c r="H627" s="310"/>
      <c r="I627" s="310"/>
      <c r="J627" s="310"/>
      <c r="K627" s="310"/>
      <c r="L627" s="310"/>
      <c r="M627" s="310"/>
      <c r="N627" s="310"/>
      <c r="O627" s="310"/>
      <c r="P627" s="310"/>
      <c r="Q627" s="310"/>
      <c r="R627" s="310"/>
    </row>
    <row r="628" ht="15.75" customHeight="1">
      <c r="G628" s="310"/>
      <c r="H628" s="310"/>
      <c r="I628" s="310"/>
      <c r="J628" s="310"/>
      <c r="K628" s="310"/>
      <c r="L628" s="310"/>
      <c r="M628" s="310"/>
      <c r="N628" s="310"/>
      <c r="O628" s="310"/>
      <c r="P628" s="310"/>
      <c r="Q628" s="310"/>
      <c r="R628" s="310"/>
    </row>
    <row r="629" ht="15.75" customHeight="1">
      <c r="G629" s="310"/>
      <c r="H629" s="310"/>
      <c r="I629" s="310"/>
      <c r="J629" s="310"/>
      <c r="K629" s="310"/>
      <c r="L629" s="310"/>
      <c r="M629" s="310"/>
      <c r="N629" s="310"/>
      <c r="O629" s="310"/>
      <c r="P629" s="310"/>
      <c r="Q629" s="310"/>
      <c r="R629" s="310"/>
    </row>
    <row r="630" ht="15.75" customHeight="1">
      <c r="G630" s="310"/>
      <c r="H630" s="310"/>
      <c r="I630" s="310"/>
      <c r="J630" s="310"/>
      <c r="K630" s="310"/>
      <c r="L630" s="310"/>
      <c r="M630" s="310"/>
      <c r="N630" s="310"/>
      <c r="O630" s="310"/>
      <c r="P630" s="310"/>
      <c r="Q630" s="310"/>
      <c r="R630" s="310"/>
    </row>
    <row r="631" ht="15.75" customHeight="1">
      <c r="G631" s="310"/>
      <c r="H631" s="310"/>
      <c r="I631" s="310"/>
      <c r="J631" s="310"/>
      <c r="K631" s="310"/>
      <c r="L631" s="310"/>
      <c r="M631" s="310"/>
      <c r="N631" s="310"/>
      <c r="O631" s="310"/>
      <c r="P631" s="310"/>
      <c r="Q631" s="310"/>
      <c r="R631" s="310"/>
    </row>
    <row r="632" ht="15.75" customHeight="1">
      <c r="G632" s="310"/>
      <c r="H632" s="310"/>
      <c r="I632" s="310"/>
      <c r="J632" s="310"/>
      <c r="K632" s="310"/>
      <c r="L632" s="310"/>
      <c r="M632" s="310"/>
      <c r="N632" s="310"/>
      <c r="O632" s="310"/>
      <c r="P632" s="310"/>
      <c r="Q632" s="310"/>
      <c r="R632" s="310"/>
    </row>
    <row r="633" ht="15.75" customHeight="1">
      <c r="G633" s="310"/>
      <c r="H633" s="310"/>
      <c r="I633" s="310"/>
      <c r="J633" s="310"/>
      <c r="K633" s="310"/>
      <c r="L633" s="310"/>
      <c r="M633" s="310"/>
      <c r="N633" s="310"/>
      <c r="O633" s="310"/>
      <c r="P633" s="310"/>
      <c r="Q633" s="310"/>
      <c r="R633" s="310"/>
    </row>
    <row r="634" ht="15.75" customHeight="1">
      <c r="G634" s="310"/>
      <c r="H634" s="310"/>
      <c r="I634" s="310"/>
      <c r="J634" s="310"/>
      <c r="K634" s="310"/>
      <c r="L634" s="310"/>
      <c r="M634" s="310"/>
      <c r="N634" s="310"/>
      <c r="O634" s="310"/>
      <c r="P634" s="310"/>
      <c r="Q634" s="310"/>
      <c r="R634" s="310"/>
    </row>
    <row r="635" ht="15.75" customHeight="1">
      <c r="G635" s="310"/>
      <c r="H635" s="310"/>
      <c r="I635" s="310"/>
      <c r="J635" s="310"/>
      <c r="K635" s="310"/>
      <c r="L635" s="310"/>
      <c r="M635" s="310"/>
      <c r="N635" s="310"/>
      <c r="O635" s="310"/>
      <c r="P635" s="310"/>
      <c r="Q635" s="310"/>
      <c r="R635" s="310"/>
    </row>
    <row r="636" ht="15.75" customHeight="1">
      <c r="G636" s="310"/>
      <c r="H636" s="310"/>
      <c r="I636" s="310"/>
      <c r="J636" s="310"/>
      <c r="K636" s="310"/>
      <c r="L636" s="310"/>
      <c r="M636" s="310"/>
      <c r="N636" s="310"/>
      <c r="O636" s="310"/>
      <c r="P636" s="310"/>
      <c r="Q636" s="310"/>
      <c r="R636" s="310"/>
    </row>
    <row r="637" ht="15.75" customHeight="1">
      <c r="G637" s="310"/>
      <c r="H637" s="310"/>
      <c r="I637" s="310"/>
      <c r="J637" s="310"/>
      <c r="K637" s="310"/>
      <c r="L637" s="310"/>
      <c r="M637" s="310"/>
      <c r="N637" s="310"/>
      <c r="O637" s="310"/>
      <c r="P637" s="310"/>
      <c r="Q637" s="310"/>
      <c r="R637" s="310"/>
    </row>
    <row r="638" ht="15.75" customHeight="1">
      <c r="G638" s="310"/>
      <c r="H638" s="310"/>
      <c r="I638" s="310"/>
      <c r="J638" s="310"/>
      <c r="K638" s="310"/>
      <c r="L638" s="310"/>
      <c r="M638" s="310"/>
      <c r="N638" s="310"/>
      <c r="O638" s="310"/>
      <c r="P638" s="310"/>
      <c r="Q638" s="310"/>
      <c r="R638" s="310"/>
    </row>
    <row r="639" ht="15.75" customHeight="1">
      <c r="G639" s="310"/>
      <c r="H639" s="310"/>
      <c r="I639" s="310"/>
      <c r="J639" s="310"/>
      <c r="K639" s="310"/>
      <c r="L639" s="310"/>
      <c r="M639" s="310"/>
      <c r="N639" s="310"/>
      <c r="O639" s="310"/>
      <c r="P639" s="310"/>
      <c r="Q639" s="310"/>
      <c r="R639" s="310"/>
    </row>
    <row r="640" ht="15.75" customHeight="1">
      <c r="G640" s="310"/>
      <c r="H640" s="310"/>
      <c r="I640" s="310"/>
      <c r="J640" s="310"/>
      <c r="K640" s="310"/>
      <c r="L640" s="310"/>
      <c r="M640" s="310"/>
      <c r="N640" s="310"/>
      <c r="O640" s="310"/>
      <c r="P640" s="310"/>
      <c r="Q640" s="310"/>
      <c r="R640" s="310"/>
    </row>
    <row r="641" ht="15.75" customHeight="1">
      <c r="G641" s="310"/>
      <c r="H641" s="310"/>
      <c r="I641" s="310"/>
      <c r="J641" s="310"/>
      <c r="K641" s="310"/>
      <c r="L641" s="310"/>
      <c r="M641" s="310"/>
      <c r="N641" s="310"/>
      <c r="O641" s="310"/>
      <c r="P641" s="310"/>
      <c r="Q641" s="310"/>
      <c r="R641" s="310"/>
    </row>
    <row r="642" ht="15.75" customHeight="1">
      <c r="G642" s="310"/>
      <c r="H642" s="310"/>
      <c r="I642" s="310"/>
      <c r="J642" s="310"/>
      <c r="K642" s="310"/>
      <c r="L642" s="310"/>
      <c r="M642" s="310"/>
      <c r="N642" s="310"/>
      <c r="O642" s="310"/>
      <c r="P642" s="310"/>
      <c r="Q642" s="310"/>
      <c r="R642" s="310"/>
    </row>
    <row r="643" ht="15.75" customHeight="1">
      <c r="G643" s="310"/>
      <c r="H643" s="310"/>
      <c r="I643" s="310"/>
      <c r="J643" s="310"/>
      <c r="K643" s="310"/>
      <c r="L643" s="310"/>
      <c r="M643" s="310"/>
      <c r="N643" s="310"/>
      <c r="O643" s="310"/>
      <c r="P643" s="310"/>
      <c r="Q643" s="310"/>
      <c r="R643" s="310"/>
    </row>
    <row r="644" ht="15.75" customHeight="1">
      <c r="G644" s="310"/>
      <c r="H644" s="310"/>
      <c r="I644" s="310"/>
      <c r="J644" s="310"/>
      <c r="K644" s="310"/>
      <c r="L644" s="310"/>
      <c r="M644" s="310"/>
      <c r="N644" s="310"/>
      <c r="O644" s="310"/>
      <c r="P644" s="310"/>
      <c r="Q644" s="310"/>
      <c r="R644" s="310"/>
    </row>
    <row r="645" ht="15.75" customHeight="1">
      <c r="G645" s="310"/>
      <c r="H645" s="310"/>
      <c r="I645" s="310"/>
      <c r="J645" s="310"/>
      <c r="K645" s="310"/>
      <c r="L645" s="310"/>
      <c r="M645" s="310"/>
      <c r="N645" s="310"/>
      <c r="O645" s="310"/>
      <c r="P645" s="310"/>
      <c r="Q645" s="310"/>
      <c r="R645" s="310"/>
    </row>
    <row r="646" ht="15.75" customHeight="1">
      <c r="G646" s="310"/>
      <c r="H646" s="310"/>
      <c r="I646" s="310"/>
      <c r="J646" s="310"/>
      <c r="K646" s="310"/>
      <c r="L646" s="310"/>
      <c r="M646" s="310"/>
      <c r="N646" s="310"/>
      <c r="O646" s="310"/>
      <c r="P646" s="310"/>
      <c r="Q646" s="310"/>
      <c r="R646" s="310"/>
    </row>
    <row r="647" ht="15.75" customHeight="1">
      <c r="G647" s="310"/>
      <c r="H647" s="310"/>
      <c r="I647" s="310"/>
      <c r="J647" s="310"/>
      <c r="K647" s="310"/>
      <c r="L647" s="310"/>
      <c r="M647" s="310"/>
      <c r="N647" s="310"/>
      <c r="O647" s="310"/>
      <c r="P647" s="310"/>
      <c r="Q647" s="310"/>
      <c r="R647" s="310"/>
    </row>
    <row r="648" ht="15.75" customHeight="1">
      <c r="G648" s="310"/>
      <c r="H648" s="310"/>
      <c r="I648" s="310"/>
      <c r="J648" s="310"/>
      <c r="K648" s="310"/>
      <c r="L648" s="310"/>
      <c r="M648" s="310"/>
      <c r="N648" s="310"/>
      <c r="O648" s="310"/>
      <c r="P648" s="310"/>
      <c r="Q648" s="310"/>
      <c r="R648" s="310"/>
    </row>
    <row r="649" ht="15.75" customHeight="1">
      <c r="G649" s="310"/>
      <c r="H649" s="310"/>
      <c r="I649" s="310"/>
      <c r="J649" s="310"/>
      <c r="K649" s="310"/>
      <c r="L649" s="310"/>
      <c r="M649" s="310"/>
      <c r="N649" s="310"/>
      <c r="O649" s="310"/>
      <c r="P649" s="310"/>
      <c r="Q649" s="310"/>
      <c r="R649" s="310"/>
    </row>
    <row r="650" ht="15.75" customHeight="1">
      <c r="G650" s="310"/>
      <c r="H650" s="310"/>
      <c r="I650" s="310"/>
      <c r="J650" s="310"/>
      <c r="K650" s="310"/>
      <c r="L650" s="310"/>
      <c r="M650" s="310"/>
      <c r="N650" s="310"/>
      <c r="O650" s="310"/>
      <c r="P650" s="310"/>
      <c r="Q650" s="310"/>
      <c r="R650" s="310"/>
    </row>
    <row r="651" ht="15.75" customHeight="1">
      <c r="G651" s="310"/>
      <c r="H651" s="310"/>
      <c r="I651" s="310"/>
      <c r="J651" s="310"/>
      <c r="K651" s="310"/>
      <c r="L651" s="310"/>
      <c r="M651" s="310"/>
      <c r="N651" s="310"/>
      <c r="O651" s="310"/>
      <c r="P651" s="310"/>
      <c r="Q651" s="310"/>
      <c r="R651" s="310"/>
    </row>
    <row r="652" ht="15.75" customHeight="1">
      <c r="G652" s="310"/>
      <c r="H652" s="310"/>
      <c r="I652" s="310"/>
      <c r="J652" s="310"/>
      <c r="K652" s="310"/>
      <c r="L652" s="310"/>
      <c r="M652" s="310"/>
      <c r="N652" s="310"/>
      <c r="O652" s="310"/>
      <c r="P652" s="310"/>
      <c r="Q652" s="310"/>
      <c r="R652" s="310"/>
    </row>
    <row r="653" ht="15.75" customHeight="1">
      <c r="G653" s="310"/>
      <c r="H653" s="310"/>
      <c r="I653" s="310"/>
      <c r="J653" s="310"/>
      <c r="K653" s="310"/>
      <c r="L653" s="310"/>
      <c r="M653" s="310"/>
      <c r="N653" s="310"/>
      <c r="O653" s="310"/>
      <c r="P653" s="310"/>
      <c r="Q653" s="310"/>
      <c r="R653" s="310"/>
    </row>
    <row r="654" ht="15.75" customHeight="1">
      <c r="G654" s="310"/>
      <c r="H654" s="310"/>
      <c r="I654" s="310"/>
      <c r="J654" s="310"/>
      <c r="K654" s="310"/>
      <c r="L654" s="310"/>
      <c r="M654" s="310"/>
      <c r="N654" s="310"/>
      <c r="O654" s="310"/>
      <c r="P654" s="310"/>
      <c r="Q654" s="310"/>
      <c r="R654" s="310"/>
    </row>
    <row r="655" ht="15.75" customHeight="1">
      <c r="G655" s="310"/>
      <c r="H655" s="310"/>
      <c r="I655" s="310"/>
      <c r="J655" s="310"/>
      <c r="K655" s="310"/>
      <c r="L655" s="310"/>
      <c r="M655" s="310"/>
      <c r="N655" s="310"/>
      <c r="O655" s="310"/>
      <c r="P655" s="310"/>
      <c r="Q655" s="310"/>
      <c r="R655" s="310"/>
    </row>
    <row r="656" ht="15.75" customHeight="1">
      <c r="G656" s="310"/>
      <c r="H656" s="310"/>
      <c r="I656" s="310"/>
      <c r="J656" s="310"/>
      <c r="K656" s="310"/>
      <c r="L656" s="310"/>
      <c r="M656" s="310"/>
      <c r="N656" s="310"/>
      <c r="O656" s="310"/>
      <c r="P656" s="310"/>
      <c r="Q656" s="310"/>
      <c r="R656" s="310"/>
    </row>
    <row r="657" ht="15.75" customHeight="1">
      <c r="G657" s="310"/>
      <c r="H657" s="310"/>
      <c r="I657" s="310"/>
      <c r="J657" s="310"/>
      <c r="K657" s="310"/>
      <c r="L657" s="310"/>
      <c r="M657" s="310"/>
      <c r="N657" s="310"/>
      <c r="O657" s="310"/>
      <c r="P657" s="310"/>
      <c r="Q657" s="310"/>
      <c r="R657" s="310"/>
    </row>
    <row r="658" ht="15.75" customHeight="1">
      <c r="G658" s="310"/>
      <c r="H658" s="310"/>
      <c r="I658" s="310"/>
      <c r="J658" s="310"/>
      <c r="K658" s="310"/>
      <c r="L658" s="310"/>
      <c r="M658" s="310"/>
      <c r="N658" s="310"/>
      <c r="O658" s="310"/>
      <c r="P658" s="310"/>
      <c r="Q658" s="310"/>
      <c r="R658" s="310"/>
    </row>
    <row r="659" ht="15.75" customHeight="1">
      <c r="G659" s="310"/>
      <c r="H659" s="310"/>
      <c r="I659" s="310"/>
      <c r="J659" s="310"/>
      <c r="K659" s="310"/>
      <c r="L659" s="310"/>
      <c r="M659" s="310"/>
      <c r="N659" s="310"/>
      <c r="O659" s="310"/>
      <c r="P659" s="310"/>
      <c r="Q659" s="310"/>
      <c r="R659" s="310"/>
    </row>
    <row r="660" ht="15.75" customHeight="1">
      <c r="G660" s="310"/>
      <c r="H660" s="310"/>
      <c r="I660" s="310"/>
      <c r="J660" s="310"/>
      <c r="K660" s="310"/>
      <c r="L660" s="310"/>
      <c r="M660" s="310"/>
      <c r="N660" s="310"/>
      <c r="O660" s="310"/>
      <c r="P660" s="310"/>
      <c r="Q660" s="310"/>
      <c r="R660" s="310"/>
    </row>
    <row r="661" ht="15.75" customHeight="1">
      <c r="G661" s="310"/>
      <c r="H661" s="310"/>
      <c r="I661" s="310"/>
      <c r="J661" s="310"/>
      <c r="K661" s="310"/>
      <c r="L661" s="310"/>
      <c r="M661" s="310"/>
      <c r="N661" s="310"/>
      <c r="O661" s="310"/>
      <c r="P661" s="310"/>
      <c r="Q661" s="310"/>
      <c r="R661" s="310"/>
    </row>
    <row r="662" ht="15.75" customHeight="1">
      <c r="G662" s="310"/>
      <c r="H662" s="310"/>
      <c r="I662" s="310"/>
      <c r="J662" s="310"/>
      <c r="K662" s="310"/>
      <c r="L662" s="310"/>
      <c r="M662" s="310"/>
      <c r="N662" s="310"/>
      <c r="O662" s="310"/>
      <c r="P662" s="310"/>
      <c r="Q662" s="310"/>
      <c r="R662" s="310"/>
    </row>
    <row r="663" ht="15.75" customHeight="1">
      <c r="G663" s="310"/>
      <c r="H663" s="310"/>
      <c r="I663" s="310"/>
      <c r="J663" s="310"/>
      <c r="K663" s="310"/>
      <c r="L663" s="310"/>
      <c r="M663" s="310"/>
      <c r="N663" s="310"/>
      <c r="O663" s="310"/>
      <c r="P663" s="310"/>
      <c r="Q663" s="310"/>
      <c r="R663" s="310"/>
    </row>
    <row r="664" ht="15.75" customHeight="1">
      <c r="G664" s="310"/>
      <c r="H664" s="310"/>
      <c r="I664" s="310"/>
      <c r="J664" s="310"/>
      <c r="K664" s="310"/>
      <c r="L664" s="310"/>
      <c r="M664" s="310"/>
      <c r="N664" s="310"/>
      <c r="O664" s="310"/>
      <c r="P664" s="310"/>
      <c r="Q664" s="310"/>
      <c r="R664" s="310"/>
    </row>
    <row r="665" ht="15.75" customHeight="1">
      <c r="G665" s="310"/>
      <c r="H665" s="310"/>
      <c r="I665" s="310"/>
      <c r="J665" s="310"/>
      <c r="K665" s="310"/>
      <c r="L665" s="310"/>
      <c r="M665" s="310"/>
      <c r="N665" s="310"/>
      <c r="O665" s="310"/>
      <c r="P665" s="310"/>
      <c r="Q665" s="310"/>
      <c r="R665" s="310"/>
    </row>
    <row r="666" ht="15.75" customHeight="1">
      <c r="G666" s="310"/>
      <c r="H666" s="310"/>
      <c r="I666" s="310"/>
      <c r="J666" s="310"/>
      <c r="K666" s="310"/>
      <c r="L666" s="310"/>
      <c r="M666" s="310"/>
      <c r="N666" s="310"/>
      <c r="O666" s="310"/>
      <c r="P666" s="310"/>
      <c r="Q666" s="310"/>
      <c r="R666" s="310"/>
    </row>
    <row r="667" ht="15.75" customHeight="1">
      <c r="G667" s="310"/>
      <c r="H667" s="310"/>
      <c r="I667" s="310"/>
      <c r="J667" s="310"/>
      <c r="K667" s="310"/>
      <c r="L667" s="310"/>
      <c r="M667" s="310"/>
      <c r="N667" s="310"/>
      <c r="O667" s="310"/>
      <c r="P667" s="310"/>
      <c r="Q667" s="310"/>
      <c r="R667" s="310"/>
    </row>
    <row r="668" ht="15.75" customHeight="1">
      <c r="G668" s="310"/>
      <c r="H668" s="310"/>
      <c r="I668" s="310"/>
      <c r="J668" s="310"/>
      <c r="K668" s="310"/>
      <c r="L668" s="310"/>
      <c r="M668" s="310"/>
      <c r="N668" s="310"/>
      <c r="O668" s="310"/>
      <c r="P668" s="310"/>
      <c r="Q668" s="310"/>
      <c r="R668" s="310"/>
    </row>
    <row r="669" ht="15.75" customHeight="1">
      <c r="G669" s="310"/>
      <c r="H669" s="310"/>
      <c r="I669" s="310"/>
      <c r="J669" s="310"/>
      <c r="K669" s="310"/>
      <c r="L669" s="310"/>
      <c r="M669" s="310"/>
      <c r="N669" s="310"/>
      <c r="O669" s="310"/>
      <c r="P669" s="310"/>
      <c r="Q669" s="310"/>
      <c r="R669" s="310"/>
    </row>
    <row r="670" ht="15.75" customHeight="1">
      <c r="G670" s="310"/>
      <c r="H670" s="310"/>
      <c r="I670" s="310"/>
      <c r="J670" s="310"/>
      <c r="K670" s="310"/>
      <c r="L670" s="310"/>
      <c r="M670" s="310"/>
      <c r="N670" s="310"/>
      <c r="O670" s="310"/>
      <c r="P670" s="310"/>
      <c r="Q670" s="310"/>
      <c r="R670" s="310"/>
    </row>
    <row r="671" ht="15.75" customHeight="1">
      <c r="G671" s="310"/>
      <c r="H671" s="310"/>
      <c r="I671" s="310"/>
      <c r="J671" s="310"/>
      <c r="K671" s="310"/>
      <c r="L671" s="310"/>
      <c r="M671" s="310"/>
      <c r="N671" s="310"/>
      <c r="O671" s="310"/>
      <c r="P671" s="310"/>
      <c r="Q671" s="310"/>
      <c r="R671" s="310"/>
    </row>
    <row r="672" ht="15.75" customHeight="1">
      <c r="G672" s="310"/>
      <c r="H672" s="310"/>
      <c r="I672" s="310"/>
      <c r="J672" s="310"/>
      <c r="K672" s="310"/>
      <c r="L672" s="310"/>
      <c r="M672" s="310"/>
      <c r="N672" s="310"/>
      <c r="O672" s="310"/>
      <c r="P672" s="310"/>
      <c r="Q672" s="310"/>
      <c r="R672" s="310"/>
    </row>
    <row r="673" ht="15.75" customHeight="1">
      <c r="G673" s="310"/>
      <c r="H673" s="310"/>
      <c r="I673" s="310"/>
      <c r="J673" s="310"/>
      <c r="K673" s="310"/>
      <c r="L673" s="310"/>
      <c r="M673" s="310"/>
      <c r="N673" s="310"/>
      <c r="O673" s="310"/>
      <c r="P673" s="310"/>
      <c r="Q673" s="310"/>
      <c r="R673" s="310"/>
    </row>
    <row r="674" ht="15.75" customHeight="1">
      <c r="G674" s="310"/>
      <c r="H674" s="310"/>
      <c r="I674" s="310"/>
      <c r="J674" s="310"/>
      <c r="K674" s="310"/>
      <c r="L674" s="310"/>
      <c r="M674" s="310"/>
      <c r="N674" s="310"/>
      <c r="O674" s="310"/>
      <c r="P674" s="310"/>
      <c r="Q674" s="310"/>
      <c r="R674" s="310"/>
    </row>
    <row r="675" ht="15.75" customHeight="1">
      <c r="G675" s="310"/>
      <c r="H675" s="310"/>
      <c r="I675" s="310"/>
      <c r="J675" s="310"/>
      <c r="K675" s="310"/>
      <c r="L675" s="310"/>
      <c r="M675" s="310"/>
      <c r="N675" s="310"/>
      <c r="O675" s="310"/>
      <c r="P675" s="310"/>
      <c r="Q675" s="310"/>
      <c r="R675" s="310"/>
    </row>
    <row r="676" ht="15.75" customHeight="1">
      <c r="G676" s="310"/>
      <c r="H676" s="310"/>
      <c r="I676" s="310"/>
      <c r="J676" s="310"/>
      <c r="K676" s="310"/>
      <c r="L676" s="310"/>
      <c r="M676" s="310"/>
      <c r="N676" s="310"/>
      <c r="O676" s="310"/>
      <c r="P676" s="310"/>
      <c r="Q676" s="310"/>
      <c r="R676" s="310"/>
    </row>
    <row r="677" ht="15.75" customHeight="1">
      <c r="G677" s="310"/>
      <c r="H677" s="310"/>
      <c r="I677" s="310"/>
      <c r="J677" s="310"/>
      <c r="K677" s="310"/>
      <c r="L677" s="310"/>
      <c r="M677" s="310"/>
      <c r="N677" s="310"/>
      <c r="O677" s="310"/>
      <c r="P677" s="310"/>
      <c r="Q677" s="310"/>
      <c r="R677" s="310"/>
    </row>
    <row r="678" ht="15.75" customHeight="1">
      <c r="G678" s="310"/>
      <c r="H678" s="310"/>
      <c r="I678" s="310"/>
      <c r="J678" s="310"/>
      <c r="K678" s="310"/>
      <c r="L678" s="310"/>
      <c r="M678" s="310"/>
      <c r="N678" s="310"/>
      <c r="O678" s="310"/>
      <c r="P678" s="310"/>
      <c r="Q678" s="310"/>
      <c r="R678" s="310"/>
    </row>
    <row r="679" ht="15.75" customHeight="1">
      <c r="G679" s="310"/>
      <c r="H679" s="310"/>
      <c r="I679" s="310"/>
      <c r="J679" s="310"/>
      <c r="K679" s="310"/>
      <c r="L679" s="310"/>
      <c r="M679" s="310"/>
      <c r="N679" s="310"/>
      <c r="O679" s="310"/>
      <c r="P679" s="310"/>
      <c r="Q679" s="310"/>
      <c r="R679" s="310"/>
    </row>
    <row r="680" ht="15.75" customHeight="1">
      <c r="G680" s="310"/>
      <c r="H680" s="310"/>
      <c r="I680" s="310"/>
      <c r="J680" s="310"/>
      <c r="K680" s="310"/>
      <c r="L680" s="310"/>
      <c r="M680" s="310"/>
      <c r="N680" s="310"/>
      <c r="O680" s="310"/>
      <c r="P680" s="310"/>
      <c r="Q680" s="310"/>
      <c r="R680" s="310"/>
    </row>
    <row r="681" ht="15.75" customHeight="1">
      <c r="G681" s="310"/>
      <c r="H681" s="310"/>
      <c r="I681" s="310"/>
      <c r="J681" s="310"/>
      <c r="K681" s="310"/>
      <c r="L681" s="310"/>
      <c r="M681" s="310"/>
      <c r="N681" s="310"/>
      <c r="O681" s="310"/>
      <c r="P681" s="310"/>
      <c r="Q681" s="310"/>
      <c r="R681" s="310"/>
    </row>
    <row r="682" ht="15.75" customHeight="1">
      <c r="G682" s="310"/>
      <c r="H682" s="310"/>
      <c r="I682" s="310"/>
      <c r="J682" s="310"/>
      <c r="K682" s="310"/>
      <c r="L682" s="310"/>
      <c r="M682" s="310"/>
      <c r="N682" s="310"/>
      <c r="O682" s="310"/>
      <c r="P682" s="310"/>
      <c r="Q682" s="310"/>
      <c r="R682" s="310"/>
    </row>
    <row r="683" ht="15.75" customHeight="1">
      <c r="G683" s="310"/>
      <c r="H683" s="310"/>
      <c r="I683" s="310"/>
      <c r="J683" s="310"/>
      <c r="K683" s="310"/>
      <c r="L683" s="310"/>
      <c r="M683" s="310"/>
      <c r="N683" s="310"/>
      <c r="O683" s="310"/>
      <c r="P683" s="310"/>
      <c r="Q683" s="310"/>
      <c r="R683" s="310"/>
    </row>
    <row r="684" ht="15.75" customHeight="1">
      <c r="G684" s="310"/>
      <c r="H684" s="310"/>
      <c r="I684" s="310"/>
      <c r="J684" s="310"/>
      <c r="K684" s="310"/>
      <c r="L684" s="310"/>
      <c r="M684" s="310"/>
      <c r="N684" s="310"/>
      <c r="O684" s="310"/>
      <c r="P684" s="310"/>
      <c r="Q684" s="310"/>
      <c r="R684" s="310"/>
    </row>
    <row r="685" ht="15.75" customHeight="1">
      <c r="G685" s="310"/>
      <c r="H685" s="310"/>
      <c r="I685" s="310"/>
      <c r="J685" s="310"/>
      <c r="K685" s="310"/>
      <c r="L685" s="310"/>
      <c r="M685" s="310"/>
      <c r="N685" s="310"/>
      <c r="O685" s="310"/>
      <c r="P685" s="310"/>
      <c r="Q685" s="310"/>
      <c r="R685" s="310"/>
    </row>
    <row r="686" ht="15.75" customHeight="1">
      <c r="G686" s="310"/>
      <c r="H686" s="310"/>
      <c r="I686" s="310"/>
      <c r="J686" s="310"/>
      <c r="K686" s="310"/>
      <c r="L686" s="310"/>
      <c r="M686" s="310"/>
      <c r="N686" s="310"/>
      <c r="O686" s="310"/>
      <c r="P686" s="310"/>
      <c r="Q686" s="310"/>
      <c r="R686" s="310"/>
    </row>
    <row r="687" ht="15.75" customHeight="1">
      <c r="G687" s="310"/>
      <c r="H687" s="310"/>
      <c r="I687" s="310"/>
      <c r="J687" s="310"/>
      <c r="K687" s="310"/>
      <c r="L687" s="310"/>
      <c r="M687" s="310"/>
      <c r="N687" s="310"/>
      <c r="O687" s="310"/>
      <c r="P687" s="310"/>
      <c r="Q687" s="310"/>
      <c r="R687" s="310"/>
    </row>
    <row r="688" ht="15.75" customHeight="1">
      <c r="G688" s="310"/>
      <c r="H688" s="310"/>
      <c r="I688" s="310"/>
      <c r="J688" s="310"/>
      <c r="K688" s="310"/>
      <c r="L688" s="310"/>
      <c r="M688" s="310"/>
      <c r="N688" s="310"/>
      <c r="O688" s="310"/>
      <c r="P688" s="310"/>
      <c r="Q688" s="310"/>
      <c r="R688" s="310"/>
    </row>
    <row r="689" ht="15.75" customHeight="1">
      <c r="G689" s="310"/>
      <c r="H689" s="310"/>
      <c r="I689" s="310"/>
      <c r="J689" s="310"/>
      <c r="K689" s="310"/>
      <c r="L689" s="310"/>
      <c r="M689" s="310"/>
      <c r="N689" s="310"/>
      <c r="O689" s="310"/>
      <c r="P689" s="310"/>
      <c r="Q689" s="310"/>
      <c r="R689" s="310"/>
    </row>
    <row r="690" ht="15.75" customHeight="1">
      <c r="G690" s="310"/>
      <c r="H690" s="310"/>
      <c r="I690" s="310"/>
      <c r="J690" s="310"/>
      <c r="K690" s="310"/>
      <c r="L690" s="310"/>
      <c r="M690" s="310"/>
      <c r="N690" s="310"/>
      <c r="O690" s="310"/>
      <c r="P690" s="310"/>
      <c r="Q690" s="310"/>
      <c r="R690" s="310"/>
    </row>
    <row r="691" ht="15.75" customHeight="1">
      <c r="G691" s="310"/>
      <c r="H691" s="310"/>
      <c r="I691" s="310"/>
      <c r="J691" s="310"/>
      <c r="K691" s="310"/>
      <c r="L691" s="310"/>
      <c r="M691" s="310"/>
      <c r="N691" s="310"/>
      <c r="O691" s="310"/>
      <c r="P691" s="310"/>
      <c r="Q691" s="310"/>
      <c r="R691" s="310"/>
    </row>
    <row r="692" ht="15.75" customHeight="1">
      <c r="G692" s="310"/>
      <c r="H692" s="310"/>
      <c r="I692" s="310"/>
      <c r="J692" s="310"/>
      <c r="K692" s="310"/>
      <c r="L692" s="310"/>
      <c r="M692" s="310"/>
      <c r="N692" s="310"/>
      <c r="O692" s="310"/>
      <c r="P692" s="310"/>
      <c r="Q692" s="310"/>
      <c r="R692" s="310"/>
    </row>
    <row r="693" ht="15.75" customHeight="1">
      <c r="G693" s="310"/>
      <c r="H693" s="310"/>
      <c r="I693" s="310"/>
      <c r="J693" s="310"/>
      <c r="K693" s="310"/>
      <c r="L693" s="310"/>
      <c r="M693" s="310"/>
      <c r="N693" s="310"/>
      <c r="O693" s="310"/>
      <c r="P693" s="310"/>
      <c r="Q693" s="310"/>
      <c r="R693" s="310"/>
    </row>
    <row r="694" ht="15.75" customHeight="1">
      <c r="G694" s="310"/>
      <c r="H694" s="310"/>
      <c r="I694" s="310"/>
      <c r="J694" s="310"/>
      <c r="K694" s="310"/>
      <c r="L694" s="310"/>
      <c r="M694" s="310"/>
      <c r="N694" s="310"/>
      <c r="O694" s="310"/>
      <c r="P694" s="310"/>
      <c r="Q694" s="310"/>
      <c r="R694" s="310"/>
    </row>
    <row r="695" ht="15.75" customHeight="1">
      <c r="G695" s="310"/>
      <c r="H695" s="310"/>
      <c r="I695" s="310"/>
      <c r="J695" s="310"/>
      <c r="K695" s="310"/>
      <c r="L695" s="310"/>
      <c r="M695" s="310"/>
      <c r="N695" s="310"/>
      <c r="O695" s="310"/>
      <c r="P695" s="310"/>
      <c r="Q695" s="310"/>
      <c r="R695" s="310"/>
    </row>
    <row r="696" ht="15.75" customHeight="1">
      <c r="G696" s="310"/>
      <c r="H696" s="310"/>
      <c r="I696" s="310"/>
      <c r="J696" s="310"/>
      <c r="K696" s="310"/>
      <c r="L696" s="310"/>
      <c r="M696" s="310"/>
      <c r="N696" s="310"/>
      <c r="O696" s="310"/>
      <c r="P696" s="310"/>
      <c r="Q696" s="310"/>
      <c r="R696" s="310"/>
    </row>
    <row r="697" ht="15.75" customHeight="1">
      <c r="G697" s="310"/>
      <c r="H697" s="310"/>
      <c r="I697" s="310"/>
      <c r="J697" s="310"/>
      <c r="K697" s="310"/>
      <c r="L697" s="310"/>
      <c r="M697" s="310"/>
      <c r="N697" s="310"/>
      <c r="O697" s="310"/>
      <c r="P697" s="310"/>
      <c r="Q697" s="310"/>
      <c r="R697" s="310"/>
    </row>
    <row r="698" ht="15.75" customHeight="1">
      <c r="G698" s="310"/>
      <c r="H698" s="310"/>
      <c r="I698" s="310"/>
      <c r="J698" s="310"/>
      <c r="K698" s="310"/>
      <c r="L698" s="310"/>
      <c r="M698" s="310"/>
      <c r="N698" s="310"/>
      <c r="O698" s="310"/>
      <c r="P698" s="310"/>
      <c r="Q698" s="310"/>
      <c r="R698" s="310"/>
    </row>
    <row r="699" ht="15.75" customHeight="1">
      <c r="G699" s="310"/>
      <c r="H699" s="310"/>
      <c r="I699" s="310"/>
      <c r="J699" s="310"/>
      <c r="K699" s="310"/>
      <c r="L699" s="310"/>
      <c r="M699" s="310"/>
      <c r="N699" s="310"/>
      <c r="O699" s="310"/>
      <c r="P699" s="310"/>
      <c r="Q699" s="310"/>
      <c r="R699" s="310"/>
    </row>
    <row r="700" ht="15.75" customHeight="1">
      <c r="G700" s="310"/>
      <c r="H700" s="310"/>
      <c r="I700" s="310"/>
      <c r="J700" s="310"/>
      <c r="K700" s="310"/>
      <c r="L700" s="310"/>
      <c r="M700" s="310"/>
      <c r="N700" s="310"/>
      <c r="O700" s="310"/>
      <c r="P700" s="310"/>
      <c r="Q700" s="310"/>
      <c r="R700" s="310"/>
    </row>
    <row r="701" ht="15.75" customHeight="1">
      <c r="G701" s="310"/>
      <c r="H701" s="310"/>
      <c r="I701" s="310"/>
      <c r="J701" s="310"/>
      <c r="K701" s="310"/>
      <c r="L701" s="310"/>
      <c r="M701" s="310"/>
      <c r="N701" s="310"/>
      <c r="O701" s="310"/>
      <c r="P701" s="310"/>
      <c r="Q701" s="310"/>
      <c r="R701" s="310"/>
    </row>
    <row r="702" ht="15.75" customHeight="1">
      <c r="G702" s="310"/>
      <c r="H702" s="310"/>
      <c r="I702" s="310"/>
      <c r="J702" s="310"/>
      <c r="K702" s="310"/>
      <c r="L702" s="310"/>
      <c r="M702" s="310"/>
      <c r="N702" s="310"/>
      <c r="O702" s="310"/>
      <c r="P702" s="310"/>
      <c r="Q702" s="310"/>
      <c r="R702" s="310"/>
    </row>
    <row r="703" ht="15.75" customHeight="1">
      <c r="G703" s="310"/>
      <c r="H703" s="310"/>
      <c r="I703" s="310"/>
      <c r="J703" s="310"/>
      <c r="K703" s="310"/>
      <c r="L703" s="310"/>
      <c r="M703" s="310"/>
      <c r="N703" s="310"/>
      <c r="O703" s="310"/>
      <c r="P703" s="310"/>
      <c r="Q703" s="310"/>
      <c r="R703" s="310"/>
    </row>
    <row r="704" ht="15.75" customHeight="1">
      <c r="G704" s="310"/>
      <c r="H704" s="310"/>
      <c r="I704" s="310"/>
      <c r="J704" s="310"/>
      <c r="K704" s="310"/>
      <c r="L704" s="310"/>
      <c r="M704" s="310"/>
      <c r="N704" s="310"/>
      <c r="O704" s="310"/>
      <c r="P704" s="310"/>
      <c r="Q704" s="310"/>
      <c r="R704" s="310"/>
    </row>
    <row r="705" ht="15.75" customHeight="1">
      <c r="G705" s="310"/>
      <c r="H705" s="310"/>
      <c r="I705" s="310"/>
      <c r="J705" s="310"/>
      <c r="K705" s="310"/>
      <c r="L705" s="310"/>
      <c r="M705" s="310"/>
      <c r="N705" s="310"/>
      <c r="O705" s="310"/>
      <c r="P705" s="310"/>
      <c r="Q705" s="310"/>
      <c r="R705" s="310"/>
    </row>
    <row r="706" ht="15.75" customHeight="1">
      <c r="G706" s="310"/>
      <c r="H706" s="310"/>
      <c r="I706" s="310"/>
      <c r="J706" s="310"/>
      <c r="K706" s="310"/>
      <c r="L706" s="310"/>
      <c r="M706" s="310"/>
      <c r="N706" s="310"/>
      <c r="O706" s="310"/>
      <c r="P706" s="310"/>
      <c r="Q706" s="310"/>
      <c r="R706" s="310"/>
    </row>
    <row r="707" ht="15.75" customHeight="1">
      <c r="G707" s="310"/>
      <c r="H707" s="310"/>
      <c r="I707" s="310"/>
      <c r="J707" s="310"/>
      <c r="K707" s="310"/>
      <c r="L707" s="310"/>
      <c r="M707" s="310"/>
      <c r="N707" s="310"/>
      <c r="O707" s="310"/>
      <c r="P707" s="310"/>
      <c r="Q707" s="310"/>
      <c r="R707" s="310"/>
    </row>
    <row r="708" ht="15.75" customHeight="1">
      <c r="G708" s="310"/>
      <c r="H708" s="310"/>
      <c r="I708" s="310"/>
      <c r="J708" s="310"/>
      <c r="K708" s="310"/>
      <c r="L708" s="310"/>
      <c r="M708" s="310"/>
      <c r="N708" s="310"/>
      <c r="O708" s="310"/>
      <c r="P708" s="310"/>
      <c r="Q708" s="310"/>
      <c r="R708" s="310"/>
    </row>
    <row r="709" ht="15.75" customHeight="1">
      <c r="G709" s="310"/>
      <c r="H709" s="310"/>
      <c r="I709" s="310"/>
      <c r="J709" s="310"/>
      <c r="K709" s="310"/>
      <c r="L709" s="310"/>
      <c r="M709" s="310"/>
      <c r="N709" s="310"/>
      <c r="O709" s="310"/>
      <c r="P709" s="310"/>
      <c r="Q709" s="310"/>
      <c r="R709" s="310"/>
    </row>
    <row r="710" ht="15.75" customHeight="1">
      <c r="G710" s="310"/>
      <c r="H710" s="310"/>
      <c r="I710" s="310"/>
      <c r="J710" s="310"/>
      <c r="K710" s="310"/>
      <c r="L710" s="310"/>
      <c r="M710" s="310"/>
      <c r="N710" s="310"/>
      <c r="O710" s="310"/>
      <c r="P710" s="310"/>
      <c r="Q710" s="310"/>
      <c r="R710" s="310"/>
    </row>
    <row r="711" ht="15.75" customHeight="1">
      <c r="G711" s="310"/>
      <c r="H711" s="310"/>
      <c r="I711" s="310"/>
      <c r="J711" s="310"/>
      <c r="K711" s="310"/>
      <c r="L711" s="310"/>
      <c r="M711" s="310"/>
      <c r="N711" s="310"/>
      <c r="O711" s="310"/>
      <c r="P711" s="310"/>
      <c r="Q711" s="310"/>
      <c r="R711" s="310"/>
    </row>
    <row r="712" ht="15.75" customHeight="1">
      <c r="G712" s="310"/>
      <c r="H712" s="310"/>
      <c r="I712" s="310"/>
      <c r="J712" s="310"/>
      <c r="K712" s="310"/>
      <c r="L712" s="310"/>
      <c r="M712" s="310"/>
      <c r="N712" s="310"/>
      <c r="O712" s="310"/>
      <c r="P712" s="310"/>
      <c r="Q712" s="310"/>
      <c r="R712" s="310"/>
    </row>
    <row r="713" ht="15.75" customHeight="1">
      <c r="G713" s="310"/>
      <c r="H713" s="310"/>
      <c r="I713" s="310"/>
      <c r="J713" s="310"/>
      <c r="K713" s="310"/>
      <c r="L713" s="310"/>
      <c r="M713" s="310"/>
      <c r="N713" s="310"/>
      <c r="O713" s="310"/>
      <c r="P713" s="310"/>
      <c r="Q713" s="310"/>
      <c r="R713" s="310"/>
    </row>
    <row r="714" ht="15.75" customHeight="1">
      <c r="G714" s="310"/>
      <c r="H714" s="310"/>
      <c r="I714" s="310"/>
      <c r="J714" s="310"/>
      <c r="K714" s="310"/>
      <c r="L714" s="310"/>
      <c r="M714" s="310"/>
      <c r="N714" s="310"/>
      <c r="O714" s="310"/>
      <c r="P714" s="310"/>
      <c r="Q714" s="310"/>
      <c r="R714" s="310"/>
    </row>
    <row r="715" ht="15.75" customHeight="1">
      <c r="G715" s="310"/>
      <c r="H715" s="310"/>
      <c r="I715" s="310"/>
      <c r="J715" s="310"/>
      <c r="K715" s="310"/>
      <c r="L715" s="310"/>
      <c r="M715" s="310"/>
      <c r="N715" s="310"/>
      <c r="O715" s="310"/>
      <c r="P715" s="310"/>
      <c r="Q715" s="310"/>
      <c r="R715" s="310"/>
    </row>
    <row r="716" ht="15.75" customHeight="1">
      <c r="G716" s="310"/>
      <c r="H716" s="310"/>
      <c r="I716" s="310"/>
      <c r="J716" s="310"/>
      <c r="K716" s="310"/>
      <c r="L716" s="310"/>
      <c r="M716" s="310"/>
      <c r="N716" s="310"/>
      <c r="O716" s="310"/>
      <c r="P716" s="310"/>
      <c r="Q716" s="310"/>
      <c r="R716" s="310"/>
    </row>
    <row r="717" ht="15.75" customHeight="1">
      <c r="G717" s="310"/>
      <c r="H717" s="310"/>
      <c r="I717" s="310"/>
      <c r="J717" s="310"/>
      <c r="K717" s="310"/>
      <c r="L717" s="310"/>
      <c r="M717" s="310"/>
      <c r="N717" s="310"/>
      <c r="O717" s="310"/>
      <c r="P717" s="310"/>
      <c r="Q717" s="310"/>
      <c r="R717" s="310"/>
    </row>
    <row r="718" ht="15.75" customHeight="1">
      <c r="G718" s="310"/>
      <c r="H718" s="310"/>
      <c r="I718" s="310"/>
      <c r="J718" s="310"/>
      <c r="K718" s="310"/>
      <c r="L718" s="310"/>
      <c r="M718" s="310"/>
      <c r="N718" s="310"/>
      <c r="O718" s="310"/>
      <c r="P718" s="310"/>
      <c r="Q718" s="310"/>
      <c r="R718" s="310"/>
    </row>
    <row r="719" ht="15.75" customHeight="1">
      <c r="G719" s="310"/>
      <c r="H719" s="310"/>
      <c r="I719" s="310"/>
      <c r="J719" s="310"/>
      <c r="K719" s="310"/>
      <c r="L719" s="310"/>
      <c r="M719" s="310"/>
      <c r="N719" s="310"/>
      <c r="O719" s="310"/>
      <c r="P719" s="310"/>
      <c r="Q719" s="310"/>
      <c r="R719" s="310"/>
    </row>
    <row r="720" ht="15.75" customHeight="1">
      <c r="G720" s="310"/>
      <c r="H720" s="310"/>
      <c r="I720" s="310"/>
      <c r="J720" s="310"/>
      <c r="K720" s="310"/>
      <c r="L720" s="310"/>
      <c r="M720" s="310"/>
      <c r="N720" s="310"/>
      <c r="O720" s="310"/>
      <c r="P720" s="310"/>
      <c r="Q720" s="310"/>
      <c r="R720" s="310"/>
    </row>
    <row r="721" ht="15.75" customHeight="1">
      <c r="G721" s="310"/>
      <c r="H721" s="310"/>
      <c r="I721" s="310"/>
      <c r="J721" s="310"/>
      <c r="K721" s="310"/>
      <c r="L721" s="310"/>
      <c r="M721" s="310"/>
      <c r="N721" s="310"/>
      <c r="O721" s="310"/>
      <c r="P721" s="310"/>
      <c r="Q721" s="310"/>
      <c r="R721" s="310"/>
    </row>
    <row r="722" ht="15.75" customHeight="1">
      <c r="G722" s="310"/>
      <c r="H722" s="310"/>
      <c r="I722" s="310"/>
      <c r="J722" s="310"/>
      <c r="K722" s="310"/>
      <c r="L722" s="310"/>
      <c r="M722" s="310"/>
      <c r="N722" s="310"/>
      <c r="O722" s="310"/>
      <c r="P722" s="310"/>
      <c r="Q722" s="310"/>
      <c r="R722" s="310"/>
    </row>
    <row r="723" ht="15.75" customHeight="1">
      <c r="G723" s="310"/>
      <c r="H723" s="310"/>
      <c r="I723" s="310"/>
      <c r="J723" s="310"/>
      <c r="K723" s="310"/>
      <c r="L723" s="310"/>
      <c r="M723" s="310"/>
      <c r="N723" s="310"/>
      <c r="O723" s="310"/>
      <c r="P723" s="310"/>
      <c r="Q723" s="310"/>
      <c r="R723" s="310"/>
    </row>
    <row r="724" ht="15.75" customHeight="1">
      <c r="G724" s="310"/>
      <c r="H724" s="310"/>
      <c r="I724" s="310"/>
      <c r="J724" s="310"/>
      <c r="K724" s="310"/>
      <c r="L724" s="310"/>
      <c r="M724" s="310"/>
      <c r="N724" s="310"/>
      <c r="O724" s="310"/>
      <c r="P724" s="310"/>
      <c r="Q724" s="310"/>
      <c r="R724" s="310"/>
    </row>
    <row r="725" ht="15.75" customHeight="1">
      <c r="G725" s="310"/>
      <c r="H725" s="310"/>
      <c r="I725" s="310"/>
      <c r="J725" s="310"/>
      <c r="K725" s="310"/>
      <c r="L725" s="310"/>
      <c r="M725" s="310"/>
      <c r="N725" s="310"/>
      <c r="O725" s="310"/>
      <c r="P725" s="310"/>
      <c r="Q725" s="310"/>
      <c r="R725" s="310"/>
    </row>
    <row r="726" ht="15.75" customHeight="1">
      <c r="G726" s="310"/>
      <c r="H726" s="310"/>
      <c r="I726" s="310"/>
      <c r="J726" s="310"/>
      <c r="K726" s="310"/>
      <c r="L726" s="310"/>
      <c r="M726" s="310"/>
      <c r="N726" s="310"/>
      <c r="O726" s="310"/>
      <c r="P726" s="310"/>
      <c r="Q726" s="310"/>
      <c r="R726" s="310"/>
    </row>
    <row r="727" ht="15.75" customHeight="1">
      <c r="G727" s="310"/>
      <c r="H727" s="310"/>
      <c r="I727" s="310"/>
      <c r="J727" s="310"/>
      <c r="K727" s="310"/>
      <c r="L727" s="310"/>
      <c r="M727" s="310"/>
      <c r="N727" s="310"/>
      <c r="O727" s="310"/>
      <c r="P727" s="310"/>
      <c r="Q727" s="310"/>
      <c r="R727" s="310"/>
    </row>
    <row r="728" ht="15.75" customHeight="1">
      <c r="G728" s="310"/>
      <c r="H728" s="310"/>
      <c r="I728" s="310"/>
      <c r="J728" s="310"/>
      <c r="K728" s="310"/>
      <c r="L728" s="310"/>
      <c r="M728" s="310"/>
      <c r="N728" s="310"/>
      <c r="O728" s="310"/>
      <c r="P728" s="310"/>
      <c r="Q728" s="310"/>
      <c r="R728" s="310"/>
    </row>
    <row r="729" ht="15.75" customHeight="1">
      <c r="G729" s="310"/>
      <c r="H729" s="310"/>
      <c r="I729" s="310"/>
      <c r="J729" s="310"/>
      <c r="K729" s="310"/>
      <c r="L729" s="310"/>
      <c r="M729" s="310"/>
      <c r="N729" s="310"/>
      <c r="O729" s="310"/>
      <c r="P729" s="310"/>
      <c r="Q729" s="310"/>
      <c r="R729" s="310"/>
    </row>
    <row r="730" ht="15.75" customHeight="1">
      <c r="G730" s="310"/>
      <c r="H730" s="310"/>
      <c r="I730" s="310"/>
      <c r="J730" s="310"/>
      <c r="K730" s="310"/>
      <c r="L730" s="310"/>
      <c r="M730" s="310"/>
      <c r="N730" s="310"/>
      <c r="O730" s="310"/>
      <c r="P730" s="310"/>
      <c r="Q730" s="310"/>
      <c r="R730" s="310"/>
    </row>
    <row r="731" ht="15.75" customHeight="1">
      <c r="G731" s="310"/>
      <c r="H731" s="310"/>
      <c r="I731" s="310"/>
      <c r="J731" s="310"/>
      <c r="K731" s="310"/>
      <c r="L731" s="310"/>
      <c r="M731" s="310"/>
      <c r="N731" s="310"/>
      <c r="O731" s="310"/>
      <c r="P731" s="310"/>
      <c r="Q731" s="310"/>
      <c r="R731" s="310"/>
    </row>
    <row r="732" ht="15.75" customHeight="1">
      <c r="G732" s="310"/>
      <c r="H732" s="310"/>
      <c r="I732" s="310"/>
      <c r="J732" s="310"/>
      <c r="K732" s="310"/>
      <c r="L732" s="310"/>
      <c r="M732" s="310"/>
      <c r="N732" s="310"/>
      <c r="O732" s="310"/>
      <c r="P732" s="310"/>
      <c r="Q732" s="310"/>
      <c r="R732" s="310"/>
    </row>
    <row r="733" ht="15.75" customHeight="1">
      <c r="G733" s="310"/>
      <c r="H733" s="310"/>
      <c r="I733" s="310"/>
      <c r="J733" s="310"/>
      <c r="K733" s="310"/>
      <c r="L733" s="310"/>
      <c r="M733" s="310"/>
      <c r="N733" s="310"/>
      <c r="O733" s="310"/>
      <c r="P733" s="310"/>
      <c r="Q733" s="310"/>
      <c r="R733" s="310"/>
    </row>
    <row r="734" ht="15.75" customHeight="1">
      <c r="G734" s="310"/>
      <c r="H734" s="310"/>
      <c r="I734" s="310"/>
      <c r="J734" s="310"/>
      <c r="K734" s="310"/>
      <c r="L734" s="310"/>
      <c r="M734" s="310"/>
      <c r="N734" s="310"/>
      <c r="O734" s="310"/>
      <c r="P734" s="310"/>
      <c r="Q734" s="310"/>
      <c r="R734" s="310"/>
    </row>
    <row r="735" ht="15.75" customHeight="1">
      <c r="G735" s="310"/>
      <c r="H735" s="310"/>
      <c r="I735" s="310"/>
      <c r="J735" s="310"/>
      <c r="K735" s="310"/>
      <c r="L735" s="310"/>
      <c r="M735" s="310"/>
      <c r="N735" s="310"/>
      <c r="O735" s="310"/>
      <c r="P735" s="310"/>
      <c r="Q735" s="310"/>
      <c r="R735" s="310"/>
    </row>
    <row r="736" ht="15.75" customHeight="1">
      <c r="G736" s="310"/>
      <c r="H736" s="310"/>
      <c r="I736" s="310"/>
      <c r="J736" s="310"/>
      <c r="K736" s="310"/>
      <c r="L736" s="310"/>
      <c r="M736" s="310"/>
      <c r="N736" s="310"/>
      <c r="O736" s="310"/>
      <c r="P736" s="310"/>
      <c r="Q736" s="310"/>
      <c r="R736" s="310"/>
    </row>
    <row r="737" ht="15.75" customHeight="1">
      <c r="G737" s="310"/>
      <c r="H737" s="310"/>
      <c r="I737" s="310"/>
      <c r="J737" s="310"/>
      <c r="K737" s="310"/>
      <c r="L737" s="310"/>
      <c r="M737" s="310"/>
      <c r="N737" s="310"/>
      <c r="O737" s="310"/>
      <c r="P737" s="310"/>
      <c r="Q737" s="310"/>
      <c r="R737" s="310"/>
    </row>
    <row r="738" ht="15.75" customHeight="1">
      <c r="G738" s="310"/>
      <c r="H738" s="310"/>
      <c r="I738" s="310"/>
      <c r="J738" s="310"/>
      <c r="K738" s="310"/>
      <c r="L738" s="310"/>
      <c r="M738" s="310"/>
      <c r="N738" s="310"/>
      <c r="O738" s="310"/>
      <c r="P738" s="310"/>
      <c r="Q738" s="310"/>
      <c r="R738" s="310"/>
    </row>
    <row r="739" ht="15.75" customHeight="1">
      <c r="G739" s="310"/>
      <c r="H739" s="310"/>
      <c r="I739" s="310"/>
      <c r="J739" s="310"/>
      <c r="K739" s="310"/>
      <c r="L739" s="310"/>
      <c r="M739" s="310"/>
      <c r="N739" s="310"/>
      <c r="O739" s="310"/>
      <c r="P739" s="310"/>
      <c r="Q739" s="310"/>
      <c r="R739" s="310"/>
    </row>
    <row r="740" ht="15.75" customHeight="1">
      <c r="G740" s="310"/>
      <c r="H740" s="310"/>
      <c r="I740" s="310"/>
      <c r="J740" s="310"/>
      <c r="K740" s="310"/>
      <c r="L740" s="310"/>
      <c r="M740" s="310"/>
      <c r="N740" s="310"/>
      <c r="O740" s="310"/>
      <c r="P740" s="310"/>
      <c r="Q740" s="310"/>
      <c r="R740" s="310"/>
    </row>
    <row r="741" ht="15.75" customHeight="1">
      <c r="G741" s="310"/>
      <c r="H741" s="310"/>
      <c r="I741" s="310"/>
      <c r="J741" s="310"/>
      <c r="K741" s="310"/>
      <c r="L741" s="310"/>
      <c r="M741" s="310"/>
      <c r="N741" s="310"/>
      <c r="O741" s="310"/>
      <c r="P741" s="310"/>
      <c r="Q741" s="310"/>
      <c r="R741" s="310"/>
    </row>
    <row r="742" ht="15.75" customHeight="1">
      <c r="G742" s="310"/>
      <c r="H742" s="310"/>
      <c r="I742" s="310"/>
      <c r="J742" s="310"/>
      <c r="K742" s="310"/>
      <c r="L742" s="310"/>
      <c r="M742" s="310"/>
      <c r="N742" s="310"/>
      <c r="O742" s="310"/>
      <c r="P742" s="310"/>
      <c r="Q742" s="310"/>
      <c r="R742" s="310"/>
    </row>
    <row r="743" ht="15.75" customHeight="1">
      <c r="G743" s="310"/>
      <c r="H743" s="310"/>
      <c r="I743" s="310"/>
      <c r="J743" s="310"/>
      <c r="K743" s="310"/>
      <c r="L743" s="310"/>
      <c r="M743" s="310"/>
      <c r="N743" s="310"/>
      <c r="O743" s="310"/>
      <c r="P743" s="310"/>
      <c r="Q743" s="310"/>
      <c r="R743" s="310"/>
    </row>
    <row r="744" ht="15.75" customHeight="1">
      <c r="G744" s="310"/>
      <c r="H744" s="310"/>
      <c r="I744" s="310"/>
      <c r="J744" s="310"/>
      <c r="K744" s="310"/>
      <c r="L744" s="310"/>
      <c r="M744" s="310"/>
      <c r="N744" s="310"/>
      <c r="O744" s="310"/>
      <c r="P744" s="310"/>
      <c r="Q744" s="310"/>
      <c r="R744" s="310"/>
    </row>
    <row r="745" ht="15.75" customHeight="1">
      <c r="G745" s="310"/>
      <c r="H745" s="310"/>
      <c r="I745" s="310"/>
      <c r="J745" s="310"/>
      <c r="K745" s="310"/>
      <c r="L745" s="310"/>
      <c r="M745" s="310"/>
      <c r="N745" s="310"/>
      <c r="O745" s="310"/>
      <c r="P745" s="310"/>
      <c r="Q745" s="310"/>
      <c r="R745" s="310"/>
    </row>
    <row r="746" ht="15.75" customHeight="1">
      <c r="G746" s="310"/>
      <c r="H746" s="310"/>
      <c r="I746" s="310"/>
      <c r="J746" s="310"/>
      <c r="K746" s="310"/>
      <c r="L746" s="310"/>
      <c r="M746" s="310"/>
      <c r="N746" s="310"/>
      <c r="O746" s="310"/>
      <c r="P746" s="310"/>
      <c r="Q746" s="310"/>
      <c r="R746" s="310"/>
    </row>
    <row r="747" ht="15.75" customHeight="1">
      <c r="G747" s="310"/>
      <c r="H747" s="310"/>
      <c r="I747" s="310"/>
      <c r="J747" s="310"/>
      <c r="K747" s="310"/>
      <c r="L747" s="310"/>
      <c r="M747" s="310"/>
      <c r="N747" s="310"/>
      <c r="O747" s="310"/>
      <c r="P747" s="310"/>
      <c r="Q747" s="310"/>
      <c r="R747" s="310"/>
    </row>
    <row r="748" ht="15.75" customHeight="1">
      <c r="G748" s="310"/>
      <c r="H748" s="310"/>
      <c r="I748" s="310"/>
      <c r="J748" s="310"/>
      <c r="K748" s="310"/>
      <c r="L748" s="310"/>
      <c r="M748" s="310"/>
      <c r="N748" s="310"/>
      <c r="O748" s="310"/>
      <c r="P748" s="310"/>
      <c r="Q748" s="310"/>
      <c r="R748" s="310"/>
    </row>
    <row r="749" ht="15.75" customHeight="1">
      <c r="G749" s="310"/>
      <c r="H749" s="310"/>
      <c r="I749" s="310"/>
      <c r="J749" s="310"/>
      <c r="K749" s="310"/>
      <c r="L749" s="310"/>
      <c r="M749" s="310"/>
      <c r="N749" s="310"/>
      <c r="O749" s="310"/>
      <c r="P749" s="310"/>
      <c r="Q749" s="310"/>
      <c r="R749" s="310"/>
    </row>
    <row r="750" ht="15.75" customHeight="1">
      <c r="G750" s="310"/>
      <c r="H750" s="310"/>
      <c r="I750" s="310"/>
      <c r="J750" s="310"/>
      <c r="K750" s="310"/>
      <c r="L750" s="310"/>
      <c r="M750" s="310"/>
      <c r="N750" s="310"/>
      <c r="O750" s="310"/>
      <c r="P750" s="310"/>
      <c r="Q750" s="310"/>
      <c r="R750" s="310"/>
    </row>
    <row r="751" ht="15.75" customHeight="1">
      <c r="G751" s="310"/>
      <c r="H751" s="310"/>
      <c r="I751" s="310"/>
      <c r="J751" s="310"/>
      <c r="K751" s="310"/>
      <c r="L751" s="310"/>
      <c r="M751" s="310"/>
      <c r="N751" s="310"/>
      <c r="O751" s="310"/>
      <c r="P751" s="310"/>
      <c r="Q751" s="310"/>
      <c r="R751" s="310"/>
    </row>
    <row r="752" ht="15.75" customHeight="1">
      <c r="G752" s="310"/>
      <c r="H752" s="310"/>
      <c r="I752" s="310"/>
      <c r="J752" s="310"/>
      <c r="K752" s="310"/>
      <c r="L752" s="310"/>
      <c r="M752" s="310"/>
      <c r="N752" s="310"/>
      <c r="O752" s="310"/>
      <c r="P752" s="310"/>
      <c r="Q752" s="310"/>
      <c r="R752" s="310"/>
    </row>
    <row r="753" ht="15.75" customHeight="1">
      <c r="G753" s="310"/>
      <c r="H753" s="310"/>
      <c r="I753" s="310"/>
      <c r="J753" s="310"/>
      <c r="K753" s="310"/>
      <c r="L753" s="310"/>
      <c r="M753" s="310"/>
      <c r="N753" s="310"/>
      <c r="O753" s="310"/>
      <c r="P753" s="310"/>
      <c r="Q753" s="310"/>
      <c r="R753" s="310"/>
    </row>
    <row r="754" ht="15.75" customHeight="1">
      <c r="G754" s="310"/>
      <c r="H754" s="310"/>
      <c r="I754" s="310"/>
      <c r="J754" s="310"/>
      <c r="K754" s="310"/>
      <c r="L754" s="310"/>
      <c r="M754" s="310"/>
      <c r="N754" s="310"/>
      <c r="O754" s="310"/>
      <c r="P754" s="310"/>
      <c r="Q754" s="310"/>
      <c r="R754" s="310"/>
    </row>
    <row r="755" ht="15.75" customHeight="1">
      <c r="G755" s="310"/>
      <c r="H755" s="310"/>
      <c r="I755" s="310"/>
      <c r="J755" s="310"/>
      <c r="K755" s="310"/>
      <c r="L755" s="310"/>
      <c r="M755" s="310"/>
      <c r="N755" s="310"/>
      <c r="O755" s="310"/>
      <c r="P755" s="310"/>
      <c r="Q755" s="310"/>
      <c r="R755" s="310"/>
    </row>
    <row r="756" ht="15.75" customHeight="1">
      <c r="G756" s="310"/>
      <c r="H756" s="310"/>
      <c r="I756" s="310"/>
      <c r="J756" s="310"/>
      <c r="K756" s="310"/>
      <c r="L756" s="310"/>
      <c r="M756" s="310"/>
      <c r="N756" s="310"/>
      <c r="O756" s="310"/>
      <c r="P756" s="310"/>
      <c r="Q756" s="310"/>
      <c r="R756" s="310"/>
    </row>
    <row r="757" ht="15.75" customHeight="1">
      <c r="G757" s="310"/>
      <c r="H757" s="310"/>
      <c r="I757" s="310"/>
      <c r="J757" s="310"/>
      <c r="K757" s="310"/>
      <c r="L757" s="310"/>
      <c r="M757" s="310"/>
      <c r="N757" s="310"/>
      <c r="O757" s="310"/>
      <c r="P757" s="310"/>
      <c r="Q757" s="310"/>
      <c r="R757" s="310"/>
    </row>
    <row r="758" ht="15.75" customHeight="1">
      <c r="G758" s="310"/>
      <c r="H758" s="310"/>
      <c r="I758" s="310"/>
      <c r="J758" s="310"/>
      <c r="K758" s="310"/>
      <c r="L758" s="310"/>
      <c r="M758" s="310"/>
      <c r="N758" s="310"/>
      <c r="O758" s="310"/>
      <c r="P758" s="310"/>
      <c r="Q758" s="310"/>
      <c r="R758" s="310"/>
    </row>
    <row r="759" ht="15.75" customHeight="1">
      <c r="G759" s="310"/>
      <c r="H759" s="310"/>
      <c r="I759" s="310"/>
      <c r="J759" s="310"/>
      <c r="K759" s="310"/>
      <c r="L759" s="310"/>
      <c r="M759" s="310"/>
      <c r="N759" s="310"/>
      <c r="O759" s="310"/>
      <c r="P759" s="310"/>
      <c r="Q759" s="310"/>
      <c r="R759" s="310"/>
    </row>
    <row r="760" ht="15.75" customHeight="1">
      <c r="G760" s="310"/>
      <c r="H760" s="310"/>
      <c r="I760" s="310"/>
      <c r="J760" s="310"/>
      <c r="K760" s="310"/>
      <c r="L760" s="310"/>
      <c r="M760" s="310"/>
      <c r="N760" s="310"/>
      <c r="O760" s="310"/>
      <c r="P760" s="310"/>
      <c r="Q760" s="310"/>
      <c r="R760" s="310"/>
    </row>
    <row r="761" ht="15.75" customHeight="1">
      <c r="G761" s="310"/>
      <c r="H761" s="310"/>
      <c r="I761" s="310"/>
      <c r="J761" s="310"/>
      <c r="K761" s="310"/>
      <c r="L761" s="310"/>
      <c r="M761" s="310"/>
      <c r="N761" s="310"/>
      <c r="O761" s="310"/>
      <c r="P761" s="310"/>
      <c r="Q761" s="310"/>
      <c r="R761" s="310"/>
    </row>
    <row r="762" ht="15.75" customHeight="1">
      <c r="G762" s="310"/>
      <c r="H762" s="310"/>
      <c r="I762" s="310"/>
      <c r="J762" s="310"/>
      <c r="K762" s="310"/>
      <c r="L762" s="310"/>
      <c r="M762" s="310"/>
      <c r="N762" s="310"/>
      <c r="O762" s="310"/>
      <c r="P762" s="310"/>
      <c r="Q762" s="310"/>
      <c r="R762" s="310"/>
    </row>
    <row r="763" ht="15.75" customHeight="1">
      <c r="G763" s="310"/>
      <c r="H763" s="310"/>
      <c r="I763" s="310"/>
      <c r="J763" s="310"/>
      <c r="K763" s="310"/>
      <c r="L763" s="310"/>
      <c r="M763" s="310"/>
      <c r="N763" s="310"/>
      <c r="O763" s="310"/>
      <c r="P763" s="310"/>
      <c r="Q763" s="310"/>
      <c r="R763" s="310"/>
    </row>
    <row r="764" ht="15.75" customHeight="1">
      <c r="G764" s="310"/>
      <c r="H764" s="310"/>
      <c r="I764" s="310"/>
      <c r="J764" s="310"/>
      <c r="K764" s="310"/>
      <c r="L764" s="310"/>
      <c r="M764" s="310"/>
      <c r="N764" s="310"/>
      <c r="O764" s="310"/>
      <c r="P764" s="310"/>
      <c r="Q764" s="310"/>
      <c r="R764" s="310"/>
    </row>
    <row r="765" ht="15.75" customHeight="1">
      <c r="G765" s="310"/>
      <c r="H765" s="310"/>
      <c r="I765" s="310"/>
      <c r="J765" s="310"/>
      <c r="K765" s="310"/>
      <c r="L765" s="310"/>
      <c r="M765" s="310"/>
      <c r="N765" s="310"/>
      <c r="O765" s="310"/>
      <c r="P765" s="310"/>
      <c r="Q765" s="310"/>
      <c r="R765" s="310"/>
    </row>
    <row r="766" ht="15.75" customHeight="1">
      <c r="G766" s="310"/>
      <c r="H766" s="310"/>
      <c r="I766" s="310"/>
      <c r="J766" s="310"/>
      <c r="K766" s="310"/>
      <c r="L766" s="310"/>
      <c r="M766" s="310"/>
      <c r="N766" s="310"/>
      <c r="O766" s="310"/>
      <c r="P766" s="310"/>
      <c r="Q766" s="310"/>
      <c r="R766" s="310"/>
    </row>
    <row r="767" ht="15.75" customHeight="1">
      <c r="G767" s="310"/>
      <c r="H767" s="310"/>
      <c r="I767" s="310"/>
      <c r="J767" s="310"/>
      <c r="K767" s="310"/>
      <c r="L767" s="310"/>
      <c r="M767" s="310"/>
      <c r="N767" s="310"/>
      <c r="O767" s="310"/>
      <c r="P767" s="310"/>
      <c r="Q767" s="310"/>
      <c r="R767" s="310"/>
    </row>
    <row r="768" ht="15.75" customHeight="1">
      <c r="G768" s="310"/>
      <c r="H768" s="310"/>
      <c r="I768" s="310"/>
      <c r="J768" s="310"/>
      <c r="K768" s="310"/>
      <c r="L768" s="310"/>
      <c r="M768" s="310"/>
      <c r="N768" s="310"/>
      <c r="O768" s="310"/>
      <c r="P768" s="310"/>
      <c r="Q768" s="310"/>
      <c r="R768" s="310"/>
    </row>
    <row r="769" ht="15.75" customHeight="1">
      <c r="G769" s="310"/>
      <c r="H769" s="310"/>
      <c r="I769" s="310"/>
      <c r="J769" s="310"/>
      <c r="K769" s="310"/>
      <c r="L769" s="310"/>
      <c r="M769" s="310"/>
      <c r="N769" s="310"/>
      <c r="O769" s="310"/>
      <c r="P769" s="310"/>
      <c r="Q769" s="310"/>
      <c r="R769" s="310"/>
    </row>
    <row r="770" ht="15.75" customHeight="1">
      <c r="G770" s="310"/>
      <c r="H770" s="310"/>
      <c r="I770" s="310"/>
      <c r="J770" s="310"/>
      <c r="K770" s="310"/>
      <c r="L770" s="310"/>
      <c r="M770" s="310"/>
      <c r="N770" s="310"/>
      <c r="O770" s="310"/>
      <c r="P770" s="310"/>
      <c r="Q770" s="310"/>
      <c r="R770" s="310"/>
    </row>
    <row r="771" ht="15.75" customHeight="1">
      <c r="G771" s="310"/>
      <c r="H771" s="310"/>
      <c r="I771" s="310"/>
      <c r="J771" s="310"/>
      <c r="K771" s="310"/>
      <c r="L771" s="310"/>
      <c r="M771" s="310"/>
      <c r="N771" s="310"/>
      <c r="O771" s="310"/>
      <c r="P771" s="310"/>
      <c r="Q771" s="310"/>
      <c r="R771" s="310"/>
    </row>
    <row r="772" ht="15.75" customHeight="1">
      <c r="G772" s="310"/>
      <c r="H772" s="310"/>
      <c r="I772" s="310"/>
      <c r="J772" s="310"/>
      <c r="K772" s="310"/>
      <c r="L772" s="310"/>
      <c r="M772" s="310"/>
      <c r="N772" s="310"/>
      <c r="O772" s="310"/>
      <c r="P772" s="310"/>
      <c r="Q772" s="310"/>
      <c r="R772" s="310"/>
    </row>
    <row r="773" ht="15.75" customHeight="1">
      <c r="G773" s="310"/>
      <c r="H773" s="310"/>
      <c r="I773" s="310"/>
      <c r="J773" s="310"/>
      <c r="K773" s="310"/>
      <c r="L773" s="310"/>
      <c r="M773" s="310"/>
      <c r="N773" s="310"/>
      <c r="O773" s="310"/>
      <c r="P773" s="310"/>
      <c r="Q773" s="310"/>
      <c r="R773" s="310"/>
    </row>
    <row r="774" ht="15.75" customHeight="1">
      <c r="G774" s="310"/>
      <c r="H774" s="310"/>
      <c r="I774" s="310"/>
      <c r="J774" s="310"/>
      <c r="K774" s="310"/>
      <c r="L774" s="310"/>
      <c r="M774" s="310"/>
      <c r="N774" s="310"/>
      <c r="O774" s="310"/>
      <c r="P774" s="310"/>
      <c r="Q774" s="310"/>
      <c r="R774" s="310"/>
    </row>
    <row r="775" ht="15.75" customHeight="1">
      <c r="G775" s="310"/>
      <c r="H775" s="310"/>
      <c r="I775" s="310"/>
      <c r="J775" s="310"/>
      <c r="K775" s="310"/>
      <c r="L775" s="310"/>
      <c r="M775" s="310"/>
      <c r="N775" s="310"/>
      <c r="O775" s="310"/>
      <c r="P775" s="310"/>
      <c r="Q775" s="310"/>
      <c r="R775" s="310"/>
    </row>
    <row r="776" ht="15.75" customHeight="1">
      <c r="G776" s="310"/>
      <c r="H776" s="310"/>
      <c r="I776" s="310"/>
      <c r="J776" s="310"/>
      <c r="K776" s="310"/>
      <c r="L776" s="310"/>
      <c r="M776" s="310"/>
      <c r="N776" s="310"/>
      <c r="O776" s="310"/>
      <c r="P776" s="310"/>
      <c r="Q776" s="310"/>
      <c r="R776" s="310"/>
    </row>
    <row r="777" ht="15.75" customHeight="1">
      <c r="G777" s="310"/>
      <c r="H777" s="310"/>
      <c r="I777" s="310"/>
      <c r="J777" s="310"/>
      <c r="K777" s="310"/>
      <c r="L777" s="310"/>
      <c r="M777" s="310"/>
      <c r="N777" s="310"/>
      <c r="O777" s="310"/>
      <c r="P777" s="310"/>
      <c r="Q777" s="310"/>
      <c r="R777" s="310"/>
    </row>
    <row r="778" ht="15.75" customHeight="1">
      <c r="G778" s="310"/>
      <c r="H778" s="310"/>
      <c r="I778" s="310"/>
      <c r="J778" s="310"/>
      <c r="K778" s="310"/>
      <c r="L778" s="310"/>
      <c r="M778" s="310"/>
      <c r="N778" s="310"/>
      <c r="O778" s="310"/>
      <c r="P778" s="310"/>
      <c r="Q778" s="310"/>
      <c r="R778" s="310"/>
    </row>
    <row r="779" ht="15.75" customHeight="1">
      <c r="G779" s="310"/>
      <c r="H779" s="310"/>
      <c r="I779" s="310"/>
      <c r="J779" s="310"/>
      <c r="K779" s="310"/>
      <c r="L779" s="310"/>
      <c r="M779" s="310"/>
      <c r="N779" s="310"/>
      <c r="O779" s="310"/>
      <c r="P779" s="310"/>
      <c r="Q779" s="310"/>
      <c r="R779" s="310"/>
    </row>
    <row r="780" ht="15.75" customHeight="1">
      <c r="G780" s="310"/>
      <c r="H780" s="310"/>
      <c r="I780" s="310"/>
      <c r="J780" s="310"/>
      <c r="K780" s="310"/>
      <c r="L780" s="310"/>
      <c r="M780" s="310"/>
      <c r="N780" s="310"/>
      <c r="O780" s="310"/>
      <c r="P780" s="310"/>
      <c r="Q780" s="310"/>
      <c r="R780" s="310"/>
    </row>
    <row r="781" ht="15.75" customHeight="1">
      <c r="G781" s="310"/>
      <c r="H781" s="310"/>
      <c r="I781" s="310"/>
      <c r="J781" s="310"/>
      <c r="K781" s="310"/>
      <c r="L781" s="310"/>
      <c r="M781" s="310"/>
      <c r="N781" s="310"/>
      <c r="O781" s="310"/>
      <c r="P781" s="310"/>
      <c r="Q781" s="310"/>
      <c r="R781" s="310"/>
    </row>
    <row r="782" ht="15.75" customHeight="1">
      <c r="G782" s="310"/>
      <c r="H782" s="310"/>
      <c r="I782" s="310"/>
      <c r="J782" s="310"/>
      <c r="K782" s="310"/>
      <c r="L782" s="310"/>
      <c r="M782" s="310"/>
      <c r="N782" s="310"/>
      <c r="O782" s="310"/>
      <c r="P782" s="310"/>
      <c r="Q782" s="310"/>
      <c r="R782" s="310"/>
    </row>
    <row r="783" ht="15.75" customHeight="1">
      <c r="G783" s="310"/>
      <c r="H783" s="310"/>
      <c r="I783" s="310"/>
      <c r="J783" s="310"/>
      <c r="K783" s="310"/>
      <c r="L783" s="310"/>
      <c r="M783" s="310"/>
      <c r="N783" s="310"/>
      <c r="O783" s="310"/>
      <c r="P783" s="310"/>
      <c r="Q783" s="310"/>
      <c r="R783" s="310"/>
    </row>
    <row r="784" ht="15.75" customHeight="1">
      <c r="G784" s="310"/>
      <c r="H784" s="310"/>
      <c r="I784" s="310"/>
      <c r="J784" s="310"/>
      <c r="K784" s="310"/>
      <c r="L784" s="310"/>
      <c r="M784" s="310"/>
      <c r="N784" s="310"/>
      <c r="O784" s="310"/>
      <c r="P784" s="310"/>
      <c r="Q784" s="310"/>
      <c r="R784" s="310"/>
    </row>
    <row r="785" ht="15.75" customHeight="1">
      <c r="G785" s="310"/>
      <c r="H785" s="310"/>
      <c r="I785" s="310"/>
      <c r="J785" s="310"/>
      <c r="K785" s="310"/>
      <c r="L785" s="310"/>
      <c r="M785" s="310"/>
      <c r="N785" s="310"/>
      <c r="O785" s="310"/>
      <c r="P785" s="310"/>
      <c r="Q785" s="310"/>
      <c r="R785" s="310"/>
    </row>
    <row r="786" ht="15.75" customHeight="1">
      <c r="G786" s="310"/>
      <c r="H786" s="310"/>
      <c r="I786" s="310"/>
      <c r="J786" s="310"/>
      <c r="K786" s="310"/>
      <c r="L786" s="310"/>
      <c r="M786" s="310"/>
      <c r="N786" s="310"/>
      <c r="O786" s="310"/>
      <c r="P786" s="310"/>
      <c r="Q786" s="310"/>
      <c r="R786" s="310"/>
    </row>
    <row r="787" ht="15.75" customHeight="1">
      <c r="G787" s="310"/>
      <c r="H787" s="310"/>
      <c r="I787" s="310"/>
      <c r="J787" s="310"/>
      <c r="K787" s="310"/>
      <c r="L787" s="310"/>
      <c r="M787" s="310"/>
      <c r="N787" s="310"/>
      <c r="O787" s="310"/>
      <c r="P787" s="310"/>
      <c r="Q787" s="310"/>
      <c r="R787" s="310"/>
    </row>
    <row r="788" ht="15.75" customHeight="1">
      <c r="G788" s="310"/>
      <c r="H788" s="310"/>
      <c r="I788" s="310"/>
      <c r="J788" s="310"/>
      <c r="K788" s="310"/>
      <c r="L788" s="310"/>
      <c r="M788" s="310"/>
      <c r="N788" s="310"/>
      <c r="O788" s="310"/>
      <c r="P788" s="310"/>
      <c r="Q788" s="310"/>
      <c r="R788" s="310"/>
    </row>
    <row r="789" ht="15.75" customHeight="1">
      <c r="G789" s="310"/>
      <c r="H789" s="310"/>
      <c r="I789" s="310"/>
      <c r="J789" s="310"/>
      <c r="K789" s="310"/>
      <c r="L789" s="310"/>
      <c r="M789" s="310"/>
      <c r="N789" s="310"/>
      <c r="O789" s="310"/>
      <c r="P789" s="310"/>
      <c r="Q789" s="310"/>
      <c r="R789" s="310"/>
    </row>
    <row r="790" ht="15.75" customHeight="1">
      <c r="G790" s="310"/>
      <c r="H790" s="310"/>
      <c r="I790" s="310"/>
      <c r="J790" s="310"/>
      <c r="K790" s="310"/>
      <c r="L790" s="310"/>
      <c r="M790" s="310"/>
      <c r="N790" s="310"/>
      <c r="O790" s="310"/>
      <c r="P790" s="310"/>
      <c r="Q790" s="310"/>
      <c r="R790" s="310"/>
    </row>
    <row r="791" ht="15.75" customHeight="1">
      <c r="G791" s="310"/>
      <c r="H791" s="310"/>
      <c r="I791" s="310"/>
      <c r="J791" s="310"/>
      <c r="K791" s="310"/>
      <c r="L791" s="310"/>
      <c r="M791" s="310"/>
      <c r="N791" s="310"/>
      <c r="O791" s="310"/>
      <c r="P791" s="310"/>
      <c r="Q791" s="310"/>
      <c r="R791" s="310"/>
    </row>
    <row r="792" ht="15.75" customHeight="1">
      <c r="G792" s="310"/>
      <c r="H792" s="310"/>
      <c r="I792" s="310"/>
      <c r="J792" s="310"/>
      <c r="K792" s="310"/>
      <c r="L792" s="310"/>
      <c r="M792" s="310"/>
      <c r="N792" s="310"/>
      <c r="O792" s="310"/>
      <c r="P792" s="310"/>
      <c r="Q792" s="310"/>
      <c r="R792" s="310"/>
    </row>
    <row r="793" ht="15.75" customHeight="1">
      <c r="G793" s="310"/>
      <c r="H793" s="310"/>
      <c r="I793" s="310"/>
      <c r="J793" s="310"/>
      <c r="K793" s="310"/>
      <c r="L793" s="310"/>
      <c r="M793" s="310"/>
      <c r="N793" s="310"/>
      <c r="O793" s="310"/>
      <c r="P793" s="310"/>
      <c r="Q793" s="310"/>
      <c r="R793" s="310"/>
    </row>
    <row r="794" ht="15.75" customHeight="1">
      <c r="G794" s="310"/>
      <c r="H794" s="310"/>
      <c r="I794" s="310"/>
      <c r="J794" s="310"/>
      <c r="K794" s="310"/>
      <c r="L794" s="310"/>
      <c r="M794" s="310"/>
      <c r="N794" s="310"/>
      <c r="O794" s="310"/>
      <c r="P794" s="310"/>
      <c r="Q794" s="310"/>
      <c r="R794" s="310"/>
    </row>
    <row r="795" ht="15.75" customHeight="1">
      <c r="G795" s="310"/>
      <c r="H795" s="310"/>
      <c r="I795" s="310"/>
      <c r="J795" s="310"/>
      <c r="K795" s="310"/>
      <c r="L795" s="310"/>
      <c r="M795" s="310"/>
      <c r="N795" s="310"/>
      <c r="O795" s="310"/>
      <c r="P795" s="310"/>
      <c r="Q795" s="310"/>
      <c r="R795" s="310"/>
    </row>
    <row r="796" ht="15.75" customHeight="1">
      <c r="G796" s="310"/>
      <c r="H796" s="310"/>
      <c r="I796" s="310"/>
      <c r="J796" s="310"/>
      <c r="K796" s="310"/>
      <c r="L796" s="310"/>
      <c r="M796" s="310"/>
      <c r="N796" s="310"/>
      <c r="O796" s="310"/>
      <c r="P796" s="310"/>
      <c r="Q796" s="310"/>
      <c r="R796" s="310"/>
    </row>
    <row r="797" ht="15.75" customHeight="1">
      <c r="G797" s="310"/>
      <c r="H797" s="310"/>
      <c r="I797" s="310"/>
      <c r="J797" s="310"/>
      <c r="K797" s="310"/>
      <c r="L797" s="310"/>
      <c r="M797" s="310"/>
      <c r="N797" s="310"/>
      <c r="O797" s="310"/>
      <c r="P797" s="310"/>
      <c r="Q797" s="310"/>
      <c r="R797" s="310"/>
    </row>
    <row r="798" ht="15.75" customHeight="1">
      <c r="G798" s="310"/>
      <c r="H798" s="310"/>
      <c r="I798" s="310"/>
      <c r="J798" s="310"/>
      <c r="K798" s="310"/>
      <c r="L798" s="310"/>
      <c r="M798" s="310"/>
      <c r="N798" s="310"/>
      <c r="O798" s="310"/>
      <c r="P798" s="310"/>
      <c r="Q798" s="310"/>
      <c r="R798" s="310"/>
    </row>
    <row r="799" ht="15.75" customHeight="1">
      <c r="G799" s="310"/>
      <c r="H799" s="310"/>
      <c r="I799" s="310"/>
      <c r="J799" s="310"/>
      <c r="K799" s="310"/>
      <c r="L799" s="310"/>
      <c r="M799" s="310"/>
      <c r="N799" s="310"/>
      <c r="O799" s="310"/>
      <c r="P799" s="310"/>
      <c r="Q799" s="310"/>
      <c r="R799" s="310"/>
    </row>
    <row r="800" ht="15.75" customHeight="1">
      <c r="G800" s="310"/>
      <c r="H800" s="310"/>
      <c r="I800" s="310"/>
      <c r="J800" s="310"/>
      <c r="K800" s="310"/>
      <c r="L800" s="310"/>
      <c r="M800" s="310"/>
      <c r="N800" s="310"/>
      <c r="O800" s="310"/>
      <c r="P800" s="310"/>
      <c r="Q800" s="310"/>
      <c r="R800" s="310"/>
    </row>
    <row r="801" ht="15.75" customHeight="1">
      <c r="G801" s="310"/>
      <c r="H801" s="310"/>
      <c r="I801" s="310"/>
      <c r="J801" s="310"/>
      <c r="K801" s="310"/>
      <c r="L801" s="310"/>
      <c r="M801" s="310"/>
      <c r="N801" s="310"/>
      <c r="O801" s="310"/>
      <c r="P801" s="310"/>
      <c r="Q801" s="310"/>
      <c r="R801" s="310"/>
    </row>
    <row r="802" ht="15.75" customHeight="1">
      <c r="G802" s="310"/>
      <c r="H802" s="310"/>
      <c r="I802" s="310"/>
      <c r="J802" s="310"/>
      <c r="K802" s="310"/>
      <c r="L802" s="310"/>
      <c r="M802" s="310"/>
      <c r="N802" s="310"/>
      <c r="O802" s="310"/>
      <c r="P802" s="310"/>
      <c r="Q802" s="310"/>
      <c r="R802" s="310"/>
    </row>
    <row r="803" ht="15.75" customHeight="1">
      <c r="G803" s="310"/>
      <c r="H803" s="310"/>
      <c r="I803" s="310"/>
      <c r="J803" s="310"/>
      <c r="K803" s="310"/>
      <c r="L803" s="310"/>
      <c r="M803" s="310"/>
      <c r="N803" s="310"/>
      <c r="O803" s="310"/>
      <c r="P803" s="310"/>
      <c r="Q803" s="310"/>
      <c r="R803" s="310"/>
    </row>
    <row r="804" ht="15.75" customHeight="1">
      <c r="G804" s="310"/>
      <c r="H804" s="310"/>
      <c r="I804" s="310"/>
      <c r="J804" s="310"/>
      <c r="K804" s="310"/>
      <c r="L804" s="310"/>
      <c r="M804" s="310"/>
      <c r="N804" s="310"/>
      <c r="O804" s="310"/>
      <c r="P804" s="310"/>
      <c r="Q804" s="310"/>
      <c r="R804" s="310"/>
    </row>
    <row r="805" ht="15.75" customHeight="1">
      <c r="G805" s="310"/>
      <c r="H805" s="310"/>
      <c r="I805" s="310"/>
      <c r="J805" s="310"/>
      <c r="K805" s="310"/>
      <c r="L805" s="310"/>
      <c r="M805" s="310"/>
      <c r="N805" s="310"/>
      <c r="O805" s="310"/>
      <c r="P805" s="310"/>
      <c r="Q805" s="310"/>
      <c r="R805" s="310"/>
    </row>
    <row r="806" ht="15.75" customHeight="1">
      <c r="G806" s="310"/>
      <c r="H806" s="310"/>
      <c r="I806" s="310"/>
      <c r="J806" s="310"/>
      <c r="K806" s="310"/>
      <c r="L806" s="310"/>
      <c r="M806" s="310"/>
      <c r="N806" s="310"/>
      <c r="O806" s="310"/>
      <c r="P806" s="310"/>
      <c r="Q806" s="310"/>
      <c r="R806" s="310"/>
    </row>
    <row r="807" ht="15.75" customHeight="1">
      <c r="G807" s="310"/>
      <c r="H807" s="310"/>
      <c r="I807" s="310"/>
      <c r="J807" s="310"/>
      <c r="K807" s="310"/>
      <c r="L807" s="310"/>
      <c r="M807" s="310"/>
      <c r="N807" s="310"/>
      <c r="O807" s="310"/>
      <c r="P807" s="310"/>
      <c r="Q807" s="310"/>
      <c r="R807" s="310"/>
    </row>
    <row r="808" ht="15.75" customHeight="1">
      <c r="G808" s="310"/>
      <c r="H808" s="310"/>
      <c r="I808" s="310"/>
      <c r="J808" s="310"/>
      <c r="K808" s="310"/>
      <c r="L808" s="310"/>
      <c r="M808" s="310"/>
      <c r="N808" s="310"/>
      <c r="O808" s="310"/>
      <c r="P808" s="310"/>
      <c r="Q808" s="310"/>
      <c r="R808" s="310"/>
    </row>
    <row r="809" ht="15.75" customHeight="1">
      <c r="G809" s="310"/>
      <c r="H809" s="310"/>
      <c r="I809" s="310"/>
      <c r="J809" s="310"/>
      <c r="K809" s="310"/>
      <c r="L809" s="310"/>
      <c r="M809" s="310"/>
      <c r="N809" s="310"/>
      <c r="O809" s="310"/>
      <c r="P809" s="310"/>
      <c r="Q809" s="310"/>
      <c r="R809" s="310"/>
    </row>
    <row r="810" ht="15.75" customHeight="1">
      <c r="G810" s="310"/>
      <c r="H810" s="310"/>
      <c r="I810" s="310"/>
      <c r="J810" s="310"/>
      <c r="K810" s="310"/>
      <c r="L810" s="310"/>
      <c r="M810" s="310"/>
      <c r="N810" s="310"/>
      <c r="O810" s="310"/>
      <c r="P810" s="310"/>
      <c r="Q810" s="310"/>
      <c r="R810" s="310"/>
    </row>
    <row r="811" ht="15.75" customHeight="1">
      <c r="G811" s="310"/>
      <c r="H811" s="310"/>
      <c r="I811" s="310"/>
      <c r="J811" s="310"/>
      <c r="K811" s="310"/>
      <c r="L811" s="310"/>
      <c r="M811" s="310"/>
      <c r="N811" s="310"/>
      <c r="O811" s="310"/>
      <c r="P811" s="310"/>
      <c r="Q811" s="310"/>
      <c r="R811" s="310"/>
    </row>
    <row r="812" ht="15.75" customHeight="1">
      <c r="G812" s="310"/>
      <c r="H812" s="310"/>
      <c r="I812" s="310"/>
      <c r="J812" s="310"/>
      <c r="K812" s="310"/>
      <c r="L812" s="310"/>
      <c r="M812" s="310"/>
      <c r="N812" s="310"/>
      <c r="O812" s="310"/>
      <c r="P812" s="310"/>
      <c r="Q812" s="310"/>
      <c r="R812" s="310"/>
    </row>
    <row r="813" ht="15.75" customHeight="1">
      <c r="G813" s="310"/>
      <c r="H813" s="310"/>
      <c r="I813" s="310"/>
      <c r="J813" s="310"/>
      <c r="K813" s="310"/>
      <c r="L813" s="310"/>
      <c r="M813" s="310"/>
      <c r="N813" s="310"/>
      <c r="O813" s="310"/>
      <c r="P813" s="310"/>
      <c r="Q813" s="310"/>
      <c r="R813" s="310"/>
    </row>
    <row r="814" ht="15.75" customHeight="1">
      <c r="G814" s="310"/>
      <c r="H814" s="310"/>
      <c r="I814" s="310"/>
      <c r="J814" s="310"/>
      <c r="K814" s="310"/>
      <c r="L814" s="310"/>
      <c r="M814" s="310"/>
      <c r="N814" s="310"/>
      <c r="O814" s="310"/>
      <c r="P814" s="310"/>
      <c r="Q814" s="310"/>
      <c r="R814" s="310"/>
    </row>
    <row r="815" ht="15.75" customHeight="1">
      <c r="G815" s="310"/>
      <c r="H815" s="310"/>
      <c r="I815" s="310"/>
      <c r="J815" s="310"/>
      <c r="K815" s="310"/>
      <c r="L815" s="310"/>
      <c r="M815" s="310"/>
      <c r="N815" s="310"/>
      <c r="O815" s="310"/>
      <c r="P815" s="310"/>
      <c r="Q815" s="310"/>
      <c r="R815" s="310"/>
    </row>
    <row r="816" ht="15.75" customHeight="1">
      <c r="G816" s="310"/>
      <c r="H816" s="310"/>
      <c r="I816" s="310"/>
      <c r="J816" s="310"/>
      <c r="K816" s="310"/>
      <c r="L816" s="310"/>
      <c r="M816" s="310"/>
      <c r="N816" s="310"/>
      <c r="O816" s="310"/>
      <c r="P816" s="310"/>
      <c r="Q816" s="310"/>
      <c r="R816" s="310"/>
    </row>
    <row r="817" ht="15.75" customHeight="1">
      <c r="G817" s="310"/>
      <c r="H817" s="310"/>
      <c r="I817" s="310"/>
      <c r="J817" s="310"/>
      <c r="K817" s="310"/>
      <c r="L817" s="310"/>
      <c r="M817" s="310"/>
      <c r="N817" s="310"/>
      <c r="O817" s="310"/>
      <c r="P817" s="310"/>
      <c r="Q817" s="310"/>
      <c r="R817" s="310"/>
    </row>
    <row r="818" ht="15.75" customHeight="1">
      <c r="G818" s="310"/>
      <c r="H818" s="310"/>
      <c r="I818" s="310"/>
      <c r="J818" s="310"/>
      <c r="K818" s="310"/>
      <c r="L818" s="310"/>
      <c r="M818" s="310"/>
      <c r="N818" s="310"/>
      <c r="O818" s="310"/>
      <c r="P818" s="310"/>
      <c r="Q818" s="310"/>
      <c r="R818" s="310"/>
    </row>
    <row r="819" ht="15.75" customHeight="1">
      <c r="G819" s="310"/>
      <c r="H819" s="310"/>
      <c r="I819" s="310"/>
      <c r="J819" s="310"/>
      <c r="K819" s="310"/>
      <c r="L819" s="310"/>
      <c r="M819" s="310"/>
      <c r="N819" s="310"/>
      <c r="O819" s="310"/>
      <c r="P819" s="310"/>
      <c r="Q819" s="310"/>
      <c r="R819" s="310"/>
    </row>
    <row r="820" ht="15.75" customHeight="1">
      <c r="G820" s="310"/>
      <c r="H820" s="310"/>
      <c r="I820" s="310"/>
      <c r="J820" s="310"/>
      <c r="K820" s="310"/>
      <c r="L820" s="310"/>
      <c r="M820" s="310"/>
      <c r="N820" s="310"/>
      <c r="O820" s="310"/>
      <c r="P820" s="310"/>
      <c r="Q820" s="310"/>
      <c r="R820" s="310"/>
    </row>
    <row r="821" ht="15.75" customHeight="1">
      <c r="G821" s="310"/>
      <c r="H821" s="310"/>
      <c r="I821" s="310"/>
      <c r="J821" s="310"/>
      <c r="K821" s="310"/>
      <c r="L821" s="310"/>
      <c r="M821" s="310"/>
      <c r="N821" s="310"/>
      <c r="O821" s="310"/>
      <c r="P821" s="310"/>
      <c r="Q821" s="310"/>
      <c r="R821" s="310"/>
    </row>
    <row r="822" ht="15.75" customHeight="1">
      <c r="G822" s="310"/>
      <c r="H822" s="310"/>
      <c r="I822" s="310"/>
      <c r="J822" s="310"/>
      <c r="K822" s="310"/>
      <c r="L822" s="310"/>
      <c r="M822" s="310"/>
      <c r="N822" s="310"/>
      <c r="O822" s="310"/>
      <c r="P822" s="310"/>
      <c r="Q822" s="310"/>
      <c r="R822" s="310"/>
    </row>
    <row r="823" ht="15.75" customHeight="1">
      <c r="G823" s="310"/>
      <c r="H823" s="310"/>
      <c r="I823" s="310"/>
      <c r="J823" s="310"/>
      <c r="K823" s="310"/>
      <c r="L823" s="310"/>
      <c r="M823" s="310"/>
      <c r="N823" s="310"/>
      <c r="O823" s="310"/>
      <c r="P823" s="310"/>
      <c r="Q823" s="310"/>
      <c r="R823" s="310"/>
    </row>
    <row r="824" ht="15.75" customHeight="1">
      <c r="G824" s="310"/>
      <c r="H824" s="310"/>
      <c r="I824" s="310"/>
      <c r="J824" s="310"/>
      <c r="K824" s="310"/>
      <c r="L824" s="310"/>
      <c r="M824" s="310"/>
      <c r="N824" s="310"/>
      <c r="O824" s="310"/>
      <c r="P824" s="310"/>
      <c r="Q824" s="310"/>
      <c r="R824" s="310"/>
    </row>
    <row r="825" ht="15.75" customHeight="1">
      <c r="G825" s="310"/>
      <c r="H825" s="310"/>
      <c r="I825" s="310"/>
      <c r="J825" s="310"/>
      <c r="K825" s="310"/>
      <c r="L825" s="310"/>
      <c r="M825" s="310"/>
      <c r="N825" s="310"/>
      <c r="O825" s="310"/>
      <c r="P825" s="310"/>
      <c r="Q825" s="310"/>
      <c r="R825" s="310"/>
    </row>
    <row r="826" ht="15.75" customHeight="1">
      <c r="G826" s="310"/>
      <c r="H826" s="310"/>
      <c r="I826" s="310"/>
      <c r="J826" s="310"/>
      <c r="K826" s="310"/>
      <c r="L826" s="310"/>
      <c r="M826" s="310"/>
      <c r="N826" s="310"/>
      <c r="O826" s="310"/>
      <c r="P826" s="310"/>
      <c r="Q826" s="310"/>
      <c r="R826" s="310"/>
    </row>
    <row r="827" ht="15.75" customHeight="1">
      <c r="G827" s="310"/>
      <c r="H827" s="310"/>
      <c r="I827" s="310"/>
      <c r="J827" s="310"/>
      <c r="K827" s="310"/>
      <c r="L827" s="310"/>
      <c r="M827" s="310"/>
      <c r="N827" s="310"/>
      <c r="O827" s="310"/>
      <c r="P827" s="310"/>
      <c r="Q827" s="310"/>
      <c r="R827" s="310"/>
    </row>
    <row r="828" ht="15.75" customHeight="1">
      <c r="G828" s="310"/>
      <c r="H828" s="310"/>
      <c r="I828" s="310"/>
      <c r="J828" s="310"/>
      <c r="K828" s="310"/>
      <c r="L828" s="310"/>
      <c r="M828" s="310"/>
      <c r="N828" s="310"/>
      <c r="O828" s="310"/>
      <c r="P828" s="310"/>
      <c r="Q828" s="310"/>
      <c r="R828" s="310"/>
    </row>
    <row r="829" ht="15.75" customHeight="1">
      <c r="G829" s="310"/>
      <c r="H829" s="310"/>
      <c r="I829" s="310"/>
      <c r="J829" s="310"/>
      <c r="K829" s="310"/>
      <c r="L829" s="310"/>
      <c r="M829" s="310"/>
      <c r="N829" s="310"/>
      <c r="O829" s="310"/>
      <c r="P829" s="310"/>
      <c r="Q829" s="310"/>
      <c r="R829" s="310"/>
    </row>
    <row r="830" ht="15.75" customHeight="1">
      <c r="G830" s="310"/>
      <c r="H830" s="310"/>
      <c r="I830" s="310"/>
      <c r="J830" s="310"/>
      <c r="K830" s="310"/>
      <c r="L830" s="310"/>
      <c r="M830" s="310"/>
      <c r="N830" s="310"/>
      <c r="O830" s="310"/>
      <c r="P830" s="310"/>
      <c r="Q830" s="310"/>
      <c r="R830" s="310"/>
    </row>
    <row r="831" ht="15.75" customHeight="1">
      <c r="G831" s="310"/>
      <c r="H831" s="310"/>
      <c r="I831" s="310"/>
      <c r="J831" s="310"/>
      <c r="K831" s="310"/>
      <c r="L831" s="310"/>
      <c r="M831" s="310"/>
      <c r="N831" s="310"/>
      <c r="O831" s="310"/>
      <c r="P831" s="310"/>
      <c r="Q831" s="310"/>
      <c r="R831" s="310"/>
    </row>
    <row r="832" ht="15.75" customHeight="1">
      <c r="G832" s="310"/>
      <c r="H832" s="310"/>
      <c r="I832" s="310"/>
      <c r="J832" s="310"/>
      <c r="K832" s="310"/>
      <c r="L832" s="310"/>
      <c r="M832" s="310"/>
      <c r="N832" s="310"/>
      <c r="O832" s="310"/>
      <c r="P832" s="310"/>
      <c r="Q832" s="310"/>
      <c r="R832" s="310"/>
    </row>
    <row r="833" ht="15.75" customHeight="1">
      <c r="G833" s="310"/>
      <c r="H833" s="310"/>
      <c r="I833" s="310"/>
      <c r="J833" s="310"/>
      <c r="K833" s="310"/>
      <c r="L833" s="310"/>
      <c r="M833" s="310"/>
      <c r="N833" s="310"/>
      <c r="O833" s="310"/>
      <c r="P833" s="310"/>
      <c r="Q833" s="310"/>
      <c r="R833" s="310"/>
    </row>
    <row r="834" ht="15.75" customHeight="1">
      <c r="G834" s="310"/>
      <c r="H834" s="310"/>
      <c r="I834" s="310"/>
      <c r="J834" s="310"/>
      <c r="K834" s="310"/>
      <c r="L834" s="310"/>
      <c r="M834" s="310"/>
      <c r="N834" s="310"/>
      <c r="O834" s="310"/>
      <c r="P834" s="310"/>
      <c r="Q834" s="310"/>
      <c r="R834" s="310"/>
    </row>
    <row r="835" ht="15.75" customHeight="1">
      <c r="G835" s="310"/>
      <c r="H835" s="310"/>
      <c r="I835" s="310"/>
      <c r="J835" s="310"/>
      <c r="K835" s="310"/>
      <c r="L835" s="310"/>
      <c r="M835" s="310"/>
      <c r="N835" s="310"/>
      <c r="O835" s="310"/>
      <c r="P835" s="310"/>
      <c r="Q835" s="310"/>
      <c r="R835" s="310"/>
    </row>
    <row r="836" ht="15.75" customHeight="1">
      <c r="G836" s="310"/>
      <c r="H836" s="310"/>
      <c r="I836" s="310"/>
      <c r="J836" s="310"/>
      <c r="K836" s="310"/>
      <c r="L836" s="310"/>
      <c r="M836" s="310"/>
      <c r="N836" s="310"/>
      <c r="O836" s="310"/>
      <c r="P836" s="310"/>
      <c r="Q836" s="310"/>
      <c r="R836" s="310"/>
    </row>
    <row r="837" ht="15.75" customHeight="1">
      <c r="G837" s="310"/>
      <c r="H837" s="310"/>
      <c r="I837" s="310"/>
      <c r="J837" s="310"/>
      <c r="K837" s="310"/>
      <c r="L837" s="310"/>
      <c r="M837" s="310"/>
      <c r="N837" s="310"/>
      <c r="O837" s="310"/>
      <c r="P837" s="310"/>
      <c r="Q837" s="310"/>
      <c r="R837" s="310"/>
    </row>
    <row r="838" ht="15.75" customHeight="1">
      <c r="G838" s="310"/>
      <c r="H838" s="310"/>
      <c r="I838" s="310"/>
      <c r="J838" s="310"/>
      <c r="K838" s="310"/>
      <c r="L838" s="310"/>
      <c r="M838" s="310"/>
      <c r="N838" s="310"/>
      <c r="O838" s="310"/>
      <c r="P838" s="310"/>
      <c r="Q838" s="310"/>
      <c r="R838" s="310"/>
    </row>
    <row r="839" ht="15.75" customHeight="1">
      <c r="G839" s="310"/>
      <c r="H839" s="310"/>
      <c r="I839" s="310"/>
      <c r="J839" s="310"/>
      <c r="K839" s="310"/>
      <c r="L839" s="310"/>
      <c r="M839" s="310"/>
      <c r="N839" s="310"/>
      <c r="O839" s="310"/>
      <c r="P839" s="310"/>
      <c r="Q839" s="310"/>
      <c r="R839" s="310"/>
    </row>
    <row r="840" ht="15.75" customHeight="1">
      <c r="G840" s="310"/>
      <c r="H840" s="310"/>
      <c r="I840" s="310"/>
      <c r="J840" s="310"/>
      <c r="K840" s="310"/>
      <c r="L840" s="310"/>
      <c r="M840" s="310"/>
      <c r="N840" s="310"/>
      <c r="O840" s="310"/>
      <c r="P840" s="310"/>
      <c r="Q840" s="310"/>
      <c r="R840" s="310"/>
    </row>
    <row r="841" ht="15.75" customHeight="1">
      <c r="G841" s="310"/>
      <c r="H841" s="310"/>
      <c r="I841" s="310"/>
      <c r="J841" s="310"/>
      <c r="K841" s="310"/>
      <c r="L841" s="310"/>
      <c r="M841" s="310"/>
      <c r="N841" s="310"/>
      <c r="O841" s="310"/>
      <c r="P841" s="310"/>
      <c r="Q841" s="310"/>
      <c r="R841" s="310"/>
    </row>
    <row r="842" ht="15.75" customHeight="1">
      <c r="G842" s="310"/>
      <c r="H842" s="310"/>
      <c r="I842" s="310"/>
      <c r="J842" s="310"/>
      <c r="K842" s="310"/>
      <c r="L842" s="310"/>
      <c r="M842" s="310"/>
      <c r="N842" s="310"/>
      <c r="O842" s="310"/>
      <c r="P842" s="310"/>
      <c r="Q842" s="310"/>
      <c r="R842" s="310"/>
    </row>
    <row r="843" ht="15.75" customHeight="1">
      <c r="G843" s="310"/>
      <c r="H843" s="310"/>
      <c r="I843" s="310"/>
      <c r="J843" s="310"/>
      <c r="K843" s="310"/>
      <c r="L843" s="310"/>
      <c r="M843" s="310"/>
      <c r="N843" s="310"/>
      <c r="O843" s="310"/>
      <c r="P843" s="310"/>
      <c r="Q843" s="310"/>
      <c r="R843" s="310"/>
    </row>
    <row r="844" ht="15.75" customHeight="1">
      <c r="G844" s="310"/>
      <c r="H844" s="310"/>
      <c r="I844" s="310"/>
      <c r="J844" s="310"/>
      <c r="K844" s="310"/>
      <c r="L844" s="310"/>
      <c r="M844" s="310"/>
      <c r="N844" s="310"/>
      <c r="O844" s="310"/>
      <c r="P844" s="310"/>
      <c r="Q844" s="310"/>
      <c r="R844" s="310"/>
    </row>
    <row r="845" ht="15.75" customHeight="1">
      <c r="G845" s="310"/>
      <c r="H845" s="310"/>
      <c r="I845" s="310"/>
      <c r="J845" s="310"/>
      <c r="K845" s="310"/>
      <c r="L845" s="310"/>
      <c r="M845" s="310"/>
      <c r="N845" s="310"/>
      <c r="O845" s="310"/>
      <c r="P845" s="310"/>
      <c r="Q845" s="310"/>
      <c r="R845" s="310"/>
    </row>
    <row r="846" ht="15.75" customHeight="1">
      <c r="G846" s="310"/>
      <c r="H846" s="310"/>
      <c r="I846" s="310"/>
      <c r="J846" s="310"/>
      <c r="K846" s="310"/>
      <c r="L846" s="310"/>
      <c r="M846" s="310"/>
      <c r="N846" s="310"/>
      <c r="O846" s="310"/>
      <c r="P846" s="310"/>
      <c r="Q846" s="310"/>
      <c r="R846" s="310"/>
    </row>
    <row r="847" ht="15.75" customHeight="1">
      <c r="G847" s="310"/>
      <c r="H847" s="310"/>
      <c r="I847" s="310"/>
      <c r="J847" s="310"/>
      <c r="K847" s="310"/>
      <c r="L847" s="310"/>
      <c r="M847" s="310"/>
      <c r="N847" s="310"/>
      <c r="O847" s="310"/>
      <c r="P847" s="310"/>
      <c r="Q847" s="310"/>
      <c r="R847" s="310"/>
    </row>
    <row r="848" ht="15.75" customHeight="1">
      <c r="G848" s="310"/>
      <c r="H848" s="310"/>
      <c r="I848" s="310"/>
      <c r="J848" s="310"/>
      <c r="K848" s="310"/>
      <c r="L848" s="310"/>
      <c r="M848" s="310"/>
      <c r="N848" s="310"/>
      <c r="O848" s="310"/>
      <c r="P848" s="310"/>
      <c r="Q848" s="310"/>
      <c r="R848" s="310"/>
    </row>
    <row r="849" ht="15.75" customHeight="1">
      <c r="G849" s="310"/>
      <c r="H849" s="310"/>
      <c r="I849" s="310"/>
      <c r="J849" s="310"/>
      <c r="K849" s="310"/>
      <c r="L849" s="310"/>
      <c r="M849" s="310"/>
      <c r="N849" s="310"/>
      <c r="O849" s="310"/>
      <c r="P849" s="310"/>
      <c r="Q849" s="310"/>
      <c r="R849" s="310"/>
    </row>
    <row r="850" ht="15.75" customHeight="1">
      <c r="G850" s="310"/>
      <c r="H850" s="310"/>
      <c r="I850" s="310"/>
      <c r="J850" s="310"/>
      <c r="K850" s="310"/>
      <c r="L850" s="310"/>
      <c r="M850" s="310"/>
      <c r="N850" s="310"/>
      <c r="O850" s="310"/>
      <c r="P850" s="310"/>
      <c r="Q850" s="310"/>
      <c r="R850" s="310"/>
    </row>
    <row r="851" ht="15.75" customHeight="1">
      <c r="G851" s="310"/>
      <c r="H851" s="310"/>
      <c r="I851" s="310"/>
      <c r="J851" s="310"/>
      <c r="K851" s="310"/>
      <c r="L851" s="310"/>
      <c r="M851" s="310"/>
      <c r="N851" s="310"/>
      <c r="O851" s="310"/>
      <c r="P851" s="310"/>
      <c r="Q851" s="310"/>
      <c r="R851" s="310"/>
    </row>
    <row r="852" ht="15.75" customHeight="1">
      <c r="G852" s="310"/>
      <c r="H852" s="310"/>
      <c r="I852" s="310"/>
      <c r="J852" s="310"/>
      <c r="K852" s="310"/>
      <c r="L852" s="310"/>
      <c r="M852" s="310"/>
      <c r="N852" s="310"/>
      <c r="O852" s="310"/>
      <c r="P852" s="310"/>
      <c r="Q852" s="310"/>
      <c r="R852" s="310"/>
    </row>
    <row r="853" ht="15.75" customHeight="1">
      <c r="G853" s="310"/>
      <c r="H853" s="310"/>
      <c r="I853" s="310"/>
      <c r="J853" s="310"/>
      <c r="K853" s="310"/>
      <c r="L853" s="310"/>
      <c r="M853" s="310"/>
      <c r="N853" s="310"/>
      <c r="O853" s="310"/>
      <c r="P853" s="310"/>
      <c r="Q853" s="310"/>
      <c r="R853" s="310"/>
    </row>
    <row r="854" ht="15.75" customHeight="1">
      <c r="G854" s="310"/>
      <c r="H854" s="310"/>
      <c r="I854" s="310"/>
      <c r="J854" s="310"/>
      <c r="K854" s="310"/>
      <c r="L854" s="310"/>
      <c r="M854" s="310"/>
      <c r="N854" s="310"/>
      <c r="O854" s="310"/>
      <c r="P854" s="310"/>
      <c r="Q854" s="310"/>
      <c r="R854" s="310"/>
    </row>
    <row r="855" ht="15.75" customHeight="1">
      <c r="G855" s="310"/>
      <c r="H855" s="310"/>
      <c r="I855" s="310"/>
      <c r="J855" s="310"/>
      <c r="K855" s="310"/>
      <c r="L855" s="310"/>
      <c r="M855" s="310"/>
      <c r="N855" s="310"/>
      <c r="O855" s="310"/>
      <c r="P855" s="310"/>
      <c r="Q855" s="310"/>
      <c r="R855" s="310"/>
    </row>
    <row r="856" ht="15.75" customHeight="1">
      <c r="G856" s="310"/>
      <c r="H856" s="310"/>
      <c r="I856" s="310"/>
      <c r="J856" s="310"/>
      <c r="K856" s="310"/>
      <c r="L856" s="310"/>
      <c r="M856" s="310"/>
      <c r="N856" s="310"/>
      <c r="O856" s="310"/>
      <c r="P856" s="310"/>
      <c r="Q856" s="310"/>
      <c r="R856" s="310"/>
    </row>
    <row r="857" ht="15.75" customHeight="1">
      <c r="G857" s="310"/>
      <c r="H857" s="310"/>
      <c r="I857" s="310"/>
      <c r="J857" s="310"/>
      <c r="K857" s="310"/>
      <c r="L857" s="310"/>
      <c r="M857" s="310"/>
      <c r="N857" s="310"/>
      <c r="O857" s="310"/>
      <c r="P857" s="310"/>
      <c r="Q857" s="310"/>
      <c r="R857" s="310"/>
    </row>
    <row r="858" ht="15.75" customHeight="1">
      <c r="G858" s="310"/>
      <c r="H858" s="310"/>
      <c r="I858" s="310"/>
      <c r="J858" s="310"/>
      <c r="K858" s="310"/>
      <c r="L858" s="310"/>
      <c r="M858" s="310"/>
      <c r="N858" s="310"/>
      <c r="O858" s="310"/>
      <c r="P858" s="310"/>
      <c r="Q858" s="310"/>
      <c r="R858" s="310"/>
    </row>
    <row r="859" ht="15.75" customHeight="1">
      <c r="G859" s="310"/>
      <c r="H859" s="310"/>
      <c r="I859" s="310"/>
      <c r="J859" s="310"/>
      <c r="K859" s="310"/>
      <c r="L859" s="310"/>
      <c r="M859" s="310"/>
      <c r="N859" s="310"/>
      <c r="O859" s="310"/>
      <c r="P859" s="310"/>
      <c r="Q859" s="310"/>
      <c r="R859" s="310"/>
    </row>
    <row r="860" ht="15.75" customHeight="1">
      <c r="G860" s="310"/>
      <c r="H860" s="310"/>
      <c r="I860" s="310"/>
      <c r="J860" s="310"/>
      <c r="K860" s="310"/>
      <c r="L860" s="310"/>
      <c r="M860" s="310"/>
      <c r="N860" s="310"/>
      <c r="O860" s="310"/>
      <c r="P860" s="310"/>
      <c r="Q860" s="310"/>
      <c r="R860" s="310"/>
    </row>
    <row r="861" ht="15.75" customHeight="1">
      <c r="G861" s="310"/>
      <c r="H861" s="310"/>
      <c r="I861" s="310"/>
      <c r="J861" s="310"/>
      <c r="K861" s="310"/>
      <c r="L861" s="310"/>
      <c r="M861" s="310"/>
      <c r="N861" s="310"/>
      <c r="O861" s="310"/>
      <c r="P861" s="310"/>
      <c r="Q861" s="310"/>
      <c r="R861" s="310"/>
    </row>
    <row r="862" ht="15.75" customHeight="1">
      <c r="G862" s="310"/>
      <c r="H862" s="310"/>
      <c r="I862" s="310"/>
      <c r="J862" s="310"/>
      <c r="K862" s="310"/>
      <c r="L862" s="310"/>
      <c r="M862" s="310"/>
      <c r="N862" s="310"/>
      <c r="O862" s="310"/>
      <c r="P862" s="310"/>
      <c r="Q862" s="310"/>
      <c r="R862" s="310"/>
    </row>
    <row r="863" ht="15.75" customHeight="1">
      <c r="G863" s="310"/>
      <c r="H863" s="310"/>
      <c r="I863" s="310"/>
      <c r="J863" s="310"/>
      <c r="K863" s="310"/>
      <c r="L863" s="310"/>
      <c r="M863" s="310"/>
      <c r="N863" s="310"/>
      <c r="O863" s="310"/>
      <c r="P863" s="310"/>
      <c r="Q863" s="310"/>
      <c r="R863" s="310"/>
    </row>
    <row r="864" ht="15.75" customHeight="1">
      <c r="G864" s="310"/>
      <c r="H864" s="310"/>
      <c r="I864" s="310"/>
      <c r="J864" s="310"/>
      <c r="K864" s="310"/>
      <c r="L864" s="310"/>
      <c r="M864" s="310"/>
      <c r="N864" s="310"/>
      <c r="O864" s="310"/>
      <c r="P864" s="310"/>
      <c r="Q864" s="310"/>
      <c r="R864" s="310"/>
    </row>
    <row r="865" ht="15.75" customHeight="1">
      <c r="G865" s="310"/>
      <c r="H865" s="310"/>
      <c r="I865" s="310"/>
      <c r="J865" s="310"/>
      <c r="K865" s="310"/>
      <c r="L865" s="310"/>
      <c r="M865" s="310"/>
      <c r="N865" s="310"/>
      <c r="O865" s="310"/>
      <c r="P865" s="310"/>
      <c r="Q865" s="310"/>
      <c r="R865" s="310"/>
    </row>
    <row r="866" ht="15.75" customHeight="1">
      <c r="G866" s="310"/>
      <c r="H866" s="310"/>
      <c r="I866" s="310"/>
      <c r="J866" s="310"/>
      <c r="K866" s="310"/>
      <c r="L866" s="310"/>
      <c r="M866" s="310"/>
      <c r="N866" s="310"/>
      <c r="O866" s="310"/>
      <c r="P866" s="310"/>
      <c r="Q866" s="310"/>
      <c r="R866" s="310"/>
    </row>
    <row r="867" ht="15.75" customHeight="1">
      <c r="G867" s="310"/>
      <c r="H867" s="310"/>
      <c r="I867" s="310"/>
      <c r="J867" s="310"/>
      <c r="K867" s="310"/>
      <c r="L867" s="310"/>
      <c r="M867" s="310"/>
      <c r="N867" s="310"/>
      <c r="O867" s="310"/>
      <c r="P867" s="310"/>
      <c r="Q867" s="310"/>
      <c r="R867" s="310"/>
    </row>
    <row r="868" ht="15.75" customHeight="1">
      <c r="G868" s="310"/>
      <c r="H868" s="310"/>
      <c r="I868" s="310"/>
      <c r="J868" s="310"/>
      <c r="K868" s="310"/>
      <c r="L868" s="310"/>
      <c r="M868" s="310"/>
      <c r="N868" s="310"/>
      <c r="O868" s="310"/>
      <c r="P868" s="310"/>
      <c r="Q868" s="310"/>
      <c r="R868" s="310"/>
    </row>
    <row r="869" ht="15.75" customHeight="1">
      <c r="G869" s="310"/>
      <c r="H869" s="310"/>
      <c r="I869" s="310"/>
      <c r="J869" s="310"/>
      <c r="K869" s="310"/>
      <c r="L869" s="310"/>
      <c r="M869" s="310"/>
      <c r="N869" s="310"/>
      <c r="O869" s="310"/>
      <c r="P869" s="310"/>
      <c r="Q869" s="310"/>
      <c r="R869" s="310"/>
    </row>
    <row r="870" ht="15.75" customHeight="1">
      <c r="G870" s="310"/>
      <c r="H870" s="310"/>
      <c r="I870" s="310"/>
      <c r="J870" s="310"/>
      <c r="K870" s="310"/>
      <c r="L870" s="310"/>
      <c r="M870" s="310"/>
      <c r="N870" s="310"/>
      <c r="O870" s="310"/>
      <c r="P870" s="310"/>
      <c r="Q870" s="310"/>
      <c r="R870" s="310"/>
    </row>
    <row r="871" ht="15.75" customHeight="1">
      <c r="G871" s="310"/>
      <c r="H871" s="310"/>
      <c r="I871" s="310"/>
      <c r="J871" s="310"/>
      <c r="K871" s="310"/>
      <c r="L871" s="310"/>
      <c r="M871" s="310"/>
      <c r="N871" s="310"/>
      <c r="O871" s="310"/>
      <c r="P871" s="310"/>
      <c r="Q871" s="310"/>
      <c r="R871" s="310"/>
    </row>
    <row r="872" ht="15.75" customHeight="1">
      <c r="G872" s="310"/>
      <c r="H872" s="310"/>
      <c r="I872" s="310"/>
      <c r="J872" s="310"/>
      <c r="K872" s="310"/>
      <c r="L872" s="310"/>
      <c r="M872" s="310"/>
      <c r="N872" s="310"/>
      <c r="O872" s="310"/>
      <c r="P872" s="310"/>
      <c r="Q872" s="310"/>
      <c r="R872" s="310"/>
    </row>
    <row r="873" ht="15.75" customHeight="1">
      <c r="G873" s="310"/>
      <c r="H873" s="310"/>
      <c r="I873" s="310"/>
      <c r="J873" s="310"/>
      <c r="K873" s="310"/>
      <c r="L873" s="310"/>
      <c r="M873" s="310"/>
      <c r="N873" s="310"/>
      <c r="O873" s="310"/>
      <c r="P873" s="310"/>
      <c r="Q873" s="310"/>
      <c r="R873" s="310"/>
    </row>
    <row r="874" ht="15.75" customHeight="1">
      <c r="G874" s="310"/>
      <c r="H874" s="310"/>
      <c r="I874" s="310"/>
      <c r="J874" s="310"/>
      <c r="K874" s="310"/>
      <c r="L874" s="310"/>
      <c r="M874" s="310"/>
      <c r="N874" s="310"/>
      <c r="O874" s="310"/>
      <c r="P874" s="310"/>
      <c r="Q874" s="310"/>
      <c r="R874" s="310"/>
    </row>
    <row r="875" ht="15.75" customHeight="1">
      <c r="G875" s="310"/>
      <c r="H875" s="310"/>
      <c r="I875" s="310"/>
      <c r="J875" s="310"/>
      <c r="K875" s="310"/>
      <c r="L875" s="310"/>
      <c r="M875" s="310"/>
      <c r="N875" s="310"/>
      <c r="O875" s="310"/>
      <c r="P875" s="310"/>
      <c r="Q875" s="310"/>
      <c r="R875" s="310"/>
    </row>
    <row r="876" ht="15.75" customHeight="1">
      <c r="G876" s="310"/>
      <c r="H876" s="310"/>
      <c r="I876" s="310"/>
      <c r="J876" s="310"/>
      <c r="K876" s="310"/>
      <c r="L876" s="310"/>
      <c r="M876" s="310"/>
      <c r="N876" s="310"/>
      <c r="O876" s="310"/>
      <c r="P876" s="310"/>
      <c r="Q876" s="310"/>
      <c r="R876" s="310"/>
    </row>
    <row r="877" ht="15.75" customHeight="1">
      <c r="G877" s="310"/>
      <c r="H877" s="310"/>
      <c r="I877" s="310"/>
      <c r="J877" s="310"/>
      <c r="K877" s="310"/>
      <c r="L877" s="310"/>
      <c r="M877" s="310"/>
      <c r="N877" s="310"/>
      <c r="O877" s="310"/>
      <c r="P877" s="310"/>
      <c r="Q877" s="310"/>
      <c r="R877" s="310"/>
    </row>
    <row r="878" ht="15.75" customHeight="1">
      <c r="G878" s="310"/>
      <c r="H878" s="310"/>
      <c r="I878" s="310"/>
      <c r="J878" s="310"/>
      <c r="K878" s="310"/>
      <c r="L878" s="310"/>
      <c r="M878" s="310"/>
      <c r="N878" s="310"/>
      <c r="O878" s="310"/>
      <c r="P878" s="310"/>
      <c r="Q878" s="310"/>
      <c r="R878" s="310"/>
    </row>
    <row r="879" ht="15.75" customHeight="1">
      <c r="G879" s="310"/>
      <c r="H879" s="310"/>
      <c r="I879" s="310"/>
      <c r="J879" s="310"/>
      <c r="K879" s="310"/>
      <c r="L879" s="310"/>
      <c r="M879" s="310"/>
      <c r="N879" s="310"/>
      <c r="O879" s="310"/>
      <c r="P879" s="310"/>
      <c r="Q879" s="310"/>
      <c r="R879" s="310"/>
    </row>
    <row r="880" ht="15.75" customHeight="1">
      <c r="G880" s="310"/>
      <c r="H880" s="310"/>
      <c r="I880" s="310"/>
      <c r="J880" s="310"/>
      <c r="K880" s="310"/>
      <c r="L880" s="310"/>
      <c r="M880" s="310"/>
      <c r="N880" s="310"/>
      <c r="O880" s="310"/>
      <c r="P880" s="310"/>
      <c r="Q880" s="310"/>
      <c r="R880" s="310"/>
    </row>
    <row r="881" ht="15.75" customHeight="1">
      <c r="G881" s="310"/>
      <c r="H881" s="310"/>
      <c r="I881" s="310"/>
      <c r="J881" s="310"/>
      <c r="K881" s="310"/>
      <c r="L881" s="310"/>
      <c r="M881" s="310"/>
      <c r="N881" s="310"/>
      <c r="O881" s="310"/>
      <c r="P881" s="310"/>
      <c r="Q881" s="310"/>
      <c r="R881" s="310"/>
    </row>
    <row r="882" ht="15.75" customHeight="1">
      <c r="G882" s="310"/>
      <c r="H882" s="310"/>
      <c r="I882" s="310"/>
      <c r="J882" s="310"/>
      <c r="K882" s="310"/>
      <c r="L882" s="310"/>
      <c r="M882" s="310"/>
      <c r="N882" s="310"/>
      <c r="O882" s="310"/>
      <c r="P882" s="310"/>
      <c r="Q882" s="310"/>
      <c r="R882" s="310"/>
    </row>
    <row r="883" ht="15.75" customHeight="1">
      <c r="G883" s="310"/>
      <c r="H883" s="310"/>
      <c r="I883" s="310"/>
      <c r="J883" s="310"/>
      <c r="K883" s="310"/>
      <c r="L883" s="310"/>
      <c r="M883" s="310"/>
      <c r="N883" s="310"/>
      <c r="O883" s="310"/>
      <c r="P883" s="310"/>
      <c r="Q883" s="310"/>
      <c r="R883" s="310"/>
    </row>
    <row r="884" ht="15.75" customHeight="1">
      <c r="G884" s="310"/>
      <c r="H884" s="310"/>
      <c r="I884" s="310"/>
      <c r="J884" s="310"/>
      <c r="K884" s="310"/>
      <c r="L884" s="310"/>
      <c r="M884" s="310"/>
      <c r="N884" s="310"/>
      <c r="O884" s="310"/>
      <c r="P884" s="310"/>
      <c r="Q884" s="310"/>
      <c r="R884" s="310"/>
    </row>
    <row r="885" ht="15.75" customHeight="1">
      <c r="G885" s="310"/>
      <c r="H885" s="310"/>
      <c r="I885" s="310"/>
      <c r="J885" s="310"/>
      <c r="K885" s="310"/>
      <c r="L885" s="310"/>
      <c r="M885" s="310"/>
      <c r="N885" s="310"/>
      <c r="O885" s="310"/>
      <c r="P885" s="310"/>
      <c r="Q885" s="310"/>
      <c r="R885" s="310"/>
    </row>
    <row r="886" ht="15.75" customHeight="1">
      <c r="G886" s="310"/>
      <c r="H886" s="310"/>
      <c r="I886" s="310"/>
      <c r="J886" s="310"/>
      <c r="K886" s="310"/>
      <c r="L886" s="310"/>
      <c r="M886" s="310"/>
      <c r="N886" s="310"/>
      <c r="O886" s="310"/>
      <c r="P886" s="310"/>
      <c r="Q886" s="310"/>
      <c r="R886" s="310"/>
    </row>
    <row r="887" ht="15.75" customHeight="1">
      <c r="G887" s="310"/>
      <c r="H887" s="310"/>
      <c r="I887" s="310"/>
      <c r="J887" s="310"/>
      <c r="K887" s="310"/>
      <c r="L887" s="310"/>
      <c r="M887" s="310"/>
      <c r="N887" s="310"/>
      <c r="O887" s="310"/>
      <c r="P887" s="310"/>
      <c r="Q887" s="310"/>
      <c r="R887" s="310"/>
    </row>
    <row r="888" ht="15.75" customHeight="1">
      <c r="G888" s="310"/>
      <c r="H888" s="310"/>
      <c r="I888" s="310"/>
      <c r="J888" s="310"/>
      <c r="K888" s="310"/>
      <c r="L888" s="310"/>
      <c r="M888" s="310"/>
      <c r="N888" s="310"/>
      <c r="O888" s="310"/>
      <c r="P888" s="310"/>
      <c r="Q888" s="310"/>
      <c r="R888" s="310"/>
    </row>
    <row r="889" ht="15.75" customHeight="1">
      <c r="G889" s="310"/>
      <c r="H889" s="310"/>
      <c r="I889" s="310"/>
      <c r="J889" s="310"/>
      <c r="K889" s="310"/>
      <c r="L889" s="310"/>
      <c r="M889" s="310"/>
      <c r="N889" s="310"/>
      <c r="O889" s="310"/>
      <c r="P889" s="310"/>
      <c r="Q889" s="310"/>
      <c r="R889" s="310"/>
    </row>
    <row r="890" ht="15.75" customHeight="1">
      <c r="G890" s="310"/>
      <c r="H890" s="310"/>
      <c r="I890" s="310"/>
      <c r="J890" s="310"/>
      <c r="K890" s="310"/>
      <c r="L890" s="310"/>
      <c r="M890" s="310"/>
      <c r="N890" s="310"/>
      <c r="O890" s="310"/>
      <c r="P890" s="310"/>
      <c r="Q890" s="310"/>
      <c r="R890" s="310"/>
    </row>
    <row r="891" ht="15.75" customHeight="1">
      <c r="G891" s="310"/>
      <c r="H891" s="310"/>
      <c r="I891" s="310"/>
      <c r="J891" s="310"/>
      <c r="K891" s="310"/>
      <c r="L891" s="310"/>
      <c r="M891" s="310"/>
      <c r="N891" s="310"/>
      <c r="O891" s="310"/>
      <c r="P891" s="310"/>
      <c r="Q891" s="310"/>
      <c r="R891" s="310"/>
    </row>
    <row r="892" ht="15.75" customHeight="1">
      <c r="G892" s="310"/>
      <c r="H892" s="310"/>
      <c r="I892" s="310"/>
      <c r="J892" s="310"/>
      <c r="K892" s="310"/>
      <c r="L892" s="310"/>
      <c r="M892" s="310"/>
      <c r="N892" s="310"/>
      <c r="O892" s="310"/>
      <c r="P892" s="310"/>
      <c r="Q892" s="310"/>
      <c r="R892" s="310"/>
    </row>
    <row r="893" ht="15.75" customHeight="1">
      <c r="G893" s="310"/>
      <c r="H893" s="310"/>
      <c r="I893" s="310"/>
      <c r="J893" s="310"/>
      <c r="K893" s="310"/>
      <c r="L893" s="310"/>
      <c r="M893" s="310"/>
      <c r="N893" s="310"/>
      <c r="O893" s="310"/>
      <c r="P893" s="310"/>
      <c r="Q893" s="310"/>
      <c r="R893" s="310"/>
    </row>
    <row r="894" ht="15.75" customHeight="1">
      <c r="G894" s="310"/>
      <c r="H894" s="310"/>
      <c r="I894" s="310"/>
      <c r="J894" s="310"/>
      <c r="K894" s="310"/>
      <c r="L894" s="310"/>
      <c r="M894" s="310"/>
      <c r="N894" s="310"/>
      <c r="O894" s="310"/>
      <c r="P894" s="310"/>
      <c r="Q894" s="310"/>
      <c r="R894" s="310"/>
    </row>
    <row r="895" ht="15.75" customHeight="1">
      <c r="G895" s="310"/>
      <c r="H895" s="310"/>
      <c r="I895" s="310"/>
      <c r="J895" s="310"/>
      <c r="K895" s="310"/>
      <c r="L895" s="310"/>
      <c r="M895" s="310"/>
      <c r="N895" s="310"/>
      <c r="O895" s="310"/>
      <c r="P895" s="310"/>
      <c r="Q895" s="310"/>
      <c r="R895" s="310"/>
    </row>
    <row r="896" ht="15.75" customHeight="1">
      <c r="G896" s="310"/>
      <c r="H896" s="310"/>
      <c r="I896" s="310"/>
      <c r="J896" s="310"/>
      <c r="K896" s="310"/>
      <c r="L896" s="310"/>
      <c r="M896" s="310"/>
      <c r="N896" s="310"/>
      <c r="O896" s="310"/>
      <c r="P896" s="310"/>
      <c r="Q896" s="310"/>
      <c r="R896" s="310"/>
    </row>
    <row r="897" ht="15.75" customHeight="1">
      <c r="G897" s="310"/>
      <c r="H897" s="310"/>
      <c r="I897" s="310"/>
      <c r="J897" s="310"/>
      <c r="K897" s="310"/>
      <c r="L897" s="310"/>
      <c r="M897" s="310"/>
      <c r="N897" s="310"/>
      <c r="O897" s="310"/>
      <c r="P897" s="310"/>
      <c r="Q897" s="310"/>
      <c r="R897" s="310"/>
    </row>
    <row r="898" ht="15.75" customHeight="1">
      <c r="G898" s="310"/>
      <c r="H898" s="310"/>
      <c r="I898" s="310"/>
      <c r="J898" s="310"/>
      <c r="K898" s="310"/>
      <c r="L898" s="310"/>
      <c r="M898" s="310"/>
      <c r="N898" s="310"/>
      <c r="O898" s="310"/>
      <c r="P898" s="310"/>
      <c r="Q898" s="310"/>
      <c r="R898" s="310"/>
    </row>
    <row r="899" ht="15.75" customHeight="1">
      <c r="G899" s="310"/>
      <c r="H899" s="310"/>
      <c r="I899" s="310"/>
      <c r="J899" s="310"/>
      <c r="K899" s="310"/>
      <c r="L899" s="310"/>
      <c r="M899" s="310"/>
      <c r="N899" s="310"/>
      <c r="O899" s="310"/>
      <c r="P899" s="310"/>
      <c r="Q899" s="310"/>
      <c r="R899" s="310"/>
    </row>
    <row r="900" ht="15.75" customHeight="1">
      <c r="G900" s="310"/>
      <c r="H900" s="310"/>
      <c r="I900" s="310"/>
      <c r="J900" s="310"/>
      <c r="K900" s="310"/>
      <c r="L900" s="310"/>
      <c r="M900" s="310"/>
      <c r="N900" s="310"/>
      <c r="O900" s="310"/>
      <c r="P900" s="310"/>
      <c r="Q900" s="310"/>
      <c r="R900" s="310"/>
    </row>
    <row r="901" ht="15.75" customHeight="1">
      <c r="G901" s="310"/>
      <c r="H901" s="310"/>
      <c r="I901" s="310"/>
      <c r="J901" s="310"/>
      <c r="K901" s="310"/>
      <c r="L901" s="310"/>
      <c r="M901" s="310"/>
      <c r="N901" s="310"/>
      <c r="O901" s="310"/>
      <c r="P901" s="310"/>
      <c r="Q901" s="310"/>
      <c r="R901" s="310"/>
    </row>
    <row r="902" ht="15.75" customHeight="1">
      <c r="G902" s="310"/>
      <c r="H902" s="310"/>
      <c r="I902" s="310"/>
      <c r="J902" s="310"/>
      <c r="K902" s="310"/>
      <c r="L902" s="310"/>
      <c r="M902" s="310"/>
      <c r="N902" s="310"/>
      <c r="O902" s="310"/>
      <c r="P902" s="310"/>
      <c r="Q902" s="310"/>
      <c r="R902" s="310"/>
    </row>
    <row r="903" ht="15.75" customHeight="1">
      <c r="G903" s="310"/>
      <c r="H903" s="310"/>
      <c r="I903" s="310"/>
      <c r="J903" s="310"/>
      <c r="K903" s="310"/>
      <c r="L903" s="310"/>
      <c r="M903" s="310"/>
      <c r="N903" s="310"/>
      <c r="O903" s="310"/>
      <c r="P903" s="310"/>
      <c r="Q903" s="310"/>
      <c r="R903" s="310"/>
    </row>
    <row r="904" ht="15.75" customHeight="1">
      <c r="G904" s="310"/>
      <c r="H904" s="310"/>
      <c r="I904" s="310"/>
      <c r="J904" s="310"/>
      <c r="K904" s="310"/>
      <c r="L904" s="310"/>
      <c r="M904" s="310"/>
      <c r="N904" s="310"/>
      <c r="O904" s="310"/>
      <c r="P904" s="310"/>
      <c r="Q904" s="310"/>
      <c r="R904" s="310"/>
    </row>
    <row r="905" ht="15.75" customHeight="1">
      <c r="G905" s="310"/>
      <c r="H905" s="310"/>
      <c r="I905" s="310"/>
      <c r="J905" s="310"/>
      <c r="K905" s="310"/>
      <c r="L905" s="310"/>
      <c r="M905" s="310"/>
      <c r="N905" s="310"/>
      <c r="O905" s="310"/>
      <c r="P905" s="310"/>
      <c r="Q905" s="310"/>
      <c r="R905" s="310"/>
    </row>
    <row r="906" ht="15.75" customHeight="1">
      <c r="G906" s="310"/>
      <c r="H906" s="310"/>
      <c r="I906" s="310"/>
      <c r="J906" s="310"/>
      <c r="K906" s="310"/>
      <c r="L906" s="310"/>
      <c r="M906" s="310"/>
      <c r="N906" s="310"/>
      <c r="O906" s="310"/>
      <c r="P906" s="310"/>
      <c r="Q906" s="310"/>
      <c r="R906" s="310"/>
    </row>
    <row r="907" ht="15.75" customHeight="1">
      <c r="G907" s="310"/>
      <c r="H907" s="310"/>
      <c r="I907" s="310"/>
      <c r="J907" s="310"/>
      <c r="K907" s="310"/>
      <c r="L907" s="310"/>
      <c r="M907" s="310"/>
      <c r="N907" s="310"/>
      <c r="O907" s="310"/>
      <c r="P907" s="310"/>
      <c r="Q907" s="310"/>
      <c r="R907" s="310"/>
    </row>
    <row r="908" ht="15.75" customHeight="1">
      <c r="G908" s="310"/>
      <c r="H908" s="310"/>
      <c r="I908" s="310"/>
      <c r="J908" s="310"/>
      <c r="K908" s="310"/>
      <c r="L908" s="310"/>
      <c r="M908" s="310"/>
      <c r="N908" s="310"/>
      <c r="O908" s="310"/>
      <c r="P908" s="310"/>
      <c r="Q908" s="310"/>
      <c r="R908" s="310"/>
    </row>
    <row r="909" ht="15.75" customHeight="1">
      <c r="G909" s="310"/>
      <c r="H909" s="310"/>
      <c r="I909" s="310"/>
      <c r="J909" s="310"/>
      <c r="K909" s="310"/>
      <c r="L909" s="310"/>
      <c r="M909" s="310"/>
      <c r="N909" s="310"/>
      <c r="O909" s="310"/>
      <c r="P909" s="310"/>
      <c r="Q909" s="310"/>
      <c r="R909" s="310"/>
    </row>
    <row r="910" ht="15.75" customHeight="1">
      <c r="G910" s="310"/>
      <c r="H910" s="310"/>
      <c r="I910" s="310"/>
      <c r="J910" s="310"/>
      <c r="K910" s="310"/>
      <c r="L910" s="310"/>
      <c r="M910" s="310"/>
      <c r="N910" s="310"/>
      <c r="O910" s="310"/>
      <c r="P910" s="310"/>
      <c r="Q910" s="310"/>
      <c r="R910" s="310"/>
    </row>
    <row r="911" ht="15.75" customHeight="1">
      <c r="G911" s="310"/>
      <c r="H911" s="310"/>
      <c r="I911" s="310"/>
      <c r="J911" s="310"/>
      <c r="K911" s="310"/>
      <c r="L911" s="310"/>
      <c r="M911" s="310"/>
      <c r="N911" s="310"/>
      <c r="O911" s="310"/>
      <c r="P911" s="310"/>
      <c r="Q911" s="310"/>
      <c r="R911" s="310"/>
    </row>
    <row r="912" ht="15.75" customHeight="1">
      <c r="G912" s="310"/>
      <c r="H912" s="310"/>
      <c r="I912" s="310"/>
      <c r="J912" s="310"/>
      <c r="K912" s="310"/>
      <c r="L912" s="310"/>
      <c r="M912" s="310"/>
      <c r="N912" s="310"/>
      <c r="O912" s="310"/>
      <c r="P912" s="310"/>
      <c r="Q912" s="310"/>
      <c r="R912" s="310"/>
    </row>
    <row r="913" ht="15.75" customHeight="1">
      <c r="G913" s="310"/>
      <c r="H913" s="310"/>
      <c r="I913" s="310"/>
      <c r="J913" s="310"/>
      <c r="K913" s="310"/>
      <c r="L913" s="310"/>
      <c r="M913" s="310"/>
      <c r="N913" s="310"/>
      <c r="O913" s="310"/>
      <c r="P913" s="310"/>
      <c r="Q913" s="310"/>
      <c r="R913" s="310"/>
    </row>
    <row r="914" ht="15.75" customHeight="1">
      <c r="G914" s="310"/>
      <c r="H914" s="310"/>
      <c r="I914" s="310"/>
      <c r="J914" s="310"/>
      <c r="K914" s="310"/>
      <c r="L914" s="310"/>
      <c r="M914" s="310"/>
      <c r="N914" s="310"/>
      <c r="O914" s="310"/>
      <c r="P914" s="310"/>
      <c r="Q914" s="310"/>
      <c r="R914" s="310"/>
    </row>
    <row r="915" ht="15.75" customHeight="1">
      <c r="G915" s="310"/>
      <c r="H915" s="310"/>
      <c r="I915" s="310"/>
      <c r="J915" s="310"/>
      <c r="K915" s="310"/>
      <c r="L915" s="310"/>
      <c r="M915" s="310"/>
      <c r="N915" s="310"/>
      <c r="O915" s="310"/>
      <c r="P915" s="310"/>
      <c r="Q915" s="310"/>
      <c r="R915" s="310"/>
    </row>
    <row r="916" ht="15.75" customHeight="1">
      <c r="G916" s="310"/>
      <c r="H916" s="310"/>
      <c r="I916" s="310"/>
      <c r="J916" s="310"/>
      <c r="K916" s="310"/>
      <c r="L916" s="310"/>
      <c r="M916" s="310"/>
      <c r="N916" s="310"/>
      <c r="O916" s="310"/>
      <c r="P916" s="310"/>
      <c r="Q916" s="310"/>
      <c r="R916" s="310"/>
    </row>
    <row r="917" ht="15.75" customHeight="1">
      <c r="G917" s="310"/>
      <c r="H917" s="310"/>
      <c r="I917" s="310"/>
      <c r="J917" s="310"/>
      <c r="K917" s="310"/>
      <c r="L917" s="310"/>
      <c r="M917" s="310"/>
      <c r="N917" s="310"/>
      <c r="O917" s="310"/>
      <c r="P917" s="310"/>
      <c r="Q917" s="310"/>
      <c r="R917" s="310"/>
    </row>
    <row r="918" ht="15.75" customHeight="1">
      <c r="G918" s="310"/>
      <c r="H918" s="310"/>
      <c r="I918" s="310"/>
      <c r="J918" s="310"/>
      <c r="K918" s="310"/>
      <c r="L918" s="310"/>
      <c r="M918" s="310"/>
      <c r="N918" s="310"/>
      <c r="O918" s="310"/>
      <c r="P918" s="310"/>
      <c r="Q918" s="310"/>
      <c r="R918" s="310"/>
    </row>
    <row r="919" ht="15.75" customHeight="1">
      <c r="G919" s="310"/>
      <c r="H919" s="310"/>
      <c r="I919" s="310"/>
      <c r="J919" s="310"/>
      <c r="K919" s="310"/>
      <c r="L919" s="310"/>
      <c r="M919" s="310"/>
      <c r="N919" s="310"/>
      <c r="O919" s="310"/>
      <c r="P919" s="310"/>
      <c r="Q919" s="310"/>
      <c r="R919" s="310"/>
    </row>
    <row r="920" ht="15.75" customHeight="1">
      <c r="G920" s="310"/>
      <c r="H920" s="310"/>
      <c r="I920" s="310"/>
      <c r="J920" s="310"/>
      <c r="K920" s="310"/>
      <c r="L920" s="310"/>
      <c r="M920" s="310"/>
      <c r="N920" s="310"/>
      <c r="O920" s="310"/>
      <c r="P920" s="310"/>
      <c r="Q920" s="310"/>
      <c r="R920" s="310"/>
    </row>
    <row r="921" ht="15.75" customHeight="1">
      <c r="G921" s="310"/>
      <c r="H921" s="310"/>
      <c r="I921" s="310"/>
      <c r="J921" s="310"/>
      <c r="K921" s="310"/>
      <c r="L921" s="310"/>
      <c r="M921" s="310"/>
      <c r="N921" s="310"/>
      <c r="O921" s="310"/>
      <c r="P921" s="310"/>
      <c r="Q921" s="310"/>
      <c r="R921" s="310"/>
    </row>
    <row r="922" ht="15.75" customHeight="1">
      <c r="G922" s="310"/>
      <c r="H922" s="310"/>
      <c r="I922" s="310"/>
      <c r="J922" s="310"/>
      <c r="K922" s="310"/>
      <c r="L922" s="310"/>
      <c r="M922" s="310"/>
      <c r="N922" s="310"/>
      <c r="O922" s="310"/>
      <c r="P922" s="310"/>
      <c r="Q922" s="310"/>
      <c r="R922" s="310"/>
    </row>
    <row r="923" ht="15.75" customHeight="1">
      <c r="G923" s="310"/>
      <c r="H923" s="310"/>
      <c r="I923" s="310"/>
      <c r="J923" s="310"/>
      <c r="K923" s="310"/>
      <c r="L923" s="310"/>
      <c r="M923" s="310"/>
      <c r="N923" s="310"/>
      <c r="O923" s="310"/>
      <c r="P923" s="310"/>
      <c r="Q923" s="310"/>
      <c r="R923" s="310"/>
    </row>
    <row r="924" ht="15.75" customHeight="1">
      <c r="G924" s="310"/>
      <c r="H924" s="310"/>
      <c r="I924" s="310"/>
      <c r="J924" s="310"/>
      <c r="K924" s="310"/>
      <c r="L924" s="310"/>
      <c r="M924" s="310"/>
      <c r="N924" s="310"/>
      <c r="O924" s="310"/>
      <c r="P924" s="310"/>
      <c r="Q924" s="310"/>
      <c r="R924" s="310"/>
    </row>
    <row r="925" ht="15.75" customHeight="1">
      <c r="G925" s="310"/>
      <c r="H925" s="310"/>
      <c r="I925" s="310"/>
      <c r="J925" s="310"/>
      <c r="K925" s="310"/>
      <c r="L925" s="310"/>
      <c r="M925" s="310"/>
      <c r="N925" s="310"/>
      <c r="O925" s="310"/>
      <c r="P925" s="310"/>
      <c r="Q925" s="310"/>
      <c r="R925" s="310"/>
    </row>
    <row r="926" ht="15.75" customHeight="1">
      <c r="G926" s="310"/>
      <c r="H926" s="310"/>
      <c r="I926" s="310"/>
      <c r="J926" s="310"/>
      <c r="K926" s="310"/>
      <c r="L926" s="310"/>
      <c r="M926" s="310"/>
      <c r="N926" s="310"/>
      <c r="O926" s="310"/>
      <c r="P926" s="310"/>
      <c r="Q926" s="310"/>
      <c r="R926" s="310"/>
    </row>
    <row r="927" ht="15.75" customHeight="1">
      <c r="G927" s="310"/>
      <c r="H927" s="310"/>
      <c r="I927" s="310"/>
      <c r="J927" s="310"/>
      <c r="K927" s="310"/>
      <c r="L927" s="310"/>
      <c r="M927" s="310"/>
      <c r="N927" s="310"/>
      <c r="O927" s="310"/>
      <c r="P927" s="310"/>
      <c r="Q927" s="310"/>
      <c r="R927" s="310"/>
    </row>
    <row r="928" ht="15.75" customHeight="1">
      <c r="G928" s="310"/>
      <c r="H928" s="310"/>
      <c r="I928" s="310"/>
      <c r="J928" s="310"/>
      <c r="K928" s="310"/>
      <c r="L928" s="310"/>
      <c r="M928" s="310"/>
      <c r="N928" s="310"/>
      <c r="O928" s="310"/>
      <c r="P928" s="310"/>
      <c r="Q928" s="310"/>
      <c r="R928" s="310"/>
    </row>
    <row r="929" ht="15.75" customHeight="1">
      <c r="G929" s="310"/>
      <c r="H929" s="310"/>
      <c r="I929" s="310"/>
      <c r="J929" s="310"/>
      <c r="K929" s="310"/>
      <c r="L929" s="310"/>
      <c r="M929" s="310"/>
      <c r="N929" s="310"/>
      <c r="O929" s="310"/>
      <c r="P929" s="310"/>
      <c r="Q929" s="310"/>
      <c r="R929" s="310"/>
    </row>
    <row r="930" ht="15.75" customHeight="1">
      <c r="G930" s="310"/>
      <c r="H930" s="310"/>
      <c r="I930" s="310"/>
      <c r="J930" s="310"/>
      <c r="K930" s="310"/>
      <c r="L930" s="310"/>
      <c r="M930" s="310"/>
      <c r="N930" s="310"/>
      <c r="O930" s="310"/>
      <c r="P930" s="310"/>
      <c r="Q930" s="310"/>
      <c r="R930" s="310"/>
    </row>
    <row r="931" ht="15.75" customHeight="1">
      <c r="G931" s="310"/>
      <c r="H931" s="310"/>
      <c r="I931" s="310"/>
      <c r="J931" s="310"/>
      <c r="K931" s="310"/>
      <c r="L931" s="310"/>
      <c r="M931" s="310"/>
      <c r="N931" s="310"/>
      <c r="O931" s="310"/>
      <c r="P931" s="310"/>
      <c r="Q931" s="310"/>
      <c r="R931" s="310"/>
    </row>
    <row r="932" ht="15.75" customHeight="1">
      <c r="G932" s="310"/>
      <c r="H932" s="310"/>
      <c r="I932" s="310"/>
      <c r="J932" s="310"/>
      <c r="K932" s="310"/>
      <c r="L932" s="310"/>
      <c r="M932" s="310"/>
      <c r="N932" s="310"/>
      <c r="O932" s="310"/>
      <c r="P932" s="310"/>
      <c r="Q932" s="310"/>
      <c r="R932" s="310"/>
    </row>
    <row r="933" ht="15.75" customHeight="1">
      <c r="G933" s="310"/>
      <c r="H933" s="310"/>
      <c r="I933" s="310"/>
      <c r="J933" s="310"/>
      <c r="K933" s="310"/>
      <c r="L933" s="310"/>
      <c r="M933" s="310"/>
      <c r="N933" s="310"/>
      <c r="O933" s="310"/>
      <c r="P933" s="310"/>
      <c r="Q933" s="310"/>
      <c r="R933" s="310"/>
    </row>
    <row r="934" ht="15.75" customHeight="1">
      <c r="G934" s="310"/>
      <c r="H934" s="310"/>
      <c r="I934" s="310"/>
      <c r="J934" s="310"/>
      <c r="K934" s="310"/>
      <c r="L934" s="310"/>
      <c r="M934" s="310"/>
      <c r="N934" s="310"/>
      <c r="O934" s="310"/>
      <c r="P934" s="310"/>
      <c r="Q934" s="310"/>
      <c r="R934" s="310"/>
    </row>
    <row r="935" ht="15.75" customHeight="1">
      <c r="G935" s="310"/>
      <c r="H935" s="310"/>
      <c r="I935" s="310"/>
      <c r="J935" s="310"/>
      <c r="K935" s="310"/>
      <c r="L935" s="310"/>
      <c r="M935" s="310"/>
      <c r="N935" s="310"/>
      <c r="O935" s="310"/>
      <c r="P935" s="310"/>
      <c r="Q935" s="310"/>
      <c r="R935" s="310"/>
    </row>
    <row r="936" ht="15.75" customHeight="1">
      <c r="G936" s="310"/>
      <c r="H936" s="310"/>
      <c r="I936" s="310"/>
      <c r="J936" s="310"/>
      <c r="K936" s="310"/>
      <c r="L936" s="310"/>
      <c r="M936" s="310"/>
      <c r="N936" s="310"/>
      <c r="O936" s="310"/>
      <c r="P936" s="310"/>
      <c r="Q936" s="310"/>
      <c r="R936" s="310"/>
    </row>
    <row r="937" ht="15.75" customHeight="1">
      <c r="G937" s="310"/>
      <c r="H937" s="310"/>
      <c r="I937" s="310"/>
      <c r="J937" s="310"/>
      <c r="K937" s="310"/>
      <c r="L937" s="310"/>
      <c r="M937" s="310"/>
      <c r="N937" s="310"/>
      <c r="O937" s="310"/>
      <c r="P937" s="310"/>
      <c r="Q937" s="310"/>
      <c r="R937" s="310"/>
    </row>
    <row r="938" ht="15.75" customHeight="1">
      <c r="G938" s="310"/>
      <c r="H938" s="310"/>
      <c r="I938" s="310"/>
      <c r="J938" s="310"/>
      <c r="K938" s="310"/>
      <c r="L938" s="310"/>
      <c r="M938" s="310"/>
      <c r="N938" s="310"/>
      <c r="O938" s="310"/>
      <c r="P938" s="310"/>
      <c r="Q938" s="310"/>
      <c r="R938" s="310"/>
    </row>
    <row r="939" ht="15.75" customHeight="1">
      <c r="G939" s="310"/>
      <c r="H939" s="310"/>
      <c r="I939" s="310"/>
      <c r="J939" s="310"/>
      <c r="K939" s="310"/>
      <c r="L939" s="310"/>
      <c r="M939" s="310"/>
      <c r="N939" s="310"/>
      <c r="O939" s="310"/>
      <c r="P939" s="310"/>
      <c r="Q939" s="310"/>
      <c r="R939" s="310"/>
    </row>
    <row r="940" ht="15.75" customHeight="1">
      <c r="G940" s="310"/>
      <c r="H940" s="310"/>
      <c r="I940" s="310"/>
      <c r="J940" s="310"/>
      <c r="K940" s="310"/>
      <c r="L940" s="310"/>
      <c r="M940" s="310"/>
      <c r="N940" s="310"/>
      <c r="O940" s="310"/>
      <c r="P940" s="310"/>
      <c r="Q940" s="310"/>
      <c r="R940" s="310"/>
    </row>
    <row r="941" ht="15.75" customHeight="1">
      <c r="G941" s="310"/>
      <c r="H941" s="310"/>
      <c r="I941" s="310"/>
      <c r="J941" s="310"/>
      <c r="K941" s="310"/>
      <c r="L941" s="310"/>
      <c r="M941" s="310"/>
      <c r="N941" s="310"/>
      <c r="O941" s="310"/>
      <c r="P941" s="310"/>
      <c r="Q941" s="310"/>
      <c r="R941" s="310"/>
    </row>
    <row r="942" ht="15.75" customHeight="1">
      <c r="G942" s="310"/>
      <c r="H942" s="310"/>
      <c r="I942" s="310"/>
      <c r="J942" s="310"/>
      <c r="K942" s="310"/>
      <c r="L942" s="310"/>
      <c r="M942" s="310"/>
      <c r="N942" s="310"/>
      <c r="O942" s="310"/>
      <c r="P942" s="310"/>
      <c r="Q942" s="310"/>
      <c r="R942" s="310"/>
    </row>
    <row r="943" ht="15.75" customHeight="1">
      <c r="G943" s="310"/>
      <c r="H943" s="310"/>
      <c r="I943" s="310"/>
      <c r="J943" s="310"/>
      <c r="K943" s="310"/>
      <c r="L943" s="310"/>
      <c r="M943" s="310"/>
      <c r="N943" s="310"/>
      <c r="O943" s="310"/>
      <c r="P943" s="310"/>
      <c r="Q943" s="310"/>
      <c r="R943" s="310"/>
    </row>
    <row r="944" ht="15.75" customHeight="1">
      <c r="G944" s="310"/>
      <c r="H944" s="310"/>
      <c r="I944" s="310"/>
      <c r="J944" s="310"/>
      <c r="K944" s="310"/>
      <c r="L944" s="310"/>
      <c r="M944" s="310"/>
      <c r="N944" s="310"/>
      <c r="O944" s="310"/>
      <c r="P944" s="310"/>
      <c r="Q944" s="310"/>
      <c r="R944" s="310"/>
    </row>
    <row r="945" ht="15.75" customHeight="1">
      <c r="G945" s="310"/>
      <c r="H945" s="310"/>
      <c r="I945" s="310"/>
      <c r="J945" s="310"/>
      <c r="K945" s="310"/>
      <c r="L945" s="310"/>
      <c r="M945" s="310"/>
      <c r="N945" s="310"/>
      <c r="O945" s="310"/>
      <c r="P945" s="310"/>
      <c r="Q945" s="310"/>
      <c r="R945" s="310"/>
    </row>
    <row r="946" ht="15.75" customHeight="1">
      <c r="G946" s="310"/>
      <c r="H946" s="310"/>
      <c r="I946" s="310"/>
      <c r="J946" s="310"/>
      <c r="K946" s="310"/>
      <c r="L946" s="310"/>
      <c r="M946" s="310"/>
      <c r="N946" s="310"/>
      <c r="O946" s="310"/>
      <c r="P946" s="310"/>
      <c r="Q946" s="310"/>
      <c r="R946" s="310"/>
    </row>
    <row r="947" ht="15.75" customHeight="1">
      <c r="G947" s="310"/>
      <c r="H947" s="310"/>
      <c r="I947" s="310"/>
      <c r="J947" s="310"/>
      <c r="K947" s="310"/>
      <c r="L947" s="310"/>
      <c r="M947" s="310"/>
      <c r="N947" s="310"/>
      <c r="O947" s="310"/>
      <c r="P947" s="310"/>
      <c r="Q947" s="310"/>
      <c r="R947" s="310"/>
    </row>
    <row r="948" ht="15.75" customHeight="1">
      <c r="G948" s="310"/>
      <c r="H948" s="310"/>
      <c r="I948" s="310"/>
      <c r="J948" s="310"/>
      <c r="K948" s="310"/>
      <c r="L948" s="310"/>
      <c r="M948" s="310"/>
      <c r="N948" s="310"/>
      <c r="O948" s="310"/>
      <c r="P948" s="310"/>
      <c r="Q948" s="310"/>
      <c r="R948" s="310"/>
    </row>
    <row r="949" ht="15.75" customHeight="1">
      <c r="G949" s="310"/>
      <c r="H949" s="310"/>
      <c r="I949" s="310"/>
      <c r="J949" s="310"/>
      <c r="K949" s="310"/>
      <c r="L949" s="310"/>
      <c r="M949" s="310"/>
      <c r="N949" s="310"/>
      <c r="O949" s="310"/>
      <c r="P949" s="310"/>
      <c r="Q949" s="310"/>
      <c r="R949" s="310"/>
    </row>
  </sheetData>
  <drawing r:id="rId1"/>
</worksheet>
</file>